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defaultThemeVersion="124226"/>
  <xr:revisionPtr revIDLastSave="0" documentId="13_ncr:1_{179FD051-3F4A-48F9-AA2D-FD113E4044F7}" xr6:coauthVersionLast="45" xr6:coauthVersionMax="45" xr10:uidLastSave="{00000000-0000-0000-0000-000000000000}"/>
  <bookViews>
    <workbookView xWindow="28680" yWindow="585" windowWidth="19440" windowHeight="15000" tabRatio="684" firstSheet="50" activeTab="65" xr2:uid="{00000000-000D-0000-FFFF-FFFF00000000}"/>
  </bookViews>
  <sheets>
    <sheet name="Euro" sheetId="33" r:id="rId1"/>
    <sheet name="BDI" sheetId="34" r:id="rId2"/>
    <sheet name="Edit.B" sheetId="42" r:id="rId3"/>
    <sheet name="Edit.A" sheetId="40" r:id="rId4"/>
    <sheet name="Edit.RO" sheetId="74" r:id="rId5"/>
    <sheet name="III.16" sheetId="113" r:id="rId6"/>
    <sheet name="III.15" sheetId="111" r:id="rId7"/>
    <sheet name="III.14" sheetId="110" r:id="rId8"/>
    <sheet name="III.12" sheetId="108" r:id="rId9"/>
    <sheet name="III.11" sheetId="107" r:id="rId10"/>
    <sheet name="III.10" sheetId="106" r:id="rId11"/>
    <sheet name="III.7" sheetId="103" r:id="rId12"/>
    <sheet name="II1.3" sheetId="117" r:id="rId13"/>
    <sheet name="II13" sheetId="133" r:id="rId14"/>
    <sheet name="II11" sheetId="131" r:id="rId15"/>
    <sheet name="II7" sheetId="127" r:id="rId16"/>
    <sheet name="II1.4" sheetId="23" r:id="rId17"/>
    <sheet name="I.9" sheetId="96" r:id="rId18"/>
    <sheet name="I.8" sheetId="95" r:id="rId19"/>
    <sheet name="I.7" sheetId="94" r:id="rId20"/>
    <sheet name="I.6" sheetId="93" r:id="rId21"/>
    <sheet name="I.3" sheetId="88" r:id="rId22"/>
    <sheet name="I.2.3b" sheetId="87" r:id="rId23"/>
    <sheet name="I.2.3a" sheetId="86" r:id="rId24"/>
    <sheet name="I.2.2e" sheetId="81" r:id="rId25"/>
    <sheet name="I.2.2d" sheetId="80" r:id="rId26"/>
    <sheet name="I.2.2c" sheetId="79" r:id="rId27"/>
    <sheet name="I.2.2b" sheetId="78" r:id="rId28"/>
    <sheet name="I.2.2a" sheetId="77" r:id="rId29"/>
    <sheet name="I.2.1e" sheetId="76" r:id="rId30"/>
    <sheet name="I.2.1d" sheetId="75" r:id="rId31"/>
    <sheet name="I.2.1b" sheetId="45" r:id="rId32"/>
    <sheet name="I.2.1a" sheetId="16" r:id="rId33"/>
    <sheet name="Informații completare" sheetId="70" r:id="rId34"/>
    <sheet name="Date candidat" sheetId="69" r:id="rId35"/>
    <sheet name="Date" sheetId="71" state="hidden" r:id="rId36"/>
    <sheet name="GRILA" sheetId="82" r:id="rId37"/>
    <sheet name="Sport-Competiții" sheetId="50" state="hidden" r:id="rId38"/>
    <sheet name="Coef" sheetId="6" state="hidden" r:id="rId39"/>
    <sheet name="I.1" sheetId="83" r:id="rId40"/>
    <sheet name="I.2.1c" sheetId="73" r:id="rId41"/>
    <sheet name="I.2.4" sheetId="19" r:id="rId42"/>
    <sheet name="I.4" sheetId="90" r:id="rId43"/>
    <sheet name="I.5" sheetId="91" r:id="rId44"/>
    <sheet name="II1.1" sheetId="1" r:id="rId45"/>
    <sheet name="II1.1BDI" sheetId="134" r:id="rId46"/>
    <sheet name="II1.2" sheetId="115" r:id="rId47"/>
    <sheet name="II2.1a" sheetId="24" r:id="rId48"/>
    <sheet name="II2.1b" sheetId="25" r:id="rId49"/>
    <sheet name="II3" sheetId="118" r:id="rId50"/>
    <sheet name="II4" sheetId="119" r:id="rId51"/>
    <sheet name="Arh-tipuri" sheetId="61" state="hidden" r:id="rId52"/>
    <sheet name="II6" sheetId="126" r:id="rId53"/>
    <sheet name="II8" sheetId="129" r:id="rId54"/>
    <sheet name="II9" sheetId="128" r:id="rId55"/>
    <sheet name="II10" sheetId="130" r:id="rId56"/>
    <sheet name="II12" sheetId="132" r:id="rId57"/>
    <sheet name="III.1" sheetId="97" r:id="rId58"/>
    <sheet name="III.2" sheetId="98" r:id="rId59"/>
    <sheet name="III.3" sheetId="99" r:id="rId60"/>
    <sheet name="III.4" sheetId="100" r:id="rId61"/>
    <sheet name="III.5" sheetId="101" r:id="rId62"/>
    <sheet name="III.6" sheetId="102" r:id="rId63"/>
    <sheet name="III.8" sheetId="104" r:id="rId64"/>
    <sheet name="III.9" sheetId="105" r:id="rId65"/>
    <sheet name="III.13" sheetId="109" r:id="rId66"/>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40">Coef!#REF!</definedName>
    <definedName name="CONF_NL" localSheetId="30">Coef!#REF!</definedName>
    <definedName name="CONF_NL" localSheetId="29">Coef!#REF!</definedName>
    <definedName name="CONF_NL" localSheetId="28">Coef!#REF!</definedName>
    <definedName name="CONF_NL" localSheetId="27">Coef!#REF!</definedName>
    <definedName name="CONF_NL" localSheetId="26">Coef!#REF!</definedName>
    <definedName name="CONF_NL" localSheetId="25">Coef!#REF!</definedName>
    <definedName name="CONF_NL" localSheetId="24">Coef!#REF!</definedName>
    <definedName name="CONF_NL" localSheetId="23">Coef!#REF!</definedName>
    <definedName name="CONF_NL" localSheetId="22">Coef!#REF!</definedName>
    <definedName name="CONF_NL" localSheetId="21">Coef!#REF!</definedName>
    <definedName name="CONF_NL" localSheetId="42">Coef!#REF!</definedName>
    <definedName name="CONF_NL" localSheetId="20">Coef!#REF!</definedName>
    <definedName name="CONF_NL" localSheetId="19">Coef!#REF!</definedName>
    <definedName name="CONF_NL" localSheetId="18">Coef!#REF!</definedName>
    <definedName name="CONF_NL" localSheetId="17">Coef!#REF!</definedName>
    <definedName name="CONF_NL" localSheetId="45">Coef!#REF!</definedName>
    <definedName name="CONF_NL" localSheetId="46">Coef!#REF!</definedName>
    <definedName name="CONF_NL" localSheetId="12">Coef!#REF!</definedName>
    <definedName name="CONF_NL" localSheetId="55">Coef!#REF!</definedName>
    <definedName name="CONF_NL" localSheetId="14">Coef!#REF!</definedName>
    <definedName name="CONF_NL" localSheetId="56">Coef!#REF!</definedName>
    <definedName name="CONF_NL" localSheetId="13">Coef!#REF!</definedName>
    <definedName name="CONF_NL" localSheetId="49">Coef!#REF!</definedName>
    <definedName name="CONF_NL" localSheetId="57">Coef!#REF!</definedName>
    <definedName name="CONF_NL" localSheetId="10">Coef!#REF!</definedName>
    <definedName name="CONF_NL" localSheetId="9">Coef!#REF!</definedName>
    <definedName name="CONF_NL" localSheetId="8">Coef!#REF!</definedName>
    <definedName name="CONF_NL" localSheetId="7">Coef!#REF!</definedName>
    <definedName name="CONF_NL" localSheetId="6">Coef!#REF!</definedName>
    <definedName name="CONF_NL" localSheetId="5">Coef!#REF!</definedName>
    <definedName name="CONF_NL" localSheetId="58">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11">Coef!#REF!</definedName>
    <definedName name="CONF_NL" localSheetId="63">Coef!#REF!</definedName>
    <definedName name="CONF_NL" localSheetId="64">Coef!#REF!</definedName>
    <definedName name="CONF_NL">Coef!#REF!</definedName>
    <definedName name="CONF_NL2" localSheetId="28">Coef!#REF!</definedName>
    <definedName name="CONF_NL2" localSheetId="27">Coef!#REF!</definedName>
    <definedName name="CONF_NL2" localSheetId="26">Coef!#REF!</definedName>
    <definedName name="CONF_NL2" localSheetId="25">Coef!#REF!</definedName>
    <definedName name="CONF_NL2" localSheetId="24">Coef!#REF!</definedName>
    <definedName name="CONF_NL2" localSheetId="23">Coef!#REF!</definedName>
    <definedName name="CONF_NL2" localSheetId="22">Coef!#REF!</definedName>
    <definedName name="CONF_NL2" localSheetId="21">Coef!#REF!</definedName>
    <definedName name="CONF_NL2" localSheetId="42">Coef!#REF!</definedName>
    <definedName name="CONF_NL2" localSheetId="20">Coef!#REF!</definedName>
    <definedName name="CONF_NL2" localSheetId="19">Coef!#REF!</definedName>
    <definedName name="CONF_NL2" localSheetId="18">Coef!#REF!</definedName>
    <definedName name="CONF_NL2" localSheetId="17">Coef!#REF!</definedName>
    <definedName name="CONF_NL2" localSheetId="45">Coef!#REF!</definedName>
    <definedName name="CONF_NL2" localSheetId="46">Coef!#REF!</definedName>
    <definedName name="CONF_NL2" localSheetId="12">Coef!#REF!</definedName>
    <definedName name="CONF_NL2" localSheetId="55">Coef!#REF!</definedName>
    <definedName name="CONF_NL2" localSheetId="14">Coef!#REF!</definedName>
    <definedName name="CONF_NL2" localSheetId="56">Coef!#REF!</definedName>
    <definedName name="CONF_NL2" localSheetId="13">Coef!#REF!</definedName>
    <definedName name="CONF_NL2" localSheetId="49">Coef!#REF!</definedName>
    <definedName name="CONF_NL2" localSheetId="57">Coef!#REF!</definedName>
    <definedName name="CONF_NL2" localSheetId="10">Coef!#REF!</definedName>
    <definedName name="CONF_NL2" localSheetId="9">Coef!#REF!</definedName>
    <definedName name="CONF_NL2" localSheetId="8">Coef!#REF!</definedName>
    <definedName name="CONF_NL2" localSheetId="7">Coef!#REF!</definedName>
    <definedName name="CONF_NL2" localSheetId="6">Coef!#REF!</definedName>
    <definedName name="CONF_NL2" localSheetId="5">Coef!#REF!</definedName>
    <definedName name="CONF_NL2" localSheetId="58">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11">Coef!#REF!</definedName>
    <definedName name="CONF_NL2" localSheetId="63">Coef!#REF!</definedName>
    <definedName name="CONF_NL2" localSheetId="64">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1">BDI!$A$1:$C$56</definedName>
    <definedName name="_xlnm.Print_Area" localSheetId="34">'Date candidat'!$A$1:$B$12</definedName>
    <definedName name="_xlnm.Print_Area" localSheetId="3">Edit.A!$A$2:$B$41</definedName>
    <definedName name="_xlnm.Print_Area" localSheetId="2">Edit.B!$A$2:$B$42</definedName>
    <definedName name="_xlnm.Print_Area" localSheetId="4">Edit.RO!$A$2:$B$9</definedName>
    <definedName name="_xlnm.Print_Area" localSheetId="0">Euro!$A$1:$C$32</definedName>
    <definedName name="_xlnm.Print_Area" localSheetId="36">GRILA!$A$1:$C$168</definedName>
    <definedName name="_xlnm.Print_Area" localSheetId="39">I.1!$A$1:$L$19</definedName>
    <definedName name="_xlnm.Print_Area" localSheetId="32">'I.2.1a'!$A$1:$J$259</definedName>
    <definedName name="_xlnm.Print_Area" localSheetId="31">'I.2.1b'!$A$1:$J$259</definedName>
    <definedName name="_xlnm.Print_Area" localSheetId="40">'I.2.1c'!$A$1:$J$214</definedName>
    <definedName name="_xlnm.Print_Area" localSheetId="30">'I.2.1d'!$A$1:$J$259</definedName>
    <definedName name="_xlnm.Print_Area" localSheetId="29">'I.2.1e'!$A$1:$J$259</definedName>
    <definedName name="_xlnm.Print_Area" localSheetId="28">'I.2.2a'!$A$1:$J$259</definedName>
    <definedName name="_xlnm.Print_Area" localSheetId="27">'I.2.2b'!$A$1:$J$259</definedName>
    <definedName name="_xlnm.Print_Area" localSheetId="26">'I.2.2c'!$A$1:$J$214</definedName>
    <definedName name="_xlnm.Print_Area" localSheetId="25">'I.2.2d'!$A$1:$J$259</definedName>
    <definedName name="_xlnm.Print_Area" localSheetId="24">'I.2.2e'!$A$1:$J$259</definedName>
    <definedName name="_xlnm.Print_Area" localSheetId="23">'I.2.3a'!$A$1:$J$259</definedName>
    <definedName name="_xlnm.Print_Area" localSheetId="22">'I.2.3b'!$A$1:$J$259</definedName>
    <definedName name="_xlnm.Print_Area" localSheetId="41">'I.2.4'!$A$1:$J$259</definedName>
    <definedName name="_xlnm.Print_Area" localSheetId="21">I.3!$A$1:$J$261</definedName>
    <definedName name="_xlnm.Print_Area" localSheetId="42">I.4!$A$1:$F$261</definedName>
    <definedName name="_xlnm.Print_Area" localSheetId="20">I.6!$A$1:$F$261</definedName>
    <definedName name="_xlnm.Print_Area" localSheetId="19">I.7!$A$1:$G$261</definedName>
    <definedName name="_xlnm.Print_Area" localSheetId="18">I.8!$A$1:$E$261</definedName>
    <definedName name="_xlnm.Print_Area" localSheetId="17">I.9!$A$1:$E$261</definedName>
    <definedName name="_xlnm.Print_Area" localSheetId="44">'II1.1'!$A$1:$G$259</definedName>
    <definedName name="_xlnm.Print_Area" localSheetId="45">'II1.1BDI'!$A$1:$G$259</definedName>
    <definedName name="_xlnm.Print_Area" localSheetId="46">'II1.2'!$A$1:$G$259</definedName>
    <definedName name="_xlnm.Print_Area" localSheetId="12">'II1.3'!$A$1:$G$259</definedName>
    <definedName name="_xlnm.Print_Area" localSheetId="16">'II1.4'!$A$1:$I$259</definedName>
    <definedName name="_xlnm.Print_Area" localSheetId="55">'II10'!$A$1:$E$259</definedName>
    <definedName name="_xlnm.Print_Area" localSheetId="14">'II11'!$A$1:$E$259</definedName>
    <definedName name="_xlnm.Print_Area" localSheetId="56">'II12'!$A$1:$E$259</definedName>
    <definedName name="_xlnm.Print_Area" localSheetId="13">'II13'!$A$1:$D$259</definedName>
    <definedName name="_xlnm.Print_Area" localSheetId="47">'II2.1a'!$A$1:$N$309</definedName>
    <definedName name="_xlnm.Print_Area" localSheetId="48">'II2.1b'!$A$1:$O$310</definedName>
    <definedName name="_xlnm.Print_Area" localSheetId="49">'II3'!$A$1:$D$12</definedName>
    <definedName name="_xlnm.Print_Area" localSheetId="52">'II6'!$A$1:$E$71</definedName>
    <definedName name="_xlnm.Print_Area" localSheetId="15">'II7'!$A$1:$F$261</definedName>
    <definedName name="_xlnm.Print_Area" localSheetId="53">'II8'!$A$1:$E$259</definedName>
    <definedName name="_xlnm.Print_Area" localSheetId="54">'II9'!$A$1:$F$259</definedName>
    <definedName name="_xlnm.Print_Area" localSheetId="57">III.1!$A$1:$F$261</definedName>
    <definedName name="_xlnm.Print_Area" localSheetId="10">III.10!$A$1:$D$261</definedName>
    <definedName name="_xlnm.Print_Area" localSheetId="9">III.11!$A$1:$D$261</definedName>
    <definedName name="_xlnm.Print_Area" localSheetId="8">III.12!$A$1:$F$261</definedName>
    <definedName name="_xlnm.Print_Area" localSheetId="65">III.13!$A$1:$E$261</definedName>
    <definedName name="_xlnm.Print_Area" localSheetId="7">III.14!$A$1:$G$261</definedName>
    <definedName name="_xlnm.Print_Area" localSheetId="6">III.15!$A$1:$H$261</definedName>
    <definedName name="_xlnm.Print_Area" localSheetId="5">III.16!$A$1:$D$261</definedName>
    <definedName name="_xlnm.Print_Area" localSheetId="58">III.2!$A$1:$F$261</definedName>
    <definedName name="_xlnm.Print_Area" localSheetId="59">III.3!$A$1:$D$261</definedName>
    <definedName name="_xlnm.Print_Area" localSheetId="60">III.4!$A$1:$E$261</definedName>
    <definedName name="_xlnm.Print_Area" localSheetId="61">III.5!$A$1:$H$261</definedName>
    <definedName name="_xlnm.Print_Area" localSheetId="62">III.6!$A$1:$F$261</definedName>
    <definedName name="_xlnm.Print_Area" localSheetId="11">III.7!$A$1:$E$261</definedName>
    <definedName name="_xlnm.Print_Area" localSheetId="63">III.8!$A$1:$F$261</definedName>
    <definedName name="_xlnm.Print_Area" localSheetId="64">III.9!$A$1:$E$261</definedName>
    <definedName name="_xlnm.Print_Area" localSheetId="33">'Informații completare'!$A$1</definedName>
    <definedName name="_xlnm.Print_Titles" localSheetId="36">GRILA!$1:$4</definedName>
    <definedName name="_xlnm.Print_Titles" localSheetId="32">'I.2.1a'!$1:$8</definedName>
    <definedName name="_xlnm.Print_Titles" localSheetId="31">'I.2.1b'!$1:$8</definedName>
    <definedName name="_xlnm.Print_Titles" localSheetId="40">'I.2.1c'!$1:$8</definedName>
    <definedName name="_xlnm.Print_Titles" localSheetId="30">'I.2.1d'!$1:$8</definedName>
    <definedName name="_xlnm.Print_Titles" localSheetId="29">'I.2.1e'!$1:$8</definedName>
    <definedName name="_xlnm.Print_Titles" localSheetId="28">'I.2.2a'!$1:$8</definedName>
    <definedName name="_xlnm.Print_Titles" localSheetId="27">'I.2.2b'!$1:$8</definedName>
    <definedName name="_xlnm.Print_Titles" localSheetId="26">'I.2.2c'!$1:$8</definedName>
    <definedName name="_xlnm.Print_Titles" localSheetId="25">'I.2.2d'!$1:$8</definedName>
    <definedName name="_xlnm.Print_Titles" localSheetId="24">'I.2.2e'!$1:$8</definedName>
    <definedName name="_xlnm.Print_Titles" localSheetId="23">'I.2.3a'!$1:$8</definedName>
    <definedName name="_xlnm.Print_Titles" localSheetId="22">'I.2.3b'!$1:$8</definedName>
    <definedName name="_xlnm.Print_Titles" localSheetId="41">'I.2.4'!$1:$8</definedName>
    <definedName name="_xlnm.Print_Titles" localSheetId="21">I.3!$1:$10</definedName>
    <definedName name="_xlnm.Print_Titles" localSheetId="42">I.4!$1:$10</definedName>
    <definedName name="_xlnm.Print_Titles" localSheetId="20">I.6!$1:$10</definedName>
    <definedName name="_xlnm.Print_Titles" localSheetId="19">I.7!$1:$10</definedName>
    <definedName name="_xlnm.Print_Titles" localSheetId="18">I.8!$1:$10</definedName>
    <definedName name="_xlnm.Print_Titles" localSheetId="17">I.9!$1:$10</definedName>
    <definedName name="_xlnm.Print_Titles" localSheetId="44">'II1.1'!$1:$8</definedName>
    <definedName name="_xlnm.Print_Titles" localSheetId="45">'II1.1BDI'!$1:$8</definedName>
    <definedName name="_xlnm.Print_Titles" localSheetId="46">'II1.2'!$1:$8</definedName>
    <definedName name="_xlnm.Print_Titles" localSheetId="12">'II1.3'!$1:$8</definedName>
    <definedName name="_xlnm.Print_Titles" localSheetId="16">'II1.4'!$1:$8</definedName>
    <definedName name="_xlnm.Print_Titles" localSheetId="55">'II10'!$1:$8</definedName>
    <definedName name="_xlnm.Print_Titles" localSheetId="14">'II11'!$1:$8</definedName>
    <definedName name="_xlnm.Print_Titles" localSheetId="56">'II12'!$1:$8</definedName>
    <definedName name="_xlnm.Print_Titles" localSheetId="13">'II13'!$1:$8</definedName>
    <definedName name="_xlnm.Print_Titles" localSheetId="47">'II2.1a'!$1:$8</definedName>
    <definedName name="_xlnm.Print_Titles" localSheetId="48">'II2.1b'!$1:$8</definedName>
    <definedName name="_xlnm.Print_Titles" localSheetId="49">'II3'!$1:$8</definedName>
    <definedName name="_xlnm.Print_Titles" localSheetId="52">'II6'!$1:$6</definedName>
    <definedName name="_xlnm.Print_Titles" localSheetId="15">'II7'!$1:$10</definedName>
    <definedName name="_xlnm.Print_Titles" localSheetId="53">'II8'!$1:$8</definedName>
    <definedName name="_xlnm.Print_Titles" localSheetId="54">'II9'!$1:$8</definedName>
    <definedName name="_xlnm.Print_Titles" localSheetId="57">III.1!$1:$10</definedName>
    <definedName name="_xlnm.Print_Titles" localSheetId="10">III.10!$1:$10</definedName>
    <definedName name="_xlnm.Print_Titles" localSheetId="9">III.11!$1:$10</definedName>
    <definedName name="_xlnm.Print_Titles" localSheetId="8">III.12!$1:$10</definedName>
    <definedName name="_xlnm.Print_Titles" localSheetId="65">III.13!$1:$10</definedName>
    <definedName name="_xlnm.Print_Titles" localSheetId="7">III.14!$1:$10</definedName>
    <definedName name="_xlnm.Print_Titles" localSheetId="6">III.15!$1:$10</definedName>
    <definedName name="_xlnm.Print_Titles" localSheetId="5">III.16!$1:$10</definedName>
    <definedName name="_xlnm.Print_Titles" localSheetId="58">III.2!$1:$10</definedName>
    <definedName name="_xlnm.Print_Titles" localSheetId="59">III.3!$1:$10</definedName>
    <definedName name="_xlnm.Print_Titles" localSheetId="60">III.4!$1:$10</definedName>
    <definedName name="_xlnm.Print_Titles" localSheetId="61">III.5!$1:$10</definedName>
    <definedName name="_xlnm.Print_Titles" localSheetId="62">III.6!$1:$10</definedName>
    <definedName name="_xlnm.Print_Titles" localSheetId="11">III.7!$1:$10</definedName>
    <definedName name="_xlnm.Print_Titles" localSheetId="63">III.8!$1:$10</definedName>
    <definedName name="_xlnm.Print_Titles" localSheetId="64">III.9!$1:$10</definedName>
    <definedName name="R_BDI_ROM">Coef!$B$8</definedName>
    <definedName name="R_BDI_STR">Coef!$B$5</definedName>
    <definedName name="R_ISI">Coef!$B$2</definedName>
    <definedName name="R_ISI_ROM" localSheetId="40">Coef!#REF!</definedName>
    <definedName name="R_ISI_ROM" localSheetId="30">Coef!#REF!</definedName>
    <definedName name="R_ISI_ROM" localSheetId="29">Coef!#REF!</definedName>
    <definedName name="R_ISI_ROM" localSheetId="28">Coef!#REF!</definedName>
    <definedName name="R_ISI_ROM" localSheetId="27">Coef!#REF!</definedName>
    <definedName name="R_ISI_ROM" localSheetId="26">Coef!#REF!</definedName>
    <definedName name="R_ISI_ROM" localSheetId="25">Coef!#REF!</definedName>
    <definedName name="R_ISI_ROM" localSheetId="24">Coef!#REF!</definedName>
    <definedName name="R_ISI_ROM" localSheetId="23">Coef!#REF!</definedName>
    <definedName name="R_STR">Coef!$B$10</definedName>
    <definedName name="total_arh1a_5">#REF!</definedName>
    <definedName name="total_arh1a_t" localSheetId="45">#REF!</definedName>
    <definedName name="total_arh1a_t" localSheetId="55">#REF!</definedName>
    <definedName name="total_arh1a_t" localSheetId="14">#REF!</definedName>
    <definedName name="total_arh1a_t" localSheetId="56">#REF!</definedName>
    <definedName name="total_arh1a_t" localSheetId="13">#REF!</definedName>
    <definedName name="total_arh1a_t">#REF!</definedName>
    <definedName name="total_arh2a_5">#REF!</definedName>
    <definedName name="total_arh2a_t" localSheetId="45">#REF!</definedName>
    <definedName name="total_arh2a_t" localSheetId="55">#REF!</definedName>
    <definedName name="total_arh2a_t" localSheetId="14">#REF!</definedName>
    <definedName name="total_arh2a_t" localSheetId="56">#REF!</definedName>
    <definedName name="total_arh2a_t" localSheetId="13">#REF!</definedName>
    <definedName name="total_arh2a_t">#REF!</definedName>
    <definedName name="total_arh2b_5">#REF!</definedName>
    <definedName name="total_arh2b_t" localSheetId="45">#REF!</definedName>
    <definedName name="total_arh2b_t" localSheetId="55">#REF!</definedName>
    <definedName name="total_arh2b_t" localSheetId="14">#REF!</definedName>
    <definedName name="total_arh2b_t" localSheetId="56">#REF!</definedName>
    <definedName name="total_arh2b_t" localSheetId="13">#REF!</definedName>
    <definedName name="total_arh2b_t">#REF!</definedName>
    <definedName name="total_arh3a_5">#REF!</definedName>
    <definedName name="total_arh3a_t" localSheetId="45">#REF!</definedName>
    <definedName name="total_arh3a_t" localSheetId="55">#REF!</definedName>
    <definedName name="total_arh3a_t" localSheetId="14">#REF!</definedName>
    <definedName name="total_arh3a_t" localSheetId="56">#REF!</definedName>
    <definedName name="total_arh3a_t" localSheetId="13">#REF!</definedName>
    <definedName name="total_arh3a_t">#REF!</definedName>
    <definedName name="total_arh3b_5">#REF!</definedName>
    <definedName name="total_arh3b_t" localSheetId="45">#REF!</definedName>
    <definedName name="total_arh3b_t" localSheetId="55">#REF!</definedName>
    <definedName name="total_arh3b_t" localSheetId="14">#REF!</definedName>
    <definedName name="total_arh3b_t" localSheetId="56">#REF!</definedName>
    <definedName name="total_arh3b_t" localSheetId="13">#REF!</definedName>
    <definedName name="total_arh3b_t">#REF!</definedName>
    <definedName name="total_arh3c_5">#REF!</definedName>
    <definedName name="total_arh3c_t" localSheetId="45">#REF!</definedName>
    <definedName name="total_arh3c_t" localSheetId="55">#REF!</definedName>
    <definedName name="total_arh3c_t" localSheetId="14">#REF!</definedName>
    <definedName name="total_arh3c_t" localSheetId="56">#REF!</definedName>
    <definedName name="total_arh3c_t" localSheetId="13">#REF!</definedName>
    <definedName name="total_arh3c_t">#REF!</definedName>
    <definedName name="total_sport">#REF!</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workbook>
</file>

<file path=xl/calcChain.xml><?xml version="1.0" encoding="utf-8"?>
<calcChain xmlns="http://schemas.openxmlformats.org/spreadsheetml/2006/main">
  <c r="A3" i="69" l="1"/>
  <c r="G6" i="94" l="1"/>
  <c r="A4" i="69" l="1"/>
  <c r="E6" i="111" l="1"/>
  <c r="D6" i="108"/>
  <c r="D6" i="9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J9" i="130"/>
  <c r="C105" i="82" s="1"/>
  <c r="H9" i="132"/>
  <c r="C109" i="82" s="1"/>
  <c r="F11" i="103"/>
  <c r="C132" i="82" s="1"/>
  <c r="H9" i="129"/>
  <c r="C91" i="82" s="1"/>
  <c r="I9" i="128"/>
  <c r="K9" i="128"/>
  <c r="M9" i="128"/>
  <c r="I9" i="130"/>
  <c r="C104" i="82" s="1"/>
  <c r="G11" i="103"/>
  <c r="C133" i="82" s="1"/>
  <c r="I9" i="129"/>
  <c r="C92" i="82" s="1"/>
  <c r="J9" i="128"/>
  <c r="L9" i="128"/>
  <c r="N9" i="128"/>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S226" i="25"/>
  <c r="S227" i="25"/>
  <c r="M229" i="25"/>
  <c r="R229" i="25"/>
  <c r="Q217" i="24"/>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F6" i="101"/>
  <c r="E6" i="96"/>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J14" i="134"/>
  <c r="I14" i="134"/>
  <c r="H14" i="134" s="1"/>
  <c r="J13" i="134"/>
  <c r="I13" i="134"/>
  <c r="J12" i="134"/>
  <c r="I12" i="134"/>
  <c r="H12" i="134" s="1"/>
  <c r="J11" i="134"/>
  <c r="I11" i="134"/>
  <c r="J10" i="134"/>
  <c r="I10" i="134"/>
  <c r="H10" i="134" s="1"/>
  <c r="G6" i="134"/>
  <c r="A3" i="134"/>
  <c r="A2" i="134"/>
  <c r="G13" i="134" l="1"/>
  <c r="G15" i="134"/>
  <c r="G11" i="134"/>
  <c r="M10" i="25"/>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F11" i="127" s="1"/>
  <c r="C86" i="82" s="1"/>
  <c r="H12" i="127"/>
  <c r="I12" i="127"/>
  <c r="J12" i="127"/>
  <c r="C101" i="82"/>
  <c r="C100" i="82"/>
  <c r="C99" i="82"/>
  <c r="E15" i="126"/>
  <c r="C81" i="82" s="1"/>
  <c r="J11" i="127" l="1"/>
  <c r="C89" i="82" s="1"/>
  <c r="I11" i="127"/>
  <c r="C88" i="82" s="1"/>
  <c r="H11" i="127"/>
  <c r="C87" i="82" s="1"/>
  <c r="D13" i="119" l="1"/>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D14" i="119" l="1"/>
  <c r="C58" i="82" s="1"/>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17"/>
  <c r="C41" i="82" s="1"/>
  <c r="D9" i="118"/>
  <c r="C54" i="82" s="1"/>
  <c r="J259" i="115" l="1"/>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E15" i="109" s="1"/>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E20" i="105" s="1"/>
  <c r="H19" i="105"/>
  <c r="G19" i="105"/>
  <c r="F19" i="105"/>
  <c r="E19" i="105" s="1"/>
  <c r="H18" i="105"/>
  <c r="G18" i="105"/>
  <c r="F18" i="105"/>
  <c r="H17" i="105"/>
  <c r="G17" i="105"/>
  <c r="F17" i="105"/>
  <c r="E17" i="105" s="1"/>
  <c r="H16" i="105"/>
  <c r="G16" i="105"/>
  <c r="F16" i="105"/>
  <c r="H15" i="105"/>
  <c r="G15" i="105"/>
  <c r="F15" i="105"/>
  <c r="E15" i="105" s="1"/>
  <c r="H14" i="105"/>
  <c r="G14" i="105"/>
  <c r="F14" i="105"/>
  <c r="H13" i="105"/>
  <c r="G13" i="105"/>
  <c r="F13" i="105"/>
  <c r="H12" i="105"/>
  <c r="G12" i="105"/>
  <c r="F12" i="105"/>
  <c r="E6" i="105"/>
  <c r="A3" i="105"/>
  <c r="A2" i="105"/>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F27" i="104" s="1"/>
  <c r="I26" i="104"/>
  <c r="H26" i="104"/>
  <c r="G26" i="104"/>
  <c r="I25" i="104"/>
  <c r="H25" i="104"/>
  <c r="G25" i="104"/>
  <c r="I24" i="104"/>
  <c r="H24" i="104"/>
  <c r="G24" i="104"/>
  <c r="I23" i="104"/>
  <c r="H23" i="104"/>
  <c r="G23" i="104"/>
  <c r="F23" i="104" s="1"/>
  <c r="I22" i="104"/>
  <c r="H22" i="104"/>
  <c r="G22" i="104"/>
  <c r="I21" i="104"/>
  <c r="H21" i="104"/>
  <c r="G21" i="104"/>
  <c r="F21" i="104" s="1"/>
  <c r="I20" i="104"/>
  <c r="H20" i="104"/>
  <c r="G20" i="104"/>
  <c r="I19" i="104"/>
  <c r="H19" i="104"/>
  <c r="G19" i="104"/>
  <c r="F19" i="104" s="1"/>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8"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E21" i="100" s="1"/>
  <c r="H20" i="100"/>
  <c r="G20" i="100"/>
  <c r="F20" i="100"/>
  <c r="E20" i="100" s="1"/>
  <c r="H19" i="100"/>
  <c r="G19" i="100"/>
  <c r="F19" i="100"/>
  <c r="E19" i="100" s="1"/>
  <c r="H18" i="100"/>
  <c r="G18" i="100"/>
  <c r="F18" i="100"/>
  <c r="E18" i="100" s="1"/>
  <c r="H17" i="100"/>
  <c r="G17" i="100"/>
  <c r="F17" i="100"/>
  <c r="E17" i="100" s="1"/>
  <c r="H16" i="100"/>
  <c r="G16" i="100"/>
  <c r="F16" i="100"/>
  <c r="E16" i="100" s="1"/>
  <c r="H15" i="100"/>
  <c r="G15" i="100"/>
  <c r="F15" i="100"/>
  <c r="E15" i="100" s="1"/>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F21" i="97" s="1"/>
  <c r="I20" i="97"/>
  <c r="H20" i="97"/>
  <c r="G20" i="97"/>
  <c r="I19" i="97"/>
  <c r="H19" i="97"/>
  <c r="G19" i="97"/>
  <c r="I18" i="97"/>
  <c r="H18" i="97"/>
  <c r="G18" i="97"/>
  <c r="I17" i="97"/>
  <c r="H17" i="97"/>
  <c r="G17" i="97"/>
  <c r="F17" i="97" s="1"/>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K22" i="97" l="1"/>
  <c r="L22" i="97"/>
  <c r="J22" i="97"/>
  <c r="F22" i="97"/>
  <c r="K21" i="97"/>
  <c r="J21" i="97"/>
  <c r="L21" i="97"/>
  <c r="K20" i="97"/>
  <c r="J20" i="97"/>
  <c r="L20" i="97"/>
  <c r="F20" i="97"/>
  <c r="K19" i="97"/>
  <c r="L19" i="97"/>
  <c r="J19" i="97"/>
  <c r="F19" i="97"/>
  <c r="K18" i="97"/>
  <c r="L18" i="97"/>
  <c r="J18" i="97"/>
  <c r="F18" i="97"/>
  <c r="K17" i="97"/>
  <c r="L17" i="97"/>
  <c r="J17" i="97"/>
  <c r="K16" i="97"/>
  <c r="J16" i="97"/>
  <c r="L16" i="97"/>
  <c r="K15" i="97"/>
  <c r="J15" i="97"/>
  <c r="L15" i="97"/>
  <c r="M17" i="104"/>
  <c r="N17" i="104"/>
  <c r="J17" i="104"/>
  <c r="L17" i="104"/>
  <c r="O17" i="104"/>
  <c r="K17" i="104"/>
  <c r="L20" i="104"/>
  <c r="M20" i="104"/>
  <c r="N20" i="104"/>
  <c r="J20" i="104"/>
  <c r="O20" i="104"/>
  <c r="K20" i="104"/>
  <c r="M18" i="104"/>
  <c r="N18" i="104"/>
  <c r="J18" i="104"/>
  <c r="O18" i="104"/>
  <c r="K18" i="104"/>
  <c r="L18" i="104"/>
  <c r="O21" i="104"/>
  <c r="K21" i="104"/>
  <c r="L21" i="104"/>
  <c r="M21" i="104"/>
  <c r="N21" i="104"/>
  <c r="J21" i="104"/>
  <c r="F20" i="104"/>
  <c r="L19" i="104"/>
  <c r="O19" i="104"/>
  <c r="K19" i="104"/>
  <c r="M19" i="104"/>
  <c r="N19" i="104"/>
  <c r="J19" i="104"/>
  <c r="F18" i="104"/>
  <c r="F17" i="104"/>
  <c r="K16" i="104"/>
  <c r="L16" i="104"/>
  <c r="M16" i="104"/>
  <c r="N16" i="104"/>
  <c r="O16" i="104"/>
  <c r="J16" i="104"/>
  <c r="F16" i="104"/>
  <c r="O22" i="104"/>
  <c r="M22" i="104"/>
  <c r="K22" i="104"/>
  <c r="N22" i="104"/>
  <c r="L22" i="104"/>
  <c r="J22" i="104"/>
  <c r="F22" i="104"/>
  <c r="N25" i="104"/>
  <c r="L25" i="104"/>
  <c r="J25" i="104"/>
  <c r="O25" i="104"/>
  <c r="M25" i="104"/>
  <c r="K25" i="104"/>
  <c r="O23" i="104"/>
  <c r="M23" i="104"/>
  <c r="K23" i="104"/>
  <c r="N23" i="104"/>
  <c r="L23" i="104"/>
  <c r="J23" i="104"/>
  <c r="N26" i="104"/>
  <c r="L26" i="104"/>
  <c r="J26" i="104"/>
  <c r="O26" i="104"/>
  <c r="M26" i="104"/>
  <c r="K26" i="104"/>
  <c r="F26" i="104"/>
  <c r="F25" i="104"/>
  <c r="N24" i="104"/>
  <c r="L24" i="104"/>
  <c r="J24" i="104"/>
  <c r="O24" i="104"/>
  <c r="M24" i="104"/>
  <c r="K24" i="104"/>
  <c r="F24" i="104"/>
  <c r="O28" i="104"/>
  <c r="K28" i="104"/>
  <c r="L28" i="104"/>
  <c r="M28" i="104"/>
  <c r="N28" i="104"/>
  <c r="J28" i="104"/>
  <c r="F28" i="104"/>
  <c r="L27" i="104"/>
  <c r="M27" i="104"/>
  <c r="N27" i="104"/>
  <c r="J27" i="104"/>
  <c r="O27" i="104"/>
  <c r="K27" i="104"/>
  <c r="K15" i="104"/>
  <c r="J15" i="104"/>
  <c r="L15" i="104"/>
  <c r="M15" i="104"/>
  <c r="N15" i="104"/>
  <c r="O15" i="104"/>
  <c r="F15" i="104"/>
  <c r="G11" i="104"/>
  <c r="I18" i="105"/>
  <c r="J18" i="105"/>
  <c r="E18" i="105"/>
  <c r="I19" i="105"/>
  <c r="J19" i="105"/>
  <c r="J21" i="105"/>
  <c r="I21" i="105"/>
  <c r="I17" i="105"/>
  <c r="J17" i="105"/>
  <c r="I20" i="105"/>
  <c r="J20" i="105"/>
  <c r="E21" i="105"/>
  <c r="I16" i="105"/>
  <c r="J16" i="105"/>
  <c r="E16" i="105"/>
  <c r="I15" i="105"/>
  <c r="J15" i="105"/>
  <c r="E11" i="111"/>
  <c r="C150" i="82" s="1"/>
  <c r="G11" i="10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C62" i="82" l="1"/>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S9" i="25"/>
  <c r="C52" i="82" s="1"/>
  <c r="T9" i="25"/>
  <c r="C53" i="82" s="1"/>
  <c r="R9" i="25"/>
  <c r="C51"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<sst xmlns="http://schemas.openxmlformats.org/spreadsheetml/2006/main" count="2307" uniqueCount="1235">
  <si>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</si>
  <si>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</si>
  <si>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</si>
  <si>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</si>
  <si>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</si>
  <si>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</si>
  <si>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</si>
  <si>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</si>
  <si>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</si>
  <si>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</si>
  <si>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</si>
  <si>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</si>
  <si>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</si>
  <si>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</si>
  <si>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</si>
  <si>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</si>
  <si>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</si>
  <si>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</si>
  <si>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</si>
  <si>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</si>
  <si>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</si>
  <si>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</si>
  <si>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</si>
  <si>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</si>
  <si>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</si>
  <si>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</si>
  <si>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</si>
  <si>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</si>
  <si>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</si>
  <si>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</si>
  <si>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</si>
  <si>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</si>
  <si>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</si>
  <si>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</si>
  <si>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</si>
  <si>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</si>
  <si>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</si>
  <si>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</si>
  <si>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</si>
  <si>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</si>
  <si>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</si>
  <si>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</si>
  <si>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</si>
  <si>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</si>
  <si>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</si>
  <si>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</si>
  <si>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</si>
  <si>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</si>
  <si>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</si>
  <si>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</si>
  <si>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</si>
  <si>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</si>
  <si>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</si>
  <si>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</si>
  <si>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</si>
  <si>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</si>
  <si>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</si>
  <si>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</si>
  <si>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</si>
  <si>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</si>
  <si>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</si>
  <si>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</si>
  <si>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</si>
  <si>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</si>
  <si>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Current Contents</t>
  </si>
  <si>
    <t>NR. CRT.</t>
  </si>
  <si>
    <t>BDI</t>
  </si>
  <si>
    <t>SCOPUS</t>
  </si>
  <si>
    <t>MathSciNet</t>
  </si>
  <si>
    <t>DBLP</t>
  </si>
  <si>
    <t>ACM</t>
  </si>
  <si>
    <t>K</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</si>
  <si>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</si>
  <si>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</si>
  <si>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</si>
  <si>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</si>
  <si>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</si>
  <si>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</si>
  <si>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</si>
  <si>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</si>
  <si>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</si>
  <si>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</si>
  <si>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</si>
  <si>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</si>
  <si>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</si>
  <si>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</si>
  <si>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</si>
  <si>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</si>
  <si>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</si>
  <si>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</si>
  <si>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</si>
  <si>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</si>
  <si>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</si>
  <si>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</si>
  <si>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</si>
  <si>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</si>
  <si>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</si>
  <si>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</si>
  <si>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</si>
  <si>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</si>
  <si>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</si>
  <si>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</si>
  <si>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</si>
  <si>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</si>
  <si>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</si>
  <si>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</si>
  <si>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</si>
  <si>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</si>
  <si>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</si>
  <si>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</si>
  <si>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</si>
  <si>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</si>
  <si>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</si>
  <si>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</si>
  <si>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</si>
  <si>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</si>
  <si>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</si>
  <si>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</si>
  <si>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</si>
  <si>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</si>
  <si>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</si>
  <si>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</si>
  <si>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</si>
  <si>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</si>
  <si>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</si>
  <si>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</si>
  <si>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</si>
  <si>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</si>
  <si>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</si>
  <si>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</si>
  <si>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</si>
  <si>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</si>
  <si>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</si>
  <si>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</si>
  <si>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</si>
  <si>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</si>
  <si>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</si>
  <si>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</si>
  <si>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</si>
  <si>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</si>
  <si>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</si>
  <si>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</si>
  <si>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</si>
  <si>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</si>
  <si>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</si>
  <si>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</si>
  <si>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</si>
  <si>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</si>
  <si>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</si>
  <si>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</si>
  <si>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</si>
  <si>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</si>
  <si>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</si>
  <si>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</si>
  <si>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</si>
  <si>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</si>
  <si>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</si>
  <si>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</si>
  <si>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</si>
  <si>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</si>
  <si>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</si>
  <si>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</si>
  <si>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</si>
  <si>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</si>
  <si>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</si>
  <si>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</si>
  <si>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</si>
  <si>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</si>
  <si>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</si>
  <si>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</si>
  <si>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</si>
  <si>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</si>
  <si>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</si>
  <si>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</si>
  <si>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</si>
  <si>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</si>
  <si>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</si>
  <si>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</si>
  <si>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</si>
  <si>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Campionate internaționale</t>
  </si>
  <si>
    <t>Campionate naționale</t>
  </si>
  <si>
    <t>Cupa României</t>
  </si>
  <si>
    <t>Campionate naționale universitare</t>
  </si>
  <si>
    <t>Locul 1</t>
  </si>
  <si>
    <t>Locul 2</t>
  </si>
  <si>
    <t>Locul 3</t>
  </si>
  <si>
    <t>Faza finală</t>
  </si>
  <si>
    <t>Faza pe zonă</t>
  </si>
  <si>
    <t>Faza pe centru universitar</t>
  </si>
  <si>
    <t>Clasare</t>
  </si>
  <si>
    <t>jocuri sportive</t>
  </si>
  <si>
    <t>sporturi individuale</t>
  </si>
  <si>
    <t>Cupa_României</t>
  </si>
  <si>
    <t>Campionate_naționale_universitare</t>
  </si>
  <si>
    <t>Campionate_naționale</t>
  </si>
  <si>
    <t>Campionate_internaționale</t>
  </si>
  <si>
    <t>Competiții</t>
  </si>
  <si>
    <t>Mat1</t>
  </si>
  <si>
    <t>Mat2</t>
  </si>
  <si>
    <t>Conferință</t>
  </si>
  <si>
    <t>Nume proiect</t>
  </si>
  <si>
    <t>Internațional</t>
  </si>
  <si>
    <t>Național</t>
  </si>
  <si>
    <t>Regional</t>
  </si>
  <si>
    <t>Zonal</t>
  </si>
  <si>
    <t>Local</t>
  </si>
  <si>
    <t>Tip</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</si>
  <si>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</si>
  <si>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</si>
  <si>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</si>
  <si>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</si>
  <si>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</si>
  <si>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</si>
  <si>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</si>
  <si>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</si>
  <si>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</si>
  <si>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</si>
  <si>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</si>
  <si>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</si>
  <si>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</si>
  <si>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</si>
  <si>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</si>
  <si>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</si>
  <si>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</si>
  <si>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</si>
  <si>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</si>
  <si>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</si>
  <si>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</si>
  <si>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</si>
  <si>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</si>
  <si>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</si>
  <si>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</si>
  <si>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</si>
  <si>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</si>
  <si>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</si>
  <si>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</si>
  <si>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</si>
  <si>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</si>
  <si>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</si>
  <si>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</si>
  <si>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</si>
  <si>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</si>
  <si>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</si>
  <si>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</si>
  <si>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</si>
  <si>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</si>
  <si>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</si>
  <si>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</si>
  <si>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</si>
  <si>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</si>
  <si>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</si>
  <si>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</si>
  <si>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</si>
  <si>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</si>
  <si>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</si>
  <si>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</si>
  <si>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</si>
  <si>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</si>
  <si>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</si>
  <si>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</si>
  <si>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</si>
  <si>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</si>
  <si>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</si>
  <si>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</si>
  <si>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</si>
  <si>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</si>
  <si>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</si>
  <si>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</si>
  <si>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</si>
  <si>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</si>
  <si>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</si>
  <si>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</si>
  <si>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</si>
  <si>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</si>
  <si>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</si>
  <si>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</si>
  <si>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</si>
  <si>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</si>
  <si>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</si>
  <si>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</si>
  <si>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</si>
  <si>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</si>
  <si>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</si>
  <si>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</si>
  <si>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</si>
  <si>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</si>
  <si>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</si>
  <si>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</si>
  <si>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</si>
  <si>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</si>
  <si>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</si>
  <si>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</si>
  <si>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</si>
  <si>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</si>
  <si>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</si>
  <si>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</si>
  <si>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</si>
  <si>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</si>
  <si>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editura</t>
  </si>
  <si>
    <t>funcția deținută la momentul concursului</t>
  </si>
  <si>
    <t>Pentru brevetele de invenție, tipul de brevet trebuie marcat cu X în coloana corespunzătoare.</t>
  </si>
  <si>
    <t>grant</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</si>
  <si>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</si>
  <si>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</si>
  <si>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</si>
  <si>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</si>
  <si>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</si>
  <si>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</si>
  <si>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</si>
  <si>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</si>
  <si>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</si>
  <si>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</si>
  <si>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</si>
  <si>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</si>
  <si>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</si>
  <si>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</si>
  <si>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</si>
  <si>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</si>
  <si>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</si>
  <si>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</si>
  <si>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</si>
  <si>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</si>
  <si>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</si>
  <si>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</si>
  <si>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</si>
  <si>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</si>
  <si>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</si>
  <si>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</si>
  <si>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</si>
  <si>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</si>
  <si>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</si>
  <si>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</si>
  <si>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</si>
  <si>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</si>
  <si>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</si>
  <si>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</si>
  <si>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</si>
  <si>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</si>
  <si>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</si>
  <si>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</si>
  <si>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</si>
  <si>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</si>
  <si>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</si>
  <si>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</si>
  <si>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</si>
  <si>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</si>
  <si>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</si>
  <si>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</si>
  <si>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</si>
  <si>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</si>
  <si>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</si>
  <si>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</si>
  <si>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</si>
  <si>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</si>
  <si>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</si>
  <si>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</si>
  <si>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</si>
  <si>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</si>
  <si>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</si>
  <si>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</si>
  <si>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</si>
  <si>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</si>
  <si>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</si>
  <si>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</si>
  <si>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</si>
  <si>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</si>
  <si>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</si>
  <si>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</si>
  <si>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</si>
  <si>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</si>
  <si>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</si>
  <si>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</si>
  <si>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</si>
  <si>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</si>
  <si>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</si>
  <si>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</si>
  <si>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</si>
  <si>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</si>
  <si>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</si>
  <si>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</si>
  <si>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</si>
  <si>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</si>
  <si>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</si>
  <si>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</si>
  <si>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</si>
  <si>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</si>
  <si>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</si>
  <si>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</si>
  <si>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</si>
  <si>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</si>
  <si>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</si>
  <si>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</si>
  <si>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</si>
  <si>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</si>
  <si>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</si>
  <si>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</si>
  <si>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</si>
  <si>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</si>
  <si>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</si>
  <si>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</si>
  <si>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</si>
  <si>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</si>
  <si>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</si>
  <si>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</si>
  <si>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</si>
  <si>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</si>
  <si>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</si>
  <si>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</si>
  <si>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</si>
  <si>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</si>
  <si>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</si>
  <si>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</si>
  <si>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</si>
  <si>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</si>
  <si>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</si>
  <si>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</si>
  <si>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</si>
  <si>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</si>
  <si>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</si>
  <si>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</si>
  <si>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</si>
  <si>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</si>
  <si>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</si>
  <si>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</si>
  <si>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</si>
  <si>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</si>
  <si>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</si>
  <si>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</si>
  <si>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</si>
  <si>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</si>
  <si>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</si>
  <si>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</si>
  <si>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</si>
  <si>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</si>
  <si>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</si>
  <si>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</si>
  <si>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</si>
  <si>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</si>
  <si>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</si>
  <si>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</si>
  <si>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</si>
  <si>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</si>
  <si>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</si>
  <si>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</si>
  <si>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</si>
  <si>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</si>
  <si>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</si>
  <si>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</si>
  <si>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</si>
  <si>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</si>
  <si>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</si>
  <si>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</si>
  <si>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</si>
  <si>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</si>
  <si>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</si>
  <si>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</si>
  <si>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</si>
  <si>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</si>
  <si>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</si>
  <si>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</si>
  <si>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</si>
  <si>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</si>
  <si>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</si>
  <si>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</si>
  <si>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</si>
  <si>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</si>
  <si>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</si>
  <si>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</si>
  <si>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</si>
  <si>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</si>
  <si>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</si>
  <si>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</si>
  <si>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</si>
  <si>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</si>
  <si>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</si>
  <si>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</si>
  <si>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</si>
  <si>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</si>
  <si>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</si>
  <si>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</si>
  <si>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</si>
  <si>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</si>
  <si>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</si>
  <si>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</si>
  <si>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</si>
  <si>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</si>
  <si>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</si>
  <si>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</si>
  <si>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</si>
  <si>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</si>
  <si>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</si>
  <si>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</si>
  <si>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</si>
  <si>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</si>
  <si>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</si>
  <si>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</si>
  <si>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</si>
  <si>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</si>
  <si>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</si>
  <si>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</si>
  <si>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</si>
  <si>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</si>
  <si>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</si>
  <si>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</si>
  <si>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</si>
  <si>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</si>
  <si>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</si>
  <si>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</si>
  <si>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</si>
  <si>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</si>
  <si>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</si>
  <si>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</si>
  <si>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</si>
  <si>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</si>
  <si>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</si>
  <si>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</si>
  <si>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</si>
  <si>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</si>
  <si>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</si>
  <si>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</si>
  <si>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</si>
  <si>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</si>
  <si>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</si>
  <si>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</si>
  <si>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</si>
  <si>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</si>
  <si>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</si>
  <si>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</si>
  <si>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</si>
  <si>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</si>
  <si>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</si>
  <si>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</si>
  <si>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</si>
  <si>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</si>
  <si>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</si>
  <si>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</si>
  <si>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</si>
  <si>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</si>
  <si>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</si>
  <si>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</si>
  <si>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</si>
  <si>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</si>
  <si>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</si>
  <si>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</si>
  <si>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</si>
  <si>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</si>
  <si>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</si>
  <si>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</si>
  <si>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</si>
  <si>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</si>
  <si>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</si>
  <si>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</si>
  <si>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</si>
  <si>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</si>
  <si>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</si>
  <si>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</si>
  <si>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</si>
  <si>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</si>
  <si>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</si>
  <si>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</si>
  <si>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</si>
  <si>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</si>
  <si>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</si>
  <si>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</si>
  <si>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</si>
  <si>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</si>
  <si>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</si>
  <si>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</si>
  <si>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</si>
  <si>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</si>
  <si>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</si>
  <si>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</si>
  <si>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</si>
  <si>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</si>
  <si>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</si>
  <si>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</si>
  <si>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</si>
  <si>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</si>
  <si>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</si>
  <si>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</si>
  <si>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</si>
  <si>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</si>
  <si>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</si>
  <si>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</si>
  <si>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</si>
  <si>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</si>
  <si>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</si>
  <si>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</si>
  <si>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</si>
  <si>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</si>
  <si>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</si>
  <si>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</si>
  <si>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</si>
  <si>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</si>
  <si>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</si>
  <si>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</si>
  <si>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</si>
  <si>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</si>
  <si>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</si>
  <si>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</si>
  <si>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</si>
  <si>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</si>
  <si>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</si>
  <si>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</si>
  <si>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</si>
  <si>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</si>
  <si>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</si>
  <si>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</si>
  <si>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</si>
  <si>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</si>
  <si>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</si>
  <si>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</si>
  <si>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</si>
  <si>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</si>
  <si>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</si>
  <si>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</si>
  <si>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</si>
  <si>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</si>
  <si>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</si>
  <si>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</si>
  <si>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</si>
  <si>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</si>
  <si>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</si>
  <si>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</si>
  <si>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</si>
  <si>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</si>
  <si>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</si>
  <si>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</si>
  <si>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</si>
  <si>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</si>
  <si>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</si>
  <si>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</si>
  <si>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</si>
  <si>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</si>
  <si>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</si>
  <si>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</si>
  <si>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</si>
  <si>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</si>
  <si>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</si>
  <si>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</si>
  <si>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</si>
  <si>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</si>
  <si>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</si>
  <si>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</si>
  <si>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</si>
  <si>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</si>
  <si>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</si>
  <si>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</si>
  <si>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</si>
  <si>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</si>
  <si>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</si>
  <si>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</si>
  <si>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</si>
  <si>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</si>
  <si>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</si>
  <si>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</si>
  <si>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</si>
  <si>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</si>
  <si>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</si>
  <si>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</si>
  <si>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</si>
  <si>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</si>
  <si>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</si>
  <si>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</si>
  <si>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</si>
  <si>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</si>
  <si>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</si>
  <si>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</si>
  <si>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</si>
  <si>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</si>
  <si>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</si>
  <si>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</si>
  <si>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</si>
  <si>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</si>
  <si>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</si>
  <si>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</si>
  <si>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</si>
  <si>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</si>
  <si>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II5.1.1.</t>
  </si>
  <si>
    <t>autor (director, coordonator) proiect</t>
  </si>
  <si>
    <t>șef proiect secțiune (componentă, studiu)</t>
  </si>
  <si>
    <t>membru echipă</t>
  </si>
  <si>
    <t>5.1.2. Proiecte complexe de amenajare a teritoriului și peisajului la nivel macro-teritorial</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</si>
  <si>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</si>
  <si>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</si>
  <si>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</si>
  <si>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</si>
  <si>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</si>
  <si>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</si>
  <si>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</si>
  <si>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</si>
  <si>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</si>
  <si>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5.2.4. Activități de cercetare și comunicare în limbi străine, desfășurate în cadru instituțional, nepunctate la alte criterii</t>
  </si>
  <si>
    <t>Traducerea / revizia de documente</t>
  </si>
  <si>
    <t>Activități de interpretare (simultană / consecutivă, etc)</t>
  </si>
  <si>
    <t>Redactarea de texte</t>
  </si>
  <si>
    <t>Adaptarea de texte</t>
  </si>
  <si>
    <t>Reviewer</t>
  </si>
  <si>
    <t>Citări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</si>
  <si>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</si>
  <si>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</si>
  <si>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</si>
  <si>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</si>
  <si>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</si>
  <si>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</si>
  <si>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</si>
  <si>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</si>
  <si>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</si>
  <si>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</si>
  <si>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</si>
  <si>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</si>
  <si>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</si>
  <si>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</si>
  <si>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</si>
  <si>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</si>
  <si>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</si>
  <si>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</si>
  <si>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</si>
  <si>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</si>
  <si>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</si>
  <si>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</si>
  <si>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</si>
  <si>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</si>
  <si>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</si>
  <si>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</si>
  <si>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</si>
  <si>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</si>
  <si>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</si>
  <si>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</si>
  <si>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</si>
  <si>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</si>
  <si>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</si>
  <si>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</si>
  <si>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</si>
  <si>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</si>
  <si>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</si>
  <si>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</si>
  <si>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</si>
  <si>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</si>
  <si>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</si>
  <si>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</si>
  <si>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</si>
  <si>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</si>
  <si>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</si>
  <si>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</si>
  <si>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</si>
  <si>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</si>
  <si>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</si>
  <si>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</si>
  <si>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</si>
  <si>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</si>
  <si>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</si>
  <si>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</si>
  <si>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</si>
  <si>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</si>
  <si>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</si>
  <si>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</si>
  <si>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Baza de date (BDI)</t>
  </si>
  <si>
    <t>Tip de manifestare științifică</t>
  </si>
  <si>
    <t>Manifestarea științifică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</si>
  <si>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</si>
  <si>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</si>
  <si>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</si>
  <si>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</si>
  <si>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</si>
  <si>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</si>
  <si>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</si>
  <si>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</si>
  <si>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</si>
  <si>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</si>
  <si>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</si>
  <si>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</si>
  <si>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</si>
  <si>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</si>
  <si>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</si>
  <si>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</si>
  <si>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</si>
  <si>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</si>
  <si>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</si>
  <si>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</si>
  <si>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</si>
  <si>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</si>
  <si>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</si>
  <si>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</si>
  <si>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</si>
  <si>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</si>
  <si>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</si>
  <si>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</si>
  <si>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</si>
  <si>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</si>
  <si>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</si>
  <si>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</si>
  <si>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</si>
  <si>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</si>
  <si>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</si>
  <si>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</si>
  <si>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</si>
  <si>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</si>
  <si>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</si>
  <si>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</si>
  <si>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</si>
  <si>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</si>
  <si>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</si>
  <si>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</si>
  <si>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</si>
  <si>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</si>
  <si>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</si>
  <si>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</si>
  <si>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</si>
  <si>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</si>
  <si>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</si>
  <si>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</si>
  <si>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</si>
  <si>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</si>
  <si>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</si>
  <si>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</si>
  <si>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</si>
  <si>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</si>
  <si>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</si>
  <si>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</si>
  <si>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</si>
  <si>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</si>
  <si>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</si>
  <si>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</si>
  <si>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</si>
  <si>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</si>
  <si>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</si>
  <si>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</si>
  <si>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</si>
  <si>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</si>
  <si>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</si>
  <si>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</si>
  <si>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</si>
  <si>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</si>
  <si>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</si>
  <si>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</si>
  <si>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</si>
  <si>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</si>
  <si>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</si>
  <si>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</si>
  <si>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</si>
  <si>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</si>
  <si>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</si>
  <si>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</si>
  <si>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</si>
  <si>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</si>
  <si>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</si>
  <si>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</si>
  <si>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</si>
  <si>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</si>
  <si>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</si>
  <si>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</si>
  <si>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</si>
  <si>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</si>
  <si>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</si>
  <si>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</si>
  <si>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</si>
  <si>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</si>
  <si>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</si>
  <si>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</si>
  <si>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</si>
  <si>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</si>
  <si>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</si>
  <si>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</si>
  <si>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</si>
  <si>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</si>
  <si>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</si>
  <si>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</si>
  <si>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</si>
  <si>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</si>
  <si>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</si>
  <si>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</si>
  <si>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</si>
  <si>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</si>
  <si>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</si>
  <si>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</si>
  <si>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</si>
  <si>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</si>
  <si>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</si>
  <si>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</si>
  <si>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</si>
  <si>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</si>
  <si>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</si>
  <si>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</si>
  <si>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</si>
  <si>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</si>
  <si>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</si>
  <si>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</si>
  <si>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</si>
  <si>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</si>
  <si>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</si>
  <si>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</si>
  <si>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</si>
  <si>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</si>
  <si>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</si>
  <si>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</si>
  <si>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</si>
  <si>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</si>
  <si>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</si>
  <si>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</si>
  <si>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</si>
  <si>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</si>
  <si>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</si>
  <si>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</si>
  <si>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</si>
  <si>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</si>
  <si>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</si>
  <si>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</si>
  <si>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</si>
  <si>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</si>
  <si>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</si>
  <si>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</si>
  <si>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</si>
  <si>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</si>
  <si>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</si>
  <si>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</si>
  <si>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</si>
  <si>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</si>
  <si>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</si>
  <si>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</si>
  <si>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</si>
  <si>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</si>
  <si>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</si>
  <si>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</si>
  <si>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</si>
  <si>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</si>
  <si>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</si>
  <si>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</si>
  <si>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</si>
  <si>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</si>
  <si>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</si>
  <si>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</si>
  <si>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</si>
  <si>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</si>
  <si>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</si>
  <si>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</si>
  <si>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</si>
  <si>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</si>
  <si>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</si>
  <si>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</si>
  <si>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</si>
  <si>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</si>
  <si>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</si>
  <si>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</si>
  <si>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</si>
  <si>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</si>
  <si>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</si>
  <si>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</si>
  <si>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</si>
  <si>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</si>
  <si>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</si>
  <si>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</si>
  <si>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</si>
  <si>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</si>
  <si>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</si>
  <si>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</si>
  <si>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</si>
  <si>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</si>
  <si>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</si>
  <si>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Profesor Popescu Ion</t>
  </si>
  <si>
    <t>Director Departament</t>
  </si>
  <si>
    <t>necesar pentru semnătură</t>
  </si>
  <si>
    <t>Facultate</t>
  </si>
  <si>
    <t>Decan Facultate</t>
  </si>
  <si>
    <t>Ciutina Adrian</t>
  </si>
  <si>
    <t>prof.dr.ing. Raul ZAHARIA</t>
  </si>
  <si>
    <t>Dan Dubina</t>
  </si>
  <si>
    <t>Assemblages et comportement sismique de portiques en acier et mixtes acier - beton : experimentation et simulation numerique</t>
  </si>
  <si>
    <t>Inginerie Civilă și Management</t>
  </si>
  <si>
    <t>Inginerie Civilă</t>
  </si>
  <si>
    <t>09.12.2004</t>
  </si>
  <si>
    <t>Shear connections in composite flexural members of steel and concrete</t>
  </si>
  <si>
    <t>ECCS-European Convention for Constructional Steelwork</t>
  </si>
  <si>
    <t>9291471372</t>
  </si>
  <si>
    <t>M Leskelä, JM Aribert, Ciutina Adrian, M Hjiaj, RP Johnson, U Kuhlmann...</t>
  </si>
  <si>
    <t>Curs GADT / DTI</t>
  </si>
  <si>
    <t>anul I, Inginerie Civilă</t>
  </si>
  <si>
    <t xml:space="preserve">Ciutina Adrian </t>
  </si>
  <si>
    <t>Curs Foundations</t>
  </si>
  <si>
    <t>Anul III, Civil Engineering (engleza)</t>
  </si>
  <si>
    <t>Don Rafaela</t>
  </si>
  <si>
    <t>Anastasios Savoppoulos</t>
  </si>
  <si>
    <t>Dragos Serban</t>
  </si>
  <si>
    <t>Julie Jocteur</t>
  </si>
  <si>
    <t>Olga Lambina</t>
  </si>
  <si>
    <t>Seismic Response of a Multi-storey Office Building 
with Slim-Floor System</t>
  </si>
  <si>
    <t>THE NUMERICAL INVESTIGATION OF BEAM-TO-COLUMN CONNECTIONS FOR SLIM-FLOOR SYSTEMS</t>
  </si>
  <si>
    <t>Remus Trifu</t>
  </si>
  <si>
    <t>MODULAR EMERGENCY HOUSING</t>
  </si>
  <si>
    <t xml:space="preserve">Eco-Efficiency Steel Structures </t>
  </si>
  <si>
    <t xml:space="preserve">Eco-Efficacité d’une structure métallique </t>
  </si>
  <si>
    <t>Structural Design of a Composite
Structure</t>
  </si>
  <si>
    <t>Dendane Khadija</t>
  </si>
  <si>
    <t>Ivana Tadic</t>
  </si>
  <si>
    <t>Jie XIANG</t>
  </si>
  <si>
    <t>REUSE OF EXISTING STEEL STRUCTURES.
A ROMANIAN CASE STUDY</t>
  </si>
  <si>
    <t>T-stub macro components of beam to column
connect ions following the loss of a column</t>
  </si>
  <si>
    <t>L'étude du comportement mécanique d’un tronçon en té à
deux et quatre boulons</t>
  </si>
  <si>
    <t>Sora Madalina</t>
  </si>
  <si>
    <t>Design of a multi-storey steel building</t>
  </si>
  <si>
    <t>Mariana Zimbru</t>
  </si>
  <si>
    <t>Design of an industrial steel hall</t>
  </si>
  <si>
    <t>SUSTAINABLE DESIGN OF A LIGHT STEEL STRUCTURE</t>
  </si>
  <si>
    <t>Raluca Ioana LEGIAN</t>
  </si>
  <si>
    <t>Assemblages à platine d’extrémité
et quatre boulons par rangée :
Etude paramétrique
d’un macro-composant</t>
  </si>
  <si>
    <t>Maxence LONJON</t>
  </si>
  <si>
    <t>OPTIMIZED DESIGN OF A
MULTI-STOREY OFFICE BUILDING</t>
  </si>
  <si>
    <t>Ovidiu Cristian Tripa</t>
  </si>
  <si>
    <t>Veronika Rybářová</t>
  </si>
  <si>
    <t>Poly-functional building in Prague</t>
  </si>
  <si>
    <t>Mohamed Amine BENSLIMANE</t>
  </si>
  <si>
    <t>Assemblages à platine d’extrémité et quatre boulons par rangée:
Analyse non-linéaire du comportement de l’assemblage</t>
  </si>
  <si>
    <t>Numerical Modeling
of End-Plate Steel Connection with Four Bolts-per Row</t>
  </si>
  <si>
    <t>Raul Morovan</t>
  </si>
  <si>
    <t>STEEL INDUSTRIAL HALL</t>
  </si>
  <si>
    <t>Ung Sașa</t>
  </si>
  <si>
    <t>Multi-storey composite building</t>
  </si>
  <si>
    <t>Industrial steel hall</t>
  </si>
  <si>
    <t>MAAROUF Nour El Houda</t>
  </si>
  <si>
    <t>Steel Office Building
P+7</t>
  </si>
  <si>
    <t>Adelina TRUICHICI</t>
  </si>
  <si>
    <t>Prof.dr.ing. Florin Belc / Prof.dr.ing. Daniel Grecea</t>
  </si>
  <si>
    <t>Don, Rafaela; Ciutina Adrian; Vulcu, Cristian; Stratan, Aurel</t>
  </si>
  <si>
    <t>Seismic-resistant slim-floor beam-to-column joints: experimental and numerical investigations</t>
  </si>
  <si>
    <t>Steel and Composite Structures, ISSN 1229-9367, eISSN 1598-6233, 2020 Volume 37 Issue 3, pp. 307-321, DOI 10.12989/scs.2020.37.3.307</t>
  </si>
  <si>
    <t xml:space="preserve">JF Demonceau, Ciutina Adrian </t>
  </si>
  <si>
    <t>Characterisation of beam-to-column steel-concrete composite joints beyond current Eurocode provisions</t>
  </si>
  <si>
    <t>Structures no. 21, oct 2019, ISSN 2352-0124, pp 167-175, 2019, DOI 10.1016/j.istruc.2019.01.014</t>
  </si>
  <si>
    <t>C Vulcu, A Stratan, Ciutina Adrian, D Dubina</t>
  </si>
  <si>
    <t>Beam-to-CFT high-strength joints with external diaphragm. I: Design and experimental validation</t>
  </si>
  <si>
    <t>Journal of Structural Engineering 143 (5), ISSN 0733-9445, 2017, DOI 0.1061/(ASCE)ST.1943-541X.0001693</t>
  </si>
  <si>
    <t>Beam-to-CFT high-strength joints with external diaphragm. II: Numerical simulation of joint behavior</t>
  </si>
  <si>
    <t>Journal of Structural Engineering 143 (5), ISSN 0733-9445, 2017, DOI 0.1061/(ASCE)ST.1943-541X.0001709</t>
  </si>
  <si>
    <t>A Floricel, G Zagari, V Ungureanu, Ciutina Adrian</t>
  </si>
  <si>
    <t>Structural solutions based on intensive use of steel for over-roofing of existing precast concrete panel buildings</t>
  </si>
  <si>
    <t>Advances in Structural Engineering 19 (12), ISSN 1369-4332, pp.1940-1948, 2016, DOI 10.1177/1369433216653507</t>
  </si>
  <si>
    <t>Journal of Structural Engineering 144 (5), DOI 10.1061/(ASCE)ST.1943-541X.0002082, 2018 (Scopus)</t>
  </si>
  <si>
    <t xml:space="preserve">Closure to “Beam-to-CFT High-Strength Joints with External Diaphragm. II: Numerical Simulation of Joint Behavior” </t>
  </si>
  <si>
    <t>A Vătăman, Ciutina Adrian, D Grecea</t>
  </si>
  <si>
    <t>Numerical analysis of short link steel eccentrically braced frames under seismic action</t>
  </si>
  <si>
    <t xml:space="preserve">Pollack Periodica 11 (2), 29-42, 2016, DOI 10.1556 /606.2016.11.2. </t>
  </si>
  <si>
    <t>Seismic Response of Composite Eccentrically Braced Frames with Short Dissipative Element</t>
  </si>
  <si>
    <t xml:space="preserve">Key Engineering Materials 763, 846-853, 2018 </t>
  </si>
  <si>
    <t>A numerical study on the behaviour of eccentrically braced frames in seismic areas using finite element analysis</t>
  </si>
  <si>
    <t>Intersectii / Intersections 14 (1), ISSN 1582-3024 69-84, 2017</t>
  </si>
  <si>
    <t>R Legian, Ciutina Adrian, V Ungureanu</t>
  </si>
  <si>
    <t>Sustainable Design of a Light Steel Structure</t>
  </si>
  <si>
    <t xml:space="preserve">Acta Technica Napocensis : Civil Engineering &amp; Architecture 61 (1), 79-90, 2018 </t>
  </si>
  <si>
    <t>D Nunes, I Mărginean, Ciutina Adrian, F Dinu</t>
  </si>
  <si>
    <t>Performance of Steel End-Plate Connections with Two and Four Bolts per Row</t>
  </si>
  <si>
    <t xml:space="preserve">Buletinul Institutului Politehnic din lasi. Sectia Constructii, Arhitectura, 2018 </t>
  </si>
  <si>
    <t>Holistic energy efficient design approach to sustainable building using monitored energy management system</t>
  </si>
  <si>
    <t>EENVIRO 2020, Bucharest, 21 - 23 October 2020, online conference</t>
  </si>
  <si>
    <t>R. Buzatu, D. Muntean, V Ungureanu,  Ciutina Adrian, M. Gireadă, D Vitan</t>
  </si>
  <si>
    <t>Thermal Performance and Energy Efficiency of Lightweight Steel Buildings: a Case-Study</t>
  </si>
  <si>
    <t>Raluca Buzatu, Daniel Muntean,  Ciutina Adrian, Viorel Ungureanu</t>
  </si>
  <si>
    <t>DL Nunes, Ciutina Adrian, I Marginean, F Dinu, I Tadić</t>
  </si>
  <si>
    <t>Optimisation of FE parameters used in fine numerical modelling of steel T-stub elements</t>
  </si>
  <si>
    <t>IOP Conference Series: Materials Science and Engineering, 2020, Volume 960, Issue 3, Pages 032099, IOP Publishing (Google Scholar)</t>
  </si>
  <si>
    <t>1st International Conference on Computational Methods and Applications in Engineering (ICCMAE 2018) ITM Web of Conferences 29, 02002, 2019 (Google Scholar)</t>
  </si>
  <si>
    <t>Ciutina Adrian, Raluca Ioana Buzatu, Daniel-Mihai Muntean, Daniel-Viorel Ungureanu</t>
  </si>
  <si>
    <t>Heat transfer vs environmental impact of modern façade systems</t>
  </si>
  <si>
    <t>E3S Web of Conferences, 111, 03078 (2019), EENVIRO 2019 (Scopus)</t>
  </si>
  <si>
    <t>Nunes D.L., Ciutina Adrian</t>
  </si>
  <si>
    <t>Numerical study of end-plate steel connections with two and four bolts-per-row</t>
  </si>
  <si>
    <t xml:space="preserve">Stability and Ductility of Steel Structures - Proceedings of the International Colloquia on Stability and Ductility of Steel Structures, 2019, pp. 863-871 </t>
  </si>
  <si>
    <t xml:space="preserve">Vulcu C., Don R., Ciutina Adrian </t>
  </si>
  <si>
    <t>Beam-to-column joints for slim-floor systems in seismic zones: Numerical investigations and experimental program,</t>
  </si>
  <si>
    <t>Stability and Ductility of Steel Structures - Proceedings of the International Colloquia on Stability and Ductility of Steel Structures, 2019, pp. 1251-1259</t>
  </si>
  <si>
    <t>Semi-continous beam-to-column joints for slim-floor systems in seismic zones</t>
  </si>
  <si>
    <t xml:space="preserve">Proceedings of the 12th International Conference on Advances in Steel Structures, 2018, 1158-1169 ISBN 978-1-78972-197-3 </t>
  </si>
  <si>
    <t xml:space="preserve">C Vulcu, R Don, Ciutina Adrian </t>
  </si>
  <si>
    <t>Vataman A, Ciutina Adrian, Grecea D</t>
  </si>
  <si>
    <t>Influence of Detailing of Short Links on The Seismic Response of Composite Eccentrically Braced Frames</t>
  </si>
  <si>
    <t>Proceedings of the 12th International Conference on Advances in Steel Structures, 2018, 1218-1229 ISBN 978-1-78972-197-3</t>
  </si>
  <si>
    <t>Nunes DL, Ciutina Adrian</t>
  </si>
  <si>
    <t>Behaviour of End-Plate Steel Connections with 4 Bolts per Row Under Large Deformations</t>
  </si>
  <si>
    <t xml:space="preserve">Proceedings of the 12th International Conference on Advances in Steel Structures, 2018, 399-410 ISBN 978-1-78972-197-3 </t>
  </si>
  <si>
    <t>Nunes DL, Marginean I, Ciutina Adrian, Dinu F</t>
  </si>
  <si>
    <t>Influence of 4 Bolts-per-Row Connection on a Steel Frame Building Subjected to Column Loss</t>
  </si>
  <si>
    <t xml:space="preserve">6th International Conference on Integrity-Reliability-Failure (IRF), Jul 22-26, 2018, Lisbon, Portugal, ISBN 978-989-20-8313-1, pp 529-538 </t>
  </si>
  <si>
    <t>Demonceau J-F, Ciutina Adrian</t>
  </si>
  <si>
    <t>Characterisation of beam-to-column joints beyond current Eurocode provisions</t>
  </si>
  <si>
    <t>Proceedings of the 12th International Conference on Advances in Steel-Concrete Composite Structures (ASCCS 2018), Jun 27-29, 2018, Valencia, Spain, ISBN 978-84-9048-601-6, pp.513-520</t>
  </si>
  <si>
    <t>Vulcu C, Don R, Ciutina Adrian</t>
  </si>
  <si>
    <t>Proceedings of the 12th International Conference on Advances in Steel-Concrete Composite Structures (ASCCS 2018), Jun 27-29, 2018, Valencia, Spain, ISBN 978-84-9048-601-6, pp.587-594</t>
  </si>
  <si>
    <t>Nunes Daniel Luís, Lonjon Maxence, Ciutina Adrian, Marginean Ioan, Dinu Florea</t>
  </si>
  <si>
    <t>Robustness of Moment Resisting End-Plate Beam-To-Column Connections</t>
  </si>
  <si>
    <t>CICOMM’2018 (2eme Conférence Internationale de Construction Métallique et Mixte), Algers (Algérie), 09-10 octobre 2018.</t>
  </si>
  <si>
    <t>Ciutina Adrian, Vătăman Adina, Grecea Daniel</t>
  </si>
  <si>
    <t>Influence of Composite Action on the Response of a Short Link Eccentrically Braced Frame</t>
  </si>
  <si>
    <t>Proceedings of the Eurosteel 2017 Conference, ce/papers, Volume 1, Issue 2-3, pp. 1986-1995 (Scopus)</t>
  </si>
  <si>
    <t>Influence of composite beams on the seismic behaviour of EBF</t>
  </si>
  <si>
    <t>Adina Vătăman,  Ciutina Adrian, Daniel Grecea</t>
  </si>
  <si>
    <t>Hicks S.J., Ciutina Adrian, Odenbreit C</t>
  </si>
  <si>
    <t>Development of a new push test for Eurocode 4</t>
  </si>
  <si>
    <t>Proceedings of the 8th International Conference on Composite Construction in Steel and Concrete VIII, 30 July – 2 August 2017, Jacksons, Wyoming (Scopus)</t>
  </si>
  <si>
    <t>Vulcu C., Don R., Ciutina Adrian, Dubina D</t>
  </si>
  <si>
    <t>Numerical investigation of moment-resisting slim-floor beam-to-column connections</t>
  </si>
  <si>
    <t>Floricel A, Vataman A, Ciutina Adrian, Ungureanu V</t>
  </si>
  <si>
    <t>Complete retrofitting solutions of precast concrete panel buildings using lightweight steel systems</t>
  </si>
  <si>
    <t>5th International Symposium on Life-Cycle Civil Engineering (IALCCE), 16-20 Oct 2016 Delft, Netherlands, ISBN 978-1-315-37517-5; 978-1-138-02847-0, pp. 881-888</t>
  </si>
  <si>
    <t>F Dinu, I Marginean, D Dubina, I Petran, M Pastrav, A Sigauan, Ciutina Adrian</t>
  </si>
  <si>
    <t>Experimental testing of 3D steel frame with composite beams under column loss</t>
  </si>
  <si>
    <t>The International Colloquium on Stability and Ductility of Steel Structures, 2016, pp 691-698 (Scopus)</t>
  </si>
  <si>
    <t xml:space="preserve">A Vătăman, D Grecea, Ciutina Adrian </t>
  </si>
  <si>
    <t>Influence of cyclic loading for steel eccentrically braced frames with short link under lateral loads</t>
  </si>
  <si>
    <t>International Colloquium on Stability and Ductility of Steel Structures, SDSS 2016 Timisoara, 30 May – 1 June 2016, pp 843-850 (Scopus)</t>
  </si>
  <si>
    <t>Floricel A., Ungureanu V., Ciutina Adrian</t>
  </si>
  <si>
    <t>Behaviour of over-roofing structures with semi-rigid column-base connections</t>
  </si>
  <si>
    <t>Ciutina Adrian, Raluca Buzatu, Daniel M. Muntean, Viorel Ungureanu</t>
  </si>
  <si>
    <t>Transfer termic vs impact asupra mediului a sistemelor de fațade moderne</t>
  </si>
  <si>
    <t>Proceedings of the a 16-a Conferință Națională de Construcții Metalice, Timișoara, 13 – 14 Iunie 2019</t>
  </si>
  <si>
    <t>Daniel L. Nunes, Ciutina Adrian, Ioan Both, Calin Neagu</t>
  </si>
  <si>
    <t>Comportarea experimentală a macro-componentelor de îmbinare grinda-stâlp cu placa de capăt cu 4 șuruburi pe rând</t>
  </si>
  <si>
    <t>Cristian Vulcu, Rafaela Don,  Ciutina Adrian</t>
  </si>
  <si>
    <t>Îmbinări grindă-stâlp pentru sisteme de tip slim-floor în zone seismice: investigații numerice și programul experimental</t>
  </si>
  <si>
    <t>Sisteme moderne de fațade metalice: analize termice și de impact asupra mediului</t>
  </si>
  <si>
    <t>Revista Construcțiilor, Anul XVI, nr. 166, ianuarie-februarie 2020, 36-43</t>
  </si>
  <si>
    <t>SC4-T3 12962 - CEN/2014-02</t>
  </si>
  <si>
    <t>Ungureanu Viorel,…. , Ciutina Adrian</t>
  </si>
  <si>
    <t xml:space="preserve">30PCCDI/2018 </t>
  </si>
  <si>
    <t>Clădiri inteligente adaptabile la efectele schimbărilor climatice (CIA_CLIM)</t>
  </si>
  <si>
    <t>Proiecte Complexe realizate în consorții CDI - PCCDI</t>
  </si>
  <si>
    <t>Dinu Florea,…. , Ciutina Adrian</t>
  </si>
  <si>
    <t>Concepţia structurala si proiectarea pe baza controlului mecanismului de cedare a structurilor multietajate supuse la acţiuni accidentale (CODEC)</t>
  </si>
  <si>
    <t>PN-II-PT-PCCA-2011-3.2-1303</t>
  </si>
  <si>
    <t>55/2012</t>
  </si>
  <si>
    <t xml:space="preserve">39 PED - FRAMEBLAST </t>
  </si>
  <si>
    <t xml:space="preserve"> Validarea experimentala a raspunsului unei cladiri in cadre supusa actiunii exploziilor (FRAMEBLAST)</t>
  </si>
  <si>
    <t>PNCDI III Programul 2: Creşterea competitivităţii economiei românești prin cercetare, dezvoltare şi inovare</t>
  </si>
  <si>
    <t xml:space="preserve">CNFIS-FDI-2017- 0497 </t>
  </si>
  <si>
    <t>Ciutina Adrian, ….</t>
  </si>
  <si>
    <t>Implementarea unor mijloace moderne de îmbunătățire a calității în cadrul Universității Politehnica Timișoara (IMM-Q)</t>
  </si>
  <si>
    <t>Fonduri Dezvoltare Institutionala</t>
  </si>
  <si>
    <t>Măsuri de îmbunătățire a managementului calității procesului de învățământ în Universitatea Politehnica Timișoara (IM-Q)</t>
  </si>
  <si>
    <t xml:space="preserve">CNFIS-FDI-2020- 0586 </t>
  </si>
  <si>
    <t>Musat Cosmin, Ciutina Adrian, ….</t>
  </si>
  <si>
    <t>Managementul calității programelor de studii, al eticii și deontologiei academice în cadrul Universității Politehnica Timișoara (Q-EDU)</t>
  </si>
  <si>
    <t xml:space="preserve">CNFIS-FDI-2018- 0534 </t>
  </si>
  <si>
    <t>Albulescu Claudiu, Ciutina Adrian, ….</t>
  </si>
  <si>
    <t>Îmbunătățirea continuă a managementului calității prin evaluarea actului didactic și promovarea respectării deontologiei şi eticii academice în cadrul Universității Politehnica Timișoara (IMCE-Q)</t>
  </si>
  <si>
    <t xml:space="preserve">CNFIS-FDI-2019- 0639 </t>
  </si>
  <si>
    <t>Toduti Marius</t>
  </si>
  <si>
    <t>Sub îndrumarea comisiei care include Profesor Ciutina Adrian</t>
  </si>
  <si>
    <t>Dan Mihai</t>
  </si>
  <si>
    <t>Staicu Andrei</t>
  </si>
  <si>
    <t>Stirb Adelin</t>
  </si>
  <si>
    <t>Legian Raluca</t>
  </si>
  <si>
    <t>Belc Ligia</t>
  </si>
  <si>
    <t>CNADTCU</t>
  </si>
  <si>
    <t>Asociația Inginerilor Proiectanti de Structuri (AICPS)</t>
  </si>
  <si>
    <t>Societatea Romana de Geotehnica si Fundatii (SRGF)</t>
  </si>
  <si>
    <t xml:space="preserve">European Convention of Structural Steelwork, Secretary of TC11 </t>
  </si>
  <si>
    <t>Premiul Anghel Saligny</t>
  </si>
  <si>
    <t>Academia Romana</t>
  </si>
  <si>
    <t>Capucean Silviu Theodor</t>
  </si>
  <si>
    <t>Marazan Vlad</t>
  </si>
  <si>
    <t>Behaviour of wedge foundations under axial compression</t>
  </si>
  <si>
    <t>Ciutina Adrian, Monica Mirea, Alexandra Ciopec, Viorel Ungureanu, Raluca Buzatu, Raul Morovan</t>
  </si>
  <si>
    <t xml:space="preserve">Andrei Forton, Ciutina Adrian, Paul Marc. </t>
  </si>
  <si>
    <t>Environmental impact of bituminous mixtures produced with reclaimed asphalt pavement and rejuvenator</t>
  </si>
  <si>
    <t>Steel and Composite Structures ISSN 1229-9367</t>
  </si>
  <si>
    <t>http://enstp.edu.dz/revue/?fbclid=IwAR0cJxw45u7kvM2v0Qgp7jSWWh8zYOkJ-d9XD5-r0v3eJXKe-Lmpd9lkCmE</t>
  </si>
  <si>
    <t>Algerie Equipement</t>
  </si>
  <si>
    <t>International Colloquium on
Stability and Ductility of Steel Structures
SDSS’2016</t>
  </si>
  <si>
    <t>2eme Conférence Internationale de Construction Métallique et Mixte</t>
  </si>
  <si>
    <t>https://cicomm2018.sciencesconf.org/data/pages/Flyer_Cicomm2018_Alger_10_2018.pdf</t>
  </si>
  <si>
    <t>A XVI-A CONFERINȚĂ NAȚIONALĂ DE CONSTRUCȚII METALICE, Timisoara</t>
  </si>
  <si>
    <t>A XV-A CONFERINȚĂ NAȚIONALĂ DE CONSTRUCȚII METALICE, Iasi</t>
  </si>
  <si>
    <t>https://www.bradford.ac.uk/sustainable-environments/sas-conference/committee/</t>
  </si>
  <si>
    <t>9th International Conference on Steel and Aluminium Structures
3 - 5 July 2019, Bradford, UK</t>
  </si>
  <si>
    <t>https://www.ct.upt.ro/studenti/cursuri/index.htm si https://cv.upt.ro/course/view.php?id=2376</t>
  </si>
  <si>
    <t>Curs Reabilitarea Fundatiilor</t>
  </si>
  <si>
    <t>https://cv.upt.ro/course/view.php?id=578</t>
  </si>
  <si>
    <t>https://www.ct.upt.ro/studenti/cursuri/index.htm si https://cv.upt.ro/course/view.php?id=4082</t>
  </si>
  <si>
    <t>anul II Master CEBI</t>
  </si>
  <si>
    <t>https://cv.upt.ro/course/view.php?id=3321</t>
  </si>
  <si>
    <t>Curs Elemente de Dezvoltare Durabila</t>
  </si>
  <si>
    <t>Engineerng Structures ISSN: 0141-0296</t>
  </si>
  <si>
    <t>Journal of Structural Engineering ISSN 0733-9445</t>
  </si>
  <si>
    <t>9th International Conference on
Steel and Aluminium Structures (ICSAS19)
Bradford, UK, 3-5, July, 2019</t>
  </si>
  <si>
    <t>International Conference on Composite Construction in Steel and Concrete VIII, Wyoming, 2017</t>
  </si>
  <si>
    <t>Structures, Journal, 2352-0124</t>
  </si>
  <si>
    <t>Materials, Journal, ISSN 1996-1944</t>
  </si>
  <si>
    <t>Buildings, ISSN 2075-5309</t>
  </si>
  <si>
    <t>Steel Construction, ISSN:1867-0539</t>
  </si>
  <si>
    <t>Structures and Buildings, ISSN 09650911</t>
  </si>
  <si>
    <t>Earthquake and Structures, ISSN:2092-7614</t>
  </si>
  <si>
    <t>Stefana BADESCU, UPT, referent</t>
  </si>
  <si>
    <t>Taher AL-DAFAFEA, Universite Clermont-Ferrand, referent</t>
  </si>
  <si>
    <t>Alexandra KELLER, UPT, presedinte</t>
  </si>
  <si>
    <t>Iasmina APOSTOL, UPT, presedinte</t>
  </si>
  <si>
    <t>Vasile CHIOREAN, UT Cluj-Napoca, referent</t>
  </si>
  <si>
    <t>Balaj Ciprian, UPT, presedinte</t>
  </si>
  <si>
    <t>Giru Mariana, UPT, presedinte</t>
  </si>
  <si>
    <t>Universitatea Blaise-Pascal, Clermont-Ferrand, November-december 2016</t>
  </si>
  <si>
    <t>Director</t>
  </si>
  <si>
    <t>Directia Generala de Asigurare a Calitatii, UPT</t>
  </si>
  <si>
    <t>Senatul UPT</t>
  </si>
  <si>
    <t>Presedintele Comisiei de Etica</t>
  </si>
  <si>
    <t>University of Sciences and technology Houari Boumediene, Algiers</t>
  </si>
  <si>
    <t>Acord institutional de cooperare</t>
  </si>
  <si>
    <t>Mobilitate Erasmus, University of Clermont Auvergne, 03-07.07.2018, Teaching Mobility, Adrian Ciutina</t>
  </si>
  <si>
    <t>Mobilitate Erasmus, University of Coimbra, 24-28.04.2018, Teaching Mobility, Adrian Ciutina</t>
  </si>
  <si>
    <t>Mobilitate Erasmus, Czech Technical University in Prague, 10-13.09.2019, Teaching Mobility, Adrian Ciutina</t>
  </si>
  <si>
    <t>Mobilitate Erasmus, Warsaw University of technology, 27-29.04, 2016, Teaching Mobility, Adrian Ciutina</t>
  </si>
  <si>
    <t>Training mobility, Veronica Rybarova, from Czech Technical University in Prague, Feb-Mai 2018</t>
  </si>
  <si>
    <t>Training mobility, Maxence Lonjon, from University of Clermont Auvergne, Feb-Iun 2018</t>
  </si>
  <si>
    <t>Training mobility, Julie Jocteur, from University of Clermont Auvergne, Feb-Iun 2016</t>
  </si>
  <si>
    <t>Student mobility, Dendane Khadija, to University of Clermont Auvergne, Feb-Iun 2017</t>
  </si>
  <si>
    <t>Student mobility, Madalina Sora, to University of Clermont Auvergne, Feb-Iun 2019</t>
  </si>
  <si>
    <t>Training mobility, Amine Benslimane, from University of Clermont Auvergne, Feb-Iun 2018</t>
  </si>
  <si>
    <t>Consiliu departament</t>
  </si>
  <si>
    <t>Comisie IC Engleza Licenta</t>
  </si>
  <si>
    <t>Comisie disertatie Master ADS</t>
  </si>
  <si>
    <t>Concurs Academia Romana 786/26.08.2020, Florea Dinu</t>
  </si>
  <si>
    <t>Concurs SL UPT, CMMC 28/112C/ 08.01.2020</t>
  </si>
  <si>
    <t>Concurs SL UPT Dep Sport 62/112/C din 11.01.2016 (Ionescu)</t>
  </si>
  <si>
    <t>Concurs SL UPT Dep Sport 62/112/C din 11.01.2016 (Ciorsac)</t>
  </si>
  <si>
    <t>Concurs Inginer I(S) DGAC, UPT (Pamintas)</t>
  </si>
  <si>
    <t>Concurs Inginer IA(S) DGAC, UPT (Todinca)</t>
  </si>
  <si>
    <t>Platformă evaluare activitate didactica http://eeprod.upt.ro/eval/</t>
  </si>
  <si>
    <t>https://www.ct.upt.ro/cncm2019/index.htm</t>
  </si>
  <si>
    <t>http://www.conmet15.ci.tuiasi.ro/</t>
  </si>
  <si>
    <t>http://www.techno-press.org/?journal=scs#</t>
  </si>
  <si>
    <t>http://avizier.upt.ro/wp-content/uploads/2016/05/Programme-SDSS2016.pdf</t>
  </si>
  <si>
    <t>https://pfe.aracis.ro/inscriere/registru/lista_c/9/</t>
  </si>
  <si>
    <t>http://beta.edu.ro/sites/default/files/_fi%C8%99iere/Invatamant-Superior/2016/doctorat/INGINERIE%20CIVILA.pdf</t>
  </si>
  <si>
    <t>https://cdn.edupedu.ro/wp-content/uploads/2020/06/Comisiile-de-specialitate-CNATDCU-mandatul-2020-2024.pdf</t>
  </si>
  <si>
    <t>http://www.aicps.ro/membrii/2?mf%5Bc%5D=tm&amp;mf%5Bl%5D=</t>
  </si>
  <si>
    <t>http://cngf.srgf.ro/conferinta/#comitete</t>
  </si>
  <si>
    <t>https://www.steelconstruct.com/about-us/membership/</t>
  </si>
  <si>
    <t>anul II Master Rebilitarea Constructiilor</t>
  </si>
  <si>
    <t>Concurs Administrator Financiar I(S) DGAC (Atanasescu)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</si>
</sst>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0" fontId="32" fillId="5" borderId="50" applyNumberFormat="0" applyAlignment="0" applyProtection="0"/>
  </cellStyleXfs>
  <cellXfs count="60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4" fillId="0" borderId="1" xfId="0" applyNumberFormat="1" applyFont="1" applyBorder="1" applyAlignment="1" applyProtection="1">
      <alignment horizontal="center" vertical="center" wrapText="1"/>
      <protection hidden="1"/>
    </xf>
    <xf numFmtId="49" fontId="13" fillId="0" borderId="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wrapText="1"/>
      <protection locked="0"/>
    </xf>
    <xf numFmtId="0" fontId="15" fillId="0" borderId="1" xfId="0" applyFont="1" applyBorder="1" applyAlignment="1" applyProtection="1">
      <alignment horizontal="center"/>
      <protection hidden="1"/>
    </xf>
    <xf numFmtId="49" fontId="13"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3" fillId="0" borderId="1" xfId="0" applyNumberFormat="1" applyFont="1" applyBorder="1" applyAlignment="1" applyProtection="1">
      <alignment horizontal="center" vertical="center" wrapText="1"/>
      <protection hidden="1"/>
    </xf>
    <xf numFmtId="0" fontId="13" fillId="0" borderId="10"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13" fillId="0" borderId="10"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13" fillId="0" borderId="2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1" fontId="13" fillId="0" borderId="29" xfId="0" applyNumberFormat="1" applyFont="1" applyBorder="1" applyAlignment="1" applyProtection="1">
      <alignment horizontal="center" vertical="center" wrapText="1"/>
      <protection locked="0"/>
    </xf>
    <xf numFmtId="1" fontId="13" fillId="0" borderId="43" xfId="0" applyNumberFormat="1" applyFont="1" applyBorder="1" applyAlignment="1" applyProtection="1">
      <alignment horizontal="center" vertical="center" wrapText="1"/>
      <protection locked="0"/>
    </xf>
    <xf numFmtId="1" fontId="13" fillId="0" borderId="30" xfId="0" applyNumberFormat="1" applyFont="1" applyBorder="1" applyAlignment="1" applyProtection="1">
      <alignment horizontal="center" vertical="center" wrapText="1"/>
      <protection locked="0"/>
    </xf>
    <xf numFmtId="1" fontId="13" fillId="0" borderId="42" xfId="0" applyNumberFormat="1" applyFont="1" applyBorder="1" applyAlignment="1" applyProtection="1">
      <alignment horizontal="center" vertical="center" wrapText="1"/>
      <protection locked="0"/>
    </xf>
    <xf numFmtId="1" fontId="13" fillId="0" borderId="39" xfId="0" applyNumberFormat="1" applyFont="1" applyBorder="1" applyAlignment="1" applyProtection="1">
      <alignment horizontal="center" vertical="center" wrapText="1"/>
      <protection locked="0"/>
    </xf>
    <xf numFmtId="49" fontId="13" fillId="0" borderId="18" xfId="0" applyNumberFormat="1"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34"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0" fontId="15" fillId="0" borderId="0" xfId="0" applyFont="1" applyProtection="1">
      <protection locked="0"/>
    </xf>
    <xf numFmtId="0" fontId="0" fillId="0" borderId="0" xfId="0" applyAlignment="1">
      <alignment horizontal="left" vertical="center"/>
    </xf>
    <xf numFmtId="0" fontId="26" fillId="0" borderId="0" xfId="0" applyFont="1"/>
    <xf numFmtId="0" fontId="26" fillId="0" borderId="1" xfId="0" applyFont="1" applyBorder="1" applyAlignment="1">
      <alignment horizontal="center" vertical="center"/>
    </xf>
    <xf numFmtId="0" fontId="13"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3"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3" fillId="0" borderId="0" xfId="0" applyFont="1" applyProtection="1"/>
    <xf numFmtId="0" fontId="0" fillId="0" borderId="0" xfId="0" applyProtection="1">
      <protection locked="0"/>
    </xf>
    <xf numFmtId="0" fontId="11" fillId="0" borderId="0" xfId="0" applyFont="1" applyProtection="1">
      <protection locked="0" hidden="1"/>
    </xf>
    <xf numFmtId="0" fontId="11" fillId="0" borderId="0" xfId="0" applyFont="1" applyBorder="1" applyProtection="1">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horizontal="center"/>
      <protection locked="0" hidden="1"/>
    </xf>
    <xf numFmtId="0" fontId="13" fillId="0" borderId="0" xfId="0" applyFont="1" applyProtection="1">
      <protection locked="0" hidden="1"/>
    </xf>
    <xf numFmtId="0" fontId="13" fillId="0" borderId="0" xfId="0" applyFont="1" applyAlignment="1" applyProtection="1">
      <alignment horizontal="center"/>
      <protection locked="0" hidden="1"/>
    </xf>
    <xf numFmtId="49" fontId="13" fillId="0" borderId="15" xfId="0" applyNumberFormat="1" applyFont="1" applyBorder="1" applyAlignment="1" applyProtection="1">
      <alignment horizontal="center" vertical="center" wrapText="1"/>
      <protection locked="0" hidden="1"/>
    </xf>
    <xf numFmtId="0" fontId="13" fillId="0" borderId="0" xfId="0" applyFont="1" applyBorder="1" applyProtection="1">
      <protection locked="0" hidden="1"/>
    </xf>
    <xf numFmtId="1" fontId="13"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center"/>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3" fillId="0" borderId="0" xfId="0" applyFont="1" applyProtection="1">
      <protection locked="0"/>
    </xf>
    <xf numFmtId="49" fontId="13" fillId="0" borderId="16" xfId="0" applyNumberFormat="1" applyFont="1" applyBorder="1" applyAlignment="1" applyProtection="1">
      <alignment horizontal="left" vertical="center" wrapText="1"/>
      <protection locked="0"/>
    </xf>
    <xf numFmtId="49"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1" fontId="13" fillId="0" borderId="0" xfId="0" applyNumberFormat="1" applyFont="1" applyProtection="1">
      <protection locked="0"/>
    </xf>
    <xf numFmtId="0" fontId="13" fillId="0" borderId="0" xfId="0" applyFont="1" applyBorder="1" applyProtection="1">
      <protection locked="0"/>
    </xf>
    <xf numFmtId="0" fontId="13" fillId="0" borderId="0" xfId="0" applyFont="1" applyAlignment="1" applyProtection="1">
      <alignment horizontal="center"/>
      <protection locked="0"/>
    </xf>
    <xf numFmtId="0" fontId="15" fillId="0" borderId="1" xfId="0" applyFont="1" applyBorder="1" applyAlignment="1" applyProtection="1">
      <alignment horizontal="center" vertical="center"/>
    </xf>
    <xf numFmtId="49" fontId="13" fillId="0" borderId="0" xfId="0" applyNumberFormat="1" applyFont="1" applyProtection="1"/>
    <xf numFmtId="49" fontId="13" fillId="0" borderId="17"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xf>
    <xf numFmtId="1" fontId="13" fillId="0" borderId="1" xfId="0" applyNumberFormat="1" applyFont="1" applyBorder="1" applyAlignment="1" applyProtection="1">
      <alignment horizontal="center" vertical="center" wrapText="1"/>
    </xf>
    <xf numFmtId="3" fontId="13" fillId="0" borderId="3" xfId="0" applyNumberFormat="1" applyFont="1" applyBorder="1" applyAlignment="1" applyProtection="1">
      <alignment horizontal="center" vertical="center" wrapText="1"/>
      <protection locked="0"/>
    </xf>
    <xf numFmtId="3" fontId="13" fillId="0" borderId="0" xfId="0"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11" fillId="0" borderId="0" xfId="0" applyFont="1" applyAlignment="1" applyProtection="1">
      <alignment horizontal="left"/>
      <protection locked="0"/>
    </xf>
    <xf numFmtId="0" fontId="15" fillId="0" borderId="0" xfId="0" applyFont="1" applyAlignment="1" applyProtection="1">
      <alignment horizontal="center"/>
      <protection locked="0"/>
    </xf>
    <xf numFmtId="0" fontId="10" fillId="0" borderId="0" xfId="0" applyFont="1" applyProtection="1">
      <protection locked="0"/>
    </xf>
    <xf numFmtId="0" fontId="13" fillId="0" borderId="0" xfId="0" applyFont="1" applyAlignment="1" applyProtection="1">
      <protection locked="0"/>
    </xf>
    <xf numFmtId="49" fontId="13" fillId="0" borderId="0" xfId="0" applyNumberFormat="1" applyFont="1" applyAlignment="1" applyProtection="1">
      <alignment horizontal="center"/>
      <protection locked="0"/>
    </xf>
    <xf numFmtId="1" fontId="13" fillId="0" borderId="0" xfId="0" applyNumberFormat="1" applyFont="1" applyAlignment="1" applyProtection="1">
      <alignment horizontal="center" vertical="center"/>
      <protection locked="0"/>
    </xf>
    <xf numFmtId="49" fontId="13" fillId="0" borderId="15" xfId="0" applyNumberFormat="1" applyFont="1" applyBorder="1" applyAlignment="1" applyProtection="1">
      <alignment horizontal="center" vertical="center" wrapText="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6" fillId="0" borderId="8" xfId="0" applyFont="1" applyBorder="1" applyAlignment="1" applyProtection="1">
      <alignment vertical="center"/>
      <protection hidden="1"/>
    </xf>
    <xf numFmtId="0" fontId="26" fillId="0" borderId="4" xfId="0" applyFont="1" applyBorder="1" applyAlignment="1" applyProtection="1">
      <alignment horizontal="center" vertical="center"/>
      <protection hidden="1"/>
    </xf>
    <xf numFmtId="0" fontId="26"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5"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20" fillId="4" borderId="0" xfId="0" applyFont="1" applyFill="1" applyAlignment="1" applyProtection="1">
      <alignment wrapText="1"/>
      <protection hidden="1"/>
    </xf>
    <xf numFmtId="1" fontId="26" fillId="0" borderId="1" xfId="0" applyNumberFormat="1" applyFont="1" applyBorder="1" applyAlignment="1" applyProtection="1">
      <alignment horizontal="center" vertical="center" wrapText="1"/>
      <protection hidden="1"/>
    </xf>
    <xf numFmtId="0" fontId="26" fillId="0" borderId="1" xfId="0" applyFont="1" applyBorder="1" applyAlignment="1" applyProtection="1">
      <alignment horizontal="center" vertical="center"/>
      <protection hidden="1"/>
    </xf>
    <xf numFmtId="0" fontId="24" fillId="0" borderId="1" xfId="0" applyFont="1" applyBorder="1" applyProtection="1">
      <protection hidden="1"/>
    </xf>
    <xf numFmtId="0" fontId="25" fillId="0" borderId="1" xfId="0" applyFont="1" applyFill="1" applyBorder="1" applyAlignment="1" applyProtection="1">
      <alignment horizontal="left"/>
      <protection hidden="1"/>
    </xf>
    <xf numFmtId="0" fontId="25" fillId="0" borderId="1" xfId="0" applyFont="1" applyBorder="1" applyAlignment="1" applyProtection="1">
      <alignment horizontal="left"/>
      <protection hidden="1"/>
    </xf>
    <xf numFmtId="0" fontId="9" fillId="0" borderId="1" xfId="0" applyFont="1" applyFill="1" applyBorder="1" applyAlignment="1" applyProtection="1">
      <alignment horizontal="left"/>
      <protection hidden="1"/>
    </xf>
    <xf numFmtId="0" fontId="13" fillId="0" borderId="1" xfId="0" applyNumberFormat="1" applyFont="1" applyBorder="1" applyAlignment="1" applyProtection="1">
      <alignment horizontal="center" vertical="center" wrapText="1"/>
      <protection locked="0"/>
    </xf>
    <xf numFmtId="0" fontId="13" fillId="0" borderId="1" xfId="0" applyFont="1" applyBorder="1" applyProtection="1">
      <protection locked="0"/>
    </xf>
    <xf numFmtId="0" fontId="13" fillId="0" borderId="1" xfId="0" applyFont="1" applyBorder="1" applyAlignment="1" applyProtection="1">
      <alignment horizontal="center" vertical="center"/>
      <protection locked="0"/>
    </xf>
    <xf numFmtId="1" fontId="13" fillId="0" borderId="1" xfId="0" applyNumberFormat="1" applyFont="1" applyBorder="1" applyProtection="1">
      <protection locked="0"/>
    </xf>
    <xf numFmtId="49" fontId="13" fillId="0" borderId="1" xfId="1" applyNumberFormat="1" applyFont="1" applyBorder="1" applyAlignment="1" applyProtection="1">
      <alignment horizontal="left" vertical="center" wrapText="1"/>
      <protection locked="0"/>
    </xf>
    <xf numFmtId="4" fontId="14" fillId="0" borderId="1" xfId="0" applyNumberFormat="1" applyFont="1" applyBorder="1" applyAlignment="1" applyProtection="1">
      <alignment horizontal="center" vertical="center" wrapText="1"/>
      <protection hidden="1"/>
    </xf>
    <xf numFmtId="4" fontId="14" fillId="0" borderId="1" xfId="0" applyNumberFormat="1" applyFont="1" applyBorder="1" applyAlignment="1" applyProtection="1">
      <alignment horizontal="center" vertical="center" wrapText="1"/>
    </xf>
    <xf numFmtId="4" fontId="13"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3" fillId="0" borderId="9" xfId="0" applyNumberFormat="1"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49" fontId="13"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hidden="1"/>
    </xf>
    <xf numFmtId="0" fontId="13" fillId="0" borderId="16" xfId="0" applyFont="1" applyBorder="1" applyAlignment="1" applyProtection="1">
      <alignment horizontal="center" vertical="center" wrapText="1"/>
      <protection locked="0"/>
    </xf>
    <xf numFmtId="0" fontId="13"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0" xfId="0" applyBorder="1"/>
    <xf numFmtId="0" fontId="0" fillId="0" borderId="34" xfId="0" applyBorder="1"/>
    <xf numFmtId="0" fontId="13" fillId="0" borderId="1" xfId="0" applyNumberFormat="1" applyFont="1" applyBorder="1" applyAlignment="1" applyProtection="1">
      <alignment horizontal="left" vertical="center" wrapText="1"/>
      <protection locked="0"/>
    </xf>
    <xf numFmtId="0" fontId="26" fillId="0" borderId="1" xfId="0" applyFont="1" applyBorder="1" applyAlignment="1">
      <alignment vertical="center" wrapText="1"/>
    </xf>
    <xf numFmtId="0" fontId="8"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0" fillId="0" borderId="40" xfId="0" applyBorder="1" applyAlignment="1"/>
    <xf numFmtId="0" fontId="44" fillId="0" borderId="1" xfId="0" applyFont="1" applyBorder="1" applyAlignment="1">
      <alignment wrapText="1"/>
    </xf>
    <xf numFmtId="3" fontId="13" fillId="0" borderId="3" xfId="0" applyNumberFormat="1" applyFont="1" applyBorder="1" applyAlignment="1" applyProtection="1">
      <alignment horizontal="right" vertical="center" wrapText="1"/>
      <protection locked="0"/>
    </xf>
    <xf numFmtId="3" fontId="13" fillId="0" borderId="1" xfId="0" applyNumberFormat="1" applyFont="1" applyBorder="1" applyAlignment="1" applyProtection="1">
      <alignment horizontal="right" vertical="center" wrapText="1"/>
      <protection locked="0"/>
    </xf>
    <xf numFmtId="3" fontId="13" fillId="0" borderId="1" xfId="0" applyNumberFormat="1" applyFont="1" applyBorder="1" applyAlignment="1" applyProtection="1">
      <alignment horizontal="right" vertical="center"/>
      <protection locked="0"/>
    </xf>
    <xf numFmtId="0" fontId="13" fillId="0" borderId="0" xfId="0" applyFont="1" applyAlignment="1" applyProtection="1">
      <alignment horizontal="left" vertical="center"/>
      <protection locked="0" hidden="1"/>
    </xf>
    <xf numFmtId="0" fontId="13" fillId="0" borderId="3" xfId="0" applyFont="1" applyBorder="1" applyAlignment="1" applyProtection="1">
      <alignment horizontal="left" vertical="center" wrapText="1"/>
      <protection locked="0"/>
    </xf>
    <xf numFmtId="0" fontId="50" fillId="0" borderId="0" xfId="0" applyFont="1" applyAlignment="1">
      <alignment wrapText="1"/>
    </xf>
    <xf numFmtId="0" fontId="13" fillId="0" borderId="0" xfId="0" applyFont="1" applyAlignment="1" applyProtection="1">
      <alignment horizontal="left" vertical="center" wrapText="1"/>
      <protection locked="0" hidden="1"/>
    </xf>
    <xf numFmtId="0" fontId="13" fillId="3" borderId="0" xfId="0" applyFont="1" applyFill="1" applyAlignment="1" applyProtection="1">
      <alignment horizontal="left" vertical="center" wrapText="1"/>
      <protection locked="0" hidden="1"/>
    </xf>
    <xf numFmtId="0" fontId="13"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1" fontId="13"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52" fillId="0" borderId="3" xfId="0" applyFont="1" applyBorder="1" applyAlignment="1">
      <alignment wrapText="1"/>
    </xf>
    <xf numFmtId="0" fontId="6" fillId="0" borderId="1" xfId="0" applyFont="1" applyBorder="1" applyAlignment="1">
      <alignment vertical="center" wrapText="1"/>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3" fillId="0" borderId="0" xfId="0" applyFont="1" applyAlignment="1" applyProtection="1">
      <alignment vertical="center"/>
      <protection locked="0"/>
    </xf>
    <xf numFmtId="0" fontId="19" fillId="8"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9" fillId="0" borderId="2" xfId="0" applyFont="1" applyBorder="1" applyAlignment="1" applyProtection="1">
      <alignment horizontal="center"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9" fillId="7" borderId="2" xfId="0" applyFont="1" applyFill="1" applyBorder="1" applyAlignment="1" applyProtection="1">
      <alignment horizontal="center" vertical="center" wrapText="1"/>
      <protection locked="0"/>
    </xf>
    <xf numFmtId="0" fontId="19"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9"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26"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6" fillId="7" borderId="2" xfId="0" applyFont="1" applyFill="1" applyBorder="1" applyAlignment="1" applyProtection="1">
      <alignment horizontal="center" vertical="center" wrapText="1"/>
      <protection locked="0"/>
    </xf>
    <xf numFmtId="0" fontId="26" fillId="7" borderId="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12" xfId="0" applyFont="1" applyFill="1" applyBorder="1" applyAlignment="1" applyProtection="1">
      <alignment horizontal="center" vertical="center" wrapText="1"/>
      <protection locked="0"/>
    </xf>
    <xf numFmtId="0" fontId="26" fillId="7" borderId="12"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8" fillId="7" borderId="3" xfId="0" applyFont="1" applyFill="1" applyBorder="1" applyAlignment="1" applyProtection="1">
      <alignment horizontal="center" vertical="center" wrapText="1"/>
      <protection locked="0"/>
    </xf>
    <xf numFmtId="0" fontId="8" fillId="7" borderId="3"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vertical="center" wrapText="1"/>
      <protection locked="0"/>
    </xf>
    <xf numFmtId="0" fontId="26" fillId="6" borderId="1" xfId="0" applyFont="1" applyFill="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5" xfId="0" applyFont="1" applyBorder="1" applyAlignment="1" applyProtection="1">
      <alignment horizontal="center" vertical="center" wrapText="1"/>
      <protection locked="0"/>
    </xf>
    <xf numFmtId="0" fontId="26"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6" borderId="2" xfId="0" applyFont="1" applyFill="1" applyBorder="1" applyAlignment="1" applyProtection="1">
      <alignment horizontal="center" vertical="center" wrapText="1"/>
      <protection locked="0"/>
    </xf>
    <xf numFmtId="0" fontId="26" fillId="6" borderId="2" xfId="0" applyFont="1" applyFill="1" applyBorder="1" applyAlignment="1" applyProtection="1">
      <alignment vertical="center" wrapText="1"/>
      <protection locked="0"/>
    </xf>
    <xf numFmtId="0" fontId="8" fillId="6" borderId="2" xfId="0" applyFont="1" applyFill="1" applyBorder="1" applyAlignment="1" applyProtection="1">
      <alignment vertical="center" wrapText="1"/>
      <protection locked="0"/>
    </xf>
    <xf numFmtId="0" fontId="8" fillId="6" borderId="12" xfId="0" applyFont="1" applyFill="1" applyBorder="1" applyAlignment="1" applyProtection="1">
      <alignment horizontal="center" vertical="center" wrapText="1"/>
      <protection locked="0"/>
    </xf>
    <xf numFmtId="0" fontId="8" fillId="6" borderId="12" xfId="0" applyFont="1" applyFill="1" applyBorder="1" applyAlignment="1" applyProtection="1">
      <alignment vertical="center" wrapText="1"/>
      <protection locked="0"/>
    </xf>
    <xf numFmtId="0" fontId="8" fillId="6" borderId="3" xfId="0" applyFont="1" applyFill="1" applyBorder="1" applyAlignment="1" applyProtection="1">
      <alignment horizontal="center" vertical="center" wrapText="1"/>
      <protection locked="0"/>
    </xf>
    <xf numFmtId="0" fontId="8"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1" fillId="0" borderId="0" xfId="0" applyFont="1" applyBorder="1" applyProtection="1">
      <protection locked="0"/>
    </xf>
    <xf numFmtId="0" fontId="13" fillId="0" borderId="0" xfId="0" applyFont="1" applyAlignment="1" applyProtection="1">
      <alignment horizontal="center" vertical="center"/>
      <protection locked="0"/>
    </xf>
    <xf numFmtId="0" fontId="13" fillId="0" borderId="0" xfId="0" applyFont="1" applyFill="1" applyAlignment="1" applyProtection="1">
      <alignment horizontal="center"/>
      <protection locked="0"/>
    </xf>
    <xf numFmtId="0" fontId="13" fillId="0" borderId="0" xfId="0" applyFont="1" applyBorder="1" applyAlignment="1" applyProtection="1">
      <alignment horizontal="center" vertical="center" wrapText="1"/>
      <protection locked="0"/>
    </xf>
    <xf numFmtId="49" fontId="13" fillId="0" borderId="0" xfId="0" applyNumberFormat="1"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2" fontId="14" fillId="0" borderId="0"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3" fillId="0" borderId="0" xfId="0" applyFont="1" applyAlignment="1" applyProtection="1">
      <alignment horizontal="right" vertical="center"/>
    </xf>
    <xf numFmtId="0" fontId="13" fillId="0" borderId="1" xfId="0" applyFont="1" applyBorder="1" applyAlignment="1" applyProtection="1">
      <alignment horizontal="center" vertical="center" wrapText="1"/>
    </xf>
    <xf numFmtId="0" fontId="13" fillId="0" borderId="0" xfId="0" applyFont="1" applyAlignment="1" applyProtection="1">
      <alignment horizontal="right" vertical="center"/>
      <protection locked="0"/>
    </xf>
    <xf numFmtId="2" fontId="14" fillId="0" borderId="1"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protection locked="0"/>
    </xf>
    <xf numFmtId="2" fontId="16" fillId="0" borderId="1" xfId="0" applyNumberFormat="1"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Fill="1" applyAlignment="1" applyProtection="1">
      <alignment horizontal="center"/>
      <protection locked="0"/>
    </xf>
    <xf numFmtId="0" fontId="15" fillId="0" borderId="0" xfId="0" applyFont="1" applyBorder="1" applyAlignment="1" applyProtection="1">
      <alignment horizontal="center" vertical="center"/>
      <protection locked="0"/>
    </xf>
    <xf numFmtId="0" fontId="15" fillId="0" borderId="15" xfId="0"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textRotation="90" wrapText="1"/>
      <protection locked="0"/>
    </xf>
    <xf numFmtId="1" fontId="13" fillId="0" borderId="1" xfId="0" applyNumberFormat="1" applyFont="1" applyBorder="1" applyAlignment="1" applyProtection="1">
      <alignment horizontal="center" vertical="center" textRotation="90" wrapText="1"/>
      <protection locked="0"/>
    </xf>
    <xf numFmtId="2" fontId="12"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3" fontId="13" fillId="0" borderId="0" xfId="0" applyNumberFormat="1"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1" fontId="13" fillId="0" borderId="48" xfId="0" applyNumberFormat="1" applyFont="1" applyBorder="1" applyAlignment="1" applyProtection="1">
      <alignment horizontal="center" vertical="center" textRotation="90" wrapText="1"/>
      <protection locked="0"/>
    </xf>
    <xf numFmtId="0" fontId="13" fillId="0" borderId="0" xfId="0" applyFont="1" applyAlignment="1" applyProtection="1">
      <alignment wrapText="1"/>
      <protection locked="0"/>
    </xf>
    <xf numFmtId="49" fontId="13" fillId="0" borderId="8" xfId="0" applyNumberFormat="1" applyFont="1" applyBorder="1" applyAlignment="1" applyProtection="1">
      <alignment horizontal="center" vertical="center" wrapText="1"/>
      <protection locked="0"/>
    </xf>
    <xf numFmtId="49" fontId="13" fillId="0" borderId="38" xfId="0" applyNumberFormat="1" applyFont="1" applyBorder="1" applyAlignment="1" applyProtection="1">
      <alignment horizontal="left" vertical="center" wrapText="1"/>
      <protection locked="0"/>
    </xf>
    <xf numFmtId="49" fontId="13" fillId="0" borderId="8" xfId="0" applyNumberFormat="1" applyFont="1" applyBorder="1" applyAlignment="1" applyProtection="1">
      <alignment horizontal="left" vertical="center" wrapText="1"/>
      <protection locked="0"/>
    </xf>
    <xf numFmtId="49" fontId="13" fillId="0" borderId="38" xfId="0" applyNumberFormat="1" applyFont="1" applyBorder="1" applyAlignment="1" applyProtection="1">
      <alignment horizontal="center" vertical="center" wrapText="1"/>
      <protection locked="0"/>
    </xf>
    <xf numFmtId="1" fontId="13" fillId="0" borderId="38" xfId="0" applyNumberFormat="1" applyFont="1" applyBorder="1" applyAlignment="1" applyProtection="1">
      <alignment horizontal="center" vertical="center" wrapText="1"/>
      <protection locked="0"/>
    </xf>
    <xf numFmtId="3" fontId="13" fillId="0" borderId="24" xfId="0" applyNumberFormat="1" applyFont="1" applyBorder="1" applyAlignment="1" applyProtection="1">
      <alignment horizontal="center" vertical="center" wrapText="1"/>
      <protection locked="0"/>
    </xf>
    <xf numFmtId="1" fontId="13" fillId="0" borderId="24" xfId="0" applyNumberFormat="1" applyFont="1" applyBorder="1" applyAlignment="1" applyProtection="1">
      <alignment horizontal="center" vertical="center" wrapText="1"/>
      <protection locked="0"/>
    </xf>
    <xf numFmtId="1" fontId="13" fillId="0" borderId="4" xfId="0" applyNumberFormat="1" applyFont="1" applyBorder="1" applyAlignment="1" applyProtection="1">
      <alignment horizontal="center" vertical="center" wrapText="1"/>
      <protection locked="0"/>
    </xf>
    <xf numFmtId="2" fontId="14" fillId="0" borderId="13" xfId="0" applyNumberFormat="1" applyFont="1" applyBorder="1" applyAlignment="1" applyProtection="1">
      <alignment horizontal="center" vertical="center" wrapText="1"/>
      <protection locked="0"/>
    </xf>
    <xf numFmtId="0" fontId="15" fillId="0" borderId="17" xfId="0" applyFont="1" applyBorder="1" applyAlignment="1" applyProtection="1">
      <alignment horizontal="center"/>
      <protection locked="0"/>
    </xf>
    <xf numFmtId="3" fontId="13" fillId="0" borderId="30" xfId="0" applyNumberFormat="1" applyFont="1" applyBorder="1" applyAlignment="1" applyProtection="1">
      <alignment horizontal="center" vertical="center" wrapText="1"/>
      <protection locked="0"/>
    </xf>
    <xf numFmtId="2" fontId="13" fillId="0" borderId="36" xfId="0" applyNumberFormat="1" applyFont="1" applyBorder="1" applyAlignment="1" applyProtection="1">
      <alignment horizontal="center" vertical="center" wrapText="1"/>
      <protection locked="0"/>
    </xf>
    <xf numFmtId="2" fontId="13" fillId="0" borderId="17"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8" fillId="0" borderId="36" xfId="1" applyFont="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9"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3" fillId="0" borderId="0" xfId="0" applyFont="1" applyAlignment="1" applyProtection="1">
      <alignment horizontal="left" vertical="center"/>
      <protection locked="0" hidden="1"/>
    </xf>
    <xf numFmtId="0" fontId="13" fillId="0" borderId="0" xfId="0" applyFont="1" applyAlignment="1" applyProtection="1">
      <alignment horizontal="center" vertical="center"/>
      <protection locked="0" hidden="1"/>
    </xf>
    <xf numFmtId="4" fontId="14" fillId="0" borderId="1" xfId="0" applyNumberFormat="1" applyFont="1" applyBorder="1" applyAlignment="1" applyProtection="1">
      <alignment horizontal="right" vertical="center" wrapText="1"/>
    </xf>
    <xf numFmtId="4" fontId="13"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49" fontId="13" fillId="0" borderId="0" xfId="0" applyNumberFormat="1" applyFont="1" applyProtection="1">
      <protection hidden="1"/>
    </xf>
    <xf numFmtId="1" fontId="14" fillId="0" borderId="1" xfId="0" applyNumberFormat="1" applyFont="1" applyBorder="1" applyAlignment="1" applyProtection="1">
      <alignment horizontal="center" vertical="center" wrapText="1"/>
      <protection hidden="1"/>
    </xf>
    <xf numFmtId="4" fontId="27" fillId="0" borderId="1" xfId="0" applyNumberFormat="1" applyFont="1" applyBorder="1" applyAlignment="1" applyProtection="1">
      <alignment horizontal="center" vertical="center" wrapText="1"/>
      <protection hidden="1"/>
    </xf>
    <xf numFmtId="49" fontId="15" fillId="0" borderId="1" xfId="0" applyNumberFormat="1" applyFont="1" applyBorder="1" applyAlignment="1" applyProtection="1">
      <alignment vertical="center"/>
      <protection hidden="1"/>
    </xf>
    <xf numFmtId="3" fontId="14" fillId="0" borderId="8" xfId="0" applyNumberFormat="1" applyFont="1" applyBorder="1" applyAlignment="1" applyProtection="1">
      <alignment horizontal="center" vertical="center" wrapText="1"/>
      <protection hidden="1"/>
    </xf>
    <xf numFmtId="3" fontId="13" fillId="0" borderId="18" xfId="0" applyNumberFormat="1" applyFont="1" applyBorder="1" applyAlignment="1" applyProtection="1">
      <alignment horizontal="center" vertical="center" wrapText="1"/>
      <protection hidden="1"/>
    </xf>
    <xf numFmtId="0" fontId="15" fillId="0" borderId="17" xfId="0" applyFont="1" applyBorder="1" applyAlignment="1" applyProtection="1">
      <alignment horizontal="center" vertical="center"/>
      <protection hidden="1"/>
    </xf>
    <xf numFmtId="49" fontId="13" fillId="0" borderId="1" xfId="0" applyNumberFormat="1" applyFont="1" applyBorder="1" applyAlignment="1" applyProtection="1">
      <protection hidden="1"/>
    </xf>
    <xf numFmtId="4" fontId="23" fillId="0" borderId="28" xfId="0" applyNumberFormat="1" applyFont="1" applyBorder="1" applyAlignment="1" applyProtection="1">
      <alignment horizontal="center" vertical="center" wrapText="1"/>
      <protection hidden="1"/>
    </xf>
    <xf numFmtId="4" fontId="22" fillId="0" borderId="30" xfId="0" applyNumberFormat="1" applyFont="1" applyBorder="1" applyAlignment="1" applyProtection="1">
      <alignment horizontal="center" vertical="center" wrapText="1"/>
      <protection hidden="1"/>
    </xf>
    <xf numFmtId="49" fontId="11" fillId="0" borderId="1" xfId="0" applyNumberFormat="1" applyFont="1" applyBorder="1" applyProtection="1">
      <protection hidden="1"/>
    </xf>
    <xf numFmtId="4" fontId="21" fillId="0" borderId="1" xfId="0" applyNumberFormat="1" applyFont="1" applyBorder="1" applyAlignment="1" applyProtection="1">
      <alignment horizontal="center" vertical="center" wrapText="1"/>
      <protection hidden="1"/>
    </xf>
    <xf numFmtId="1" fontId="15" fillId="0" borderId="1" xfId="0" applyNumberFormat="1" applyFont="1" applyBorder="1" applyAlignment="1" applyProtection="1">
      <alignment horizontal="center" vertical="center" wrapText="1"/>
      <protection hidden="1"/>
    </xf>
    <xf numFmtId="2" fontId="15" fillId="0" borderId="1" xfId="0" applyNumberFormat="1" applyFont="1" applyBorder="1" applyAlignment="1" applyProtection="1">
      <alignment horizontal="center" vertical="center" wrapText="1"/>
      <protection hidden="1"/>
    </xf>
    <xf numFmtId="49" fontId="15" fillId="0" borderId="1" xfId="0" applyNumberFormat="1" applyFont="1" applyBorder="1" applyProtection="1">
      <protection hidden="1"/>
    </xf>
    <xf numFmtId="0" fontId="27" fillId="0" borderId="0" xfId="0" applyFont="1" applyAlignment="1" applyProtection="1">
      <alignment horizontal="right" vertical="center"/>
      <protection hidden="1"/>
    </xf>
    <xf numFmtId="0" fontId="27" fillId="0" borderId="1" xfId="0"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wrapText="1"/>
      <protection hidden="1"/>
    </xf>
    <xf numFmtId="1" fontId="27"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3" fillId="0" borderId="17"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4" fontId="14" fillId="0" borderId="17"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49" fontId="13" fillId="0" borderId="3" xfId="0" applyNumberFormat="1" applyFont="1" applyBorder="1" applyAlignment="1" applyProtection="1">
      <alignment horizontal="left" vertical="center" wrapText="1"/>
      <protection locked="0"/>
    </xf>
    <xf numFmtId="1" fontId="13" fillId="0" borderId="3" xfId="0" applyNumberFormat="1" applyFont="1" applyBorder="1" applyAlignment="1" applyProtection="1">
      <alignment horizontal="center" vertical="center" wrapText="1"/>
      <protection locked="0"/>
    </xf>
    <xf numFmtId="4" fontId="13" fillId="0" borderId="1" xfId="0" applyNumberFormat="1" applyFont="1" applyBorder="1" applyAlignment="1" applyProtection="1">
      <alignment horizontal="center" vertical="center" wrapText="1"/>
      <protection hidden="1"/>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 fontId="13" fillId="0" borderId="12"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1" fillId="0" borderId="0" xfId="0" applyFont="1" applyAlignment="1" applyProtection="1">
      <alignment wrapText="1"/>
      <protection locked="0"/>
    </xf>
    <xf numFmtId="0" fontId="13" fillId="0" borderId="36" xfId="0" applyNumberFormat="1" applyFont="1" applyBorder="1" applyAlignment="1" applyProtection="1">
      <alignment horizontal="center" vertical="center" wrapText="1"/>
      <protection locked="0"/>
    </xf>
    <xf numFmtId="0" fontId="13" fillId="0" borderId="22" xfId="0" applyNumberFormat="1"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0" fontId="13"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3" fillId="0" borderId="3"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1" fontId="13"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3"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3" fillId="0" borderId="53" xfId="0" applyNumberFormat="1" applyFont="1" applyBorder="1" applyAlignment="1" applyProtection="1">
      <alignment horizontal="center" vertical="center" wrapText="1"/>
      <protection locked="0"/>
    </xf>
    <xf numFmtId="1" fontId="13" fillId="0" borderId="27"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2" fillId="0" borderId="48" xfId="0" applyNumberFormat="1" applyFont="1" applyBorder="1" applyAlignment="1" applyProtection="1">
      <alignment horizontal="center" vertical="center" textRotation="90" wrapText="1"/>
      <protection locked="0"/>
    </xf>
    <xf numFmtId="164" fontId="0" fillId="0" borderId="1" xfId="0" applyNumberFormat="1" applyFill="1" applyBorder="1" applyAlignment="1">
      <alignment horizontal="center" vertical="center"/>
    </xf>
    <xf numFmtId="0" fontId="22" fillId="12" borderId="3" xfId="0" applyNumberFormat="1" applyFont="1" applyFill="1" applyBorder="1" applyAlignment="1" applyProtection="1">
      <alignment horizontal="center" vertical="center" wrapText="1"/>
      <protection locked="0"/>
    </xf>
    <xf numFmtId="49" fontId="22" fillId="12" borderId="3" xfId="0" applyNumberFormat="1"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3"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9" fontId="13" fillId="0" borderId="1" xfId="0" applyNumberFormat="1" applyFont="1" applyBorder="1" applyAlignment="1" applyProtection="1">
      <alignment horizontal="center" vertical="center" wrapText="1"/>
      <protection locked="0" hidden="1"/>
    </xf>
    <xf numFmtId="0" fontId="22" fillId="0" borderId="3" xfId="0" applyNumberFormat="1" applyFont="1" applyFill="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3"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6" fillId="0" borderId="16" xfId="0" applyFont="1" applyBorder="1" applyAlignment="1" applyProtection="1">
      <alignment horizontal="right" vertical="center" wrapText="1" indent="1"/>
      <protection locked="0"/>
    </xf>
    <xf numFmtId="0" fontId="16" fillId="0" borderId="0" xfId="0" applyFont="1" applyAlignment="1" applyProtection="1">
      <alignment horizontal="right" vertical="center" indent="1"/>
    </xf>
    <xf numFmtId="0" fontId="16"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9" fillId="7" borderId="2" xfId="0" applyFont="1" applyFill="1" applyBorder="1" applyAlignment="1" applyProtection="1">
      <alignment horizontal="left" vertical="center" wrapText="1" indent="1"/>
      <protection locked="0"/>
    </xf>
    <xf numFmtId="0" fontId="19" fillId="7" borderId="12" xfId="0" applyFont="1" applyFill="1" applyBorder="1" applyAlignment="1" applyProtection="1">
      <alignment horizontal="left" vertical="center" wrapText="1" indent="1"/>
      <protection locked="0"/>
    </xf>
    <xf numFmtId="0" fontId="19" fillId="7" borderId="3" xfId="0" applyFont="1" applyFill="1" applyBorder="1" applyAlignment="1" applyProtection="1">
      <alignment horizontal="left" vertical="center" wrapText="1" indent="1"/>
      <protection locked="0"/>
    </xf>
    <xf numFmtId="0" fontId="26" fillId="7" borderId="2" xfId="0" applyFont="1" applyFill="1" applyBorder="1" applyAlignment="1" applyProtection="1">
      <alignment horizontal="left" vertical="center" wrapText="1" indent="1"/>
      <protection locked="0"/>
    </xf>
    <xf numFmtId="0" fontId="26" fillId="7" borderId="12" xfId="0" applyFont="1" applyFill="1" applyBorder="1" applyAlignment="1" applyProtection="1">
      <alignment horizontal="left" vertical="center" wrapText="1" indent="1"/>
      <protection locked="0"/>
    </xf>
    <xf numFmtId="0" fontId="26" fillId="7" borderId="3" xfId="0" applyFont="1" applyFill="1" applyBorder="1" applyAlignment="1" applyProtection="1">
      <alignment horizontal="left" vertical="center" wrapText="1" indent="1"/>
      <protection locked="0"/>
    </xf>
    <xf numFmtId="0" fontId="26" fillId="6" borderId="2" xfId="0" applyFont="1" applyFill="1" applyBorder="1" applyAlignment="1" applyProtection="1">
      <alignment horizontal="left" vertical="center" wrapText="1" indent="1"/>
      <protection locked="0"/>
    </xf>
    <xf numFmtId="0" fontId="26" fillId="6" borderId="12" xfId="0" applyFont="1" applyFill="1" applyBorder="1" applyAlignment="1" applyProtection="1">
      <alignment horizontal="left" vertical="center" wrapText="1" indent="1"/>
      <protection locked="0"/>
    </xf>
    <xf numFmtId="0" fontId="26" fillId="6" borderId="3" xfId="0" applyFont="1" applyFill="1" applyBorder="1" applyAlignment="1" applyProtection="1">
      <alignment horizontal="left" vertical="center" wrapText="1" indent="1"/>
      <protection locked="0"/>
    </xf>
    <xf numFmtId="0" fontId="3" fillId="0" borderId="2" xfId="0" applyFont="1" applyFill="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8" fillId="7" borderId="2" xfId="0" applyFont="1" applyFill="1" applyBorder="1" applyAlignment="1" applyProtection="1">
      <alignment horizontal="left" vertical="center" wrapText="1"/>
      <protection locked="0"/>
    </xf>
    <xf numFmtId="0" fontId="8" fillId="7" borderId="12"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26" fillId="6"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3" fillId="0" borderId="2" xfId="0" quotePrefix="1" applyFont="1" applyBorder="1" applyAlignment="1" applyProtection="1">
      <alignment horizontal="center" vertical="center" wrapText="1"/>
      <protection locked="0"/>
    </xf>
    <xf numFmtId="0" fontId="62" fillId="13" borderId="0" xfId="0" applyFont="1" applyFill="1" applyBorder="1" applyAlignment="1" applyProtection="1">
      <alignment horizontal="left" vertical="center" indent="1"/>
      <protection hidden="1"/>
    </xf>
    <xf numFmtId="0" fontId="13" fillId="0" borderId="1" xfId="0" applyFont="1" applyBorder="1" applyAlignment="1" applyProtection="1">
      <alignment horizontal="center" vertical="center" shrinkToFit="1"/>
      <protection hidden="1"/>
    </xf>
    <xf numFmtId="0" fontId="13" fillId="0" borderId="0" xfId="0" applyFont="1" applyAlignment="1" applyProtection="1">
      <alignment horizontal="right" vertical="center"/>
      <protection locked="0" hidden="1"/>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14" borderId="3" xfId="0" applyNumberFormat="1" applyFont="1" applyFill="1" applyBorder="1" applyAlignment="1" applyProtection="1">
      <alignment horizontal="center" vertical="center" wrapText="1"/>
      <protection locked="0"/>
    </xf>
    <xf numFmtId="1" fontId="13" fillId="14" borderId="2"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6"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2" fontId="13" fillId="0" borderId="21" xfId="0" applyNumberFormat="1"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wrapText="1"/>
      <protection locked="0"/>
    </xf>
    <xf numFmtId="1" fontId="13" fillId="0" borderId="1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hidden="1"/>
    </xf>
    <xf numFmtId="0" fontId="15" fillId="0" borderId="12"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2" fillId="1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3" fillId="0" borderId="40"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22" fillId="10" borderId="3" xfId="0" applyFont="1" applyFill="1" applyBorder="1" applyAlignment="1" applyProtection="1">
      <alignment horizontal="center" vertical="center" wrapText="1"/>
      <protection locked="0"/>
    </xf>
    <xf numFmtId="1" fontId="14" fillId="0" borderId="15" xfId="0" applyNumberFormat="1" applyFont="1" applyBorder="1" applyAlignment="1" applyProtection="1">
      <alignment horizontal="center" vertical="center" wrapText="1"/>
      <protection locked="0"/>
    </xf>
    <xf numFmtId="1" fontId="14" fillId="0" borderId="16" xfId="0" applyNumberFormat="1" applyFont="1" applyBorder="1" applyAlignment="1" applyProtection="1">
      <alignment horizontal="center" vertical="center" wrapText="1"/>
      <protection locked="0"/>
    </xf>
    <xf numFmtId="1" fontId="14" fillId="0" borderId="17" xfId="0" applyNumberFormat="1" applyFont="1" applyBorder="1" applyAlignment="1" applyProtection="1">
      <alignment horizontal="center" vertical="center" wrapText="1"/>
      <protection locked="0"/>
    </xf>
    <xf numFmtId="1" fontId="22" fillId="11" borderId="2" xfId="0" applyNumberFormat="1" applyFont="1" applyFill="1" applyBorder="1" applyAlignment="1" applyProtection="1">
      <alignment horizontal="center" vertical="center" textRotation="90" wrapText="1"/>
      <protection locked="0"/>
    </xf>
    <xf numFmtId="1" fontId="22"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2" fillId="10" borderId="51" xfId="0" applyFont="1" applyFill="1" applyBorder="1" applyAlignment="1" applyProtection="1">
      <alignment horizontal="center" vertical="center" wrapText="1"/>
      <protection locked="0"/>
    </xf>
    <xf numFmtId="0" fontId="22" fillId="10" borderId="52"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1" fontId="13" fillId="0" borderId="47"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3" fontId="13" fillId="0" borderId="19" xfId="0" applyNumberFormat="1" applyFont="1" applyBorder="1" applyAlignment="1" applyProtection="1">
      <alignment horizontal="center" vertical="center" wrapText="1"/>
      <protection locked="0"/>
    </xf>
    <xf numFmtId="3" fontId="13" fillId="0" borderId="23" xfId="0" applyNumberFormat="1" applyFont="1" applyBorder="1" applyAlignment="1" applyProtection="1">
      <alignment horizontal="center" vertical="center" wrapText="1"/>
      <protection locked="0"/>
    </xf>
    <xf numFmtId="49" fontId="13" fillId="0" borderId="19" xfId="0" applyNumberFormat="1" applyFont="1" applyBorder="1" applyAlignment="1" applyProtection="1">
      <alignment horizontal="center" vertical="center" wrapText="1"/>
      <protection locked="0"/>
    </xf>
    <xf numFmtId="49" fontId="13" fillId="0" borderId="31" xfId="0" applyNumberFormat="1"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1" fontId="16" fillId="0" borderId="26" xfId="0" applyNumberFormat="1" applyFont="1" applyBorder="1" applyAlignment="1" applyProtection="1">
      <alignment horizontal="center" vertical="center" wrapText="1"/>
      <protection locked="0"/>
    </xf>
    <xf numFmtId="1" fontId="16" fillId="0" borderId="47" xfId="0" applyNumberFormat="1" applyFont="1" applyBorder="1" applyAlignment="1" applyProtection="1">
      <alignment horizontal="center" vertical="center" wrapText="1"/>
      <protection locked="0"/>
    </xf>
    <xf numFmtId="1" fontId="16" fillId="0" borderId="5" xfId="0" applyNumberFormat="1" applyFont="1" applyBorder="1" applyAlignment="1" applyProtection="1">
      <alignment horizontal="center" vertical="center" wrapText="1"/>
      <protection locked="0"/>
    </xf>
    <xf numFmtId="1" fontId="22" fillId="11" borderId="19" xfId="0" applyNumberFormat="1" applyFont="1" applyFill="1" applyBorder="1" applyAlignment="1" applyProtection="1">
      <alignment horizontal="center" vertical="center" textRotation="90" wrapText="1"/>
      <protection locked="0"/>
    </xf>
    <xf numFmtId="1" fontId="22" fillId="11" borderId="31" xfId="0" applyNumberFormat="1" applyFont="1" applyFill="1" applyBorder="1" applyAlignment="1" applyProtection="1">
      <alignment horizontal="center" vertical="center" textRotation="90" wrapText="1"/>
      <protection locked="0"/>
    </xf>
    <xf numFmtId="0" fontId="13" fillId="0" borderId="1" xfId="0" applyFont="1" applyBorder="1" applyAlignment="1" applyProtection="1">
      <alignment horizontal="center" vertical="center" wrapText="1"/>
      <protection hidden="1"/>
    </xf>
    <xf numFmtId="0" fontId="13" fillId="0" borderId="15" xfId="0" applyNumberFormat="1" applyFont="1" applyBorder="1" applyAlignment="1" applyProtection="1">
      <alignment horizontal="center" vertical="center" wrapText="1"/>
      <protection locked="0"/>
    </xf>
    <xf numFmtId="0" fontId="13" fillId="0" borderId="17" xfId="0" applyNumberFormat="1" applyFont="1" applyBorder="1" applyAlignment="1" applyProtection="1">
      <alignment horizontal="center" vertical="center" wrapText="1"/>
      <protection locked="0"/>
    </xf>
    <xf numFmtId="0" fontId="13" fillId="0" borderId="16" xfId="0" applyNumberFormat="1" applyFont="1" applyBorder="1" applyAlignment="1" applyProtection="1">
      <alignment horizontal="center" vertical="center" wrapText="1"/>
      <protection locked="0"/>
    </xf>
    <xf numFmtId="1" fontId="13" fillId="0" borderId="40" xfId="0" applyNumberFormat="1" applyFont="1" applyBorder="1" applyAlignment="1" applyProtection="1">
      <alignment horizontal="center" vertical="center" wrapText="1"/>
      <protection locked="0"/>
    </xf>
    <xf numFmtId="1" fontId="13" fillId="0" borderId="41"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wrapText="1"/>
      <protection locked="0"/>
    </xf>
    <xf numFmtId="1" fontId="13" fillId="0" borderId="36" xfId="0" applyNumberFormat="1" applyFont="1" applyBorder="1" applyAlignment="1" applyProtection="1">
      <alignment horizontal="center" vertical="center" wrapText="1"/>
      <protection locked="0"/>
    </xf>
    <xf numFmtId="0" fontId="13" fillId="0" borderId="2" xfId="0" quotePrefix="1"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9" fillId="0" borderId="0" xfId="0" applyFont="1" applyAlignment="1">
      <alignment horizontal="left"/>
    </xf>
    <xf numFmtId="0" fontId="18" fillId="0" borderId="15" xfId="1" applyBorder="1" applyAlignment="1" applyProtection="1">
      <alignment horizontal="center"/>
    </xf>
    <xf numFmtId="0" fontId="18" fillId="0" borderId="16" xfId="1" applyBorder="1" applyAlignment="1" applyProtection="1">
      <alignment horizontal="center"/>
    </xf>
    <xf numFmtId="0" fontId="18"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nro.ro/Cursul-de-schimb-3544.asp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2.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2"/>
  <sheetViews>
    <sheetView topLeftCell="A13" workbookViewId="0">
      <selection activeCell="B15" sqref="B15"/>
    </sheetView>
  </sheetViews>
  <sheetFormatPr defaultRowHeight="15"/>
  <cols>
    <col min="3" max="3" width="9.5703125" style="2" bestFit="1" customWidth="1"/>
  </cols>
  <sheetData>
    <row r="1" spans="1:4" s="35" customFormat="1">
      <c r="A1" s="598" t="s">
        <v>59</v>
      </c>
      <c r="B1" s="599"/>
      <c r="C1" s="600"/>
    </row>
    <row r="2" spans="1:4" s="35" customFormat="1">
      <c r="A2" s="36" t="s">
        <v>2</v>
      </c>
      <c r="B2" s="36" t="s">
        <v>58</v>
      </c>
      <c r="C2" s="36" t="s">
        <v>35</v>
      </c>
    </row>
    <row r="3" spans="1:4" s="35" customFormat="1">
      <c r="A3" s="395">
        <v>2020</v>
      </c>
      <c r="B3" s="3">
        <v>1</v>
      </c>
      <c r="C3" s="400">
        <v>4.8246000000000002</v>
      </c>
    </row>
    <row r="4" spans="1:4" s="35" customFormat="1">
      <c r="A4" s="395">
        <v>2019</v>
      </c>
      <c r="B4" s="3">
        <v>1</v>
      </c>
      <c r="C4" s="400">
        <v>4.7451999999999996</v>
      </c>
    </row>
    <row r="5" spans="1:4" s="35" customFormat="1">
      <c r="A5" s="395">
        <v>2018</v>
      </c>
      <c r="B5" s="3">
        <v>1</v>
      </c>
      <c r="C5" s="400">
        <v>4.6535000000000002</v>
      </c>
    </row>
    <row r="6" spans="1:4" s="35" customFormat="1">
      <c r="A6" s="395">
        <v>2017</v>
      </c>
      <c r="B6" s="3">
        <v>1</v>
      </c>
      <c r="C6" s="400">
        <v>4.5681000000000003</v>
      </c>
    </row>
    <row r="7" spans="1:4">
      <c r="A7" s="3">
        <v>2016</v>
      </c>
      <c r="B7" s="3">
        <v>1</v>
      </c>
      <c r="C7" s="15">
        <v>4.4908000000000001</v>
      </c>
    </row>
    <row r="8" spans="1:4">
      <c r="A8" s="3">
        <v>2015</v>
      </c>
      <c r="B8" s="3">
        <v>1</v>
      </c>
      <c r="C8" s="15">
        <v>4.4450000000000003</v>
      </c>
    </row>
    <row r="9" spans="1:4">
      <c r="A9" s="3">
        <v>2014</v>
      </c>
      <c r="B9" s="3">
        <v>1</v>
      </c>
      <c r="C9" s="15">
        <v>4.4446000000000003</v>
      </c>
      <c r="D9" s="2"/>
    </row>
    <row r="10" spans="1:4">
      <c r="A10" s="3">
        <v>2013</v>
      </c>
      <c r="B10" s="3">
        <v>1</v>
      </c>
      <c r="C10" s="15">
        <v>4.4189999999999996</v>
      </c>
      <c r="D10" s="2"/>
    </row>
    <row r="11" spans="1:4">
      <c r="A11" s="3">
        <v>2012</v>
      </c>
      <c r="B11" s="3">
        <v>1</v>
      </c>
      <c r="C11" s="15">
        <v>4.4560000000000004</v>
      </c>
    </row>
    <row r="12" spans="1:4">
      <c r="A12" s="3">
        <v>2011</v>
      </c>
      <c r="B12" s="3">
        <v>1</v>
      </c>
      <c r="C12" s="15">
        <v>4.2378999999999998</v>
      </c>
    </row>
    <row r="13" spans="1:4">
      <c r="A13" s="3">
        <v>2010</v>
      </c>
      <c r="B13" s="3">
        <v>1</v>
      </c>
      <c r="C13" s="15">
        <v>4.2099000000000002</v>
      </c>
    </row>
    <row r="14" spans="1:4">
      <c r="A14" s="3">
        <v>2009</v>
      </c>
      <c r="B14" s="3">
        <v>1</v>
      </c>
      <c r="C14" s="15">
        <v>4.1307</v>
      </c>
    </row>
    <row r="15" spans="1:4">
      <c r="A15" s="3">
        <v>2008</v>
      </c>
      <c r="B15" s="3">
        <v>1</v>
      </c>
      <c r="C15" s="15">
        <v>3.6827000000000001</v>
      </c>
    </row>
    <row r="16" spans="1:4">
      <c r="A16" s="3">
        <v>2007</v>
      </c>
      <c r="B16" s="3">
        <v>1</v>
      </c>
      <c r="C16" s="15">
        <v>3.3372999999999999</v>
      </c>
    </row>
    <row r="17" spans="1:3">
      <c r="A17" s="3">
        <v>2006</v>
      </c>
      <c r="B17" s="3">
        <v>1</v>
      </c>
      <c r="C17" s="15">
        <v>3.5245000000000002</v>
      </c>
    </row>
    <row r="18" spans="1:3">
      <c r="A18" s="3">
        <v>2005</v>
      </c>
      <c r="B18" s="3">
        <v>1</v>
      </c>
      <c r="C18" s="15">
        <v>3.6234000000000002</v>
      </c>
    </row>
    <row r="19" spans="1:3">
      <c r="A19" s="3">
        <v>2004</v>
      </c>
      <c r="B19" s="3">
        <v>1</v>
      </c>
      <c r="C19" s="15">
        <v>4.0532000000000004</v>
      </c>
    </row>
    <row r="20" spans="1:3">
      <c r="A20" s="3">
        <v>2003</v>
      </c>
      <c r="B20" s="3">
        <v>1</v>
      </c>
      <c r="C20" s="15">
        <v>3.7555000000000001</v>
      </c>
    </row>
    <row r="21" spans="1:3">
      <c r="A21" s="3">
        <v>2002</v>
      </c>
      <c r="B21" s="3">
        <v>1</v>
      </c>
      <c r="C21" s="15">
        <v>3.1255000000000002</v>
      </c>
    </row>
    <row r="22" spans="1:3">
      <c r="A22" s="3">
        <v>2001</v>
      </c>
      <c r="B22" s="3">
        <v>1</v>
      </c>
      <c r="C22" s="15">
        <v>2.6027</v>
      </c>
    </row>
    <row r="23" spans="1:3">
      <c r="A23" s="3">
        <v>2000</v>
      </c>
      <c r="B23" s="3">
        <v>1</v>
      </c>
      <c r="C23" s="15">
        <v>1.9956</v>
      </c>
    </row>
    <row r="24" spans="1:3">
      <c r="A24" s="3">
        <v>1999</v>
      </c>
      <c r="B24" s="3">
        <v>1</v>
      </c>
      <c r="C24" s="15">
        <v>1.6295999999999999</v>
      </c>
    </row>
    <row r="25" spans="1:3">
      <c r="A25" s="14">
        <v>1998</v>
      </c>
      <c r="B25" s="14">
        <v>1</v>
      </c>
      <c r="C25" s="400">
        <v>0.99892499999999995</v>
      </c>
    </row>
    <row r="26" spans="1:3">
      <c r="A26" s="14">
        <v>1997</v>
      </c>
      <c r="B26" s="14">
        <v>1</v>
      </c>
      <c r="C26" s="15">
        <v>0.80909200000000003</v>
      </c>
    </row>
    <row r="27" spans="1:3">
      <c r="A27" s="14">
        <v>1996</v>
      </c>
      <c r="B27" s="14">
        <v>1</v>
      </c>
      <c r="C27" s="15">
        <v>0.38629000000000002</v>
      </c>
    </row>
    <row r="28" spans="1:3">
      <c r="A28" s="14">
        <v>1995</v>
      </c>
      <c r="B28" s="14">
        <v>1</v>
      </c>
      <c r="C28" s="15">
        <v>0.26295099999999999</v>
      </c>
    </row>
    <row r="29" spans="1:3">
      <c r="A29" s="14">
        <v>1994</v>
      </c>
      <c r="B29" s="14">
        <v>1</v>
      </c>
      <c r="C29" s="15">
        <v>0.196714</v>
      </c>
    </row>
    <row r="30" spans="1:3">
      <c r="A30" s="14">
        <v>1993</v>
      </c>
      <c r="B30" s="14">
        <v>1</v>
      </c>
      <c r="C30" s="15">
        <v>8.8459999999999997E-2</v>
      </c>
    </row>
    <row r="31" spans="1:3">
      <c r="A31" s="14">
        <v>1992</v>
      </c>
      <c r="B31" s="14">
        <v>1</v>
      </c>
      <c r="C31" s="15">
        <v>0.04</v>
      </c>
    </row>
    <row r="32" spans="1:3">
      <c r="A32" s="14">
        <v>1991</v>
      </c>
      <c r="B32" s="14">
        <v>1</v>
      </c>
      <c r="C32" s="15">
        <v>8.7810000000000006E-3</v>
      </c>
    </row>
  </sheetData>
  <sheetProtection algorithmName="SHA-512" hashValue="CSyd2ASrBiEU+IBRYtCf3nbPSeSnznLlfR7lh7hp7dS7PXLxf6bilzq1GRLBMnjctnFz1mDao2B61d/a9lXlCg==" saltValue="iEfIM7765fGvRNn1Cws2cw==" spinCount="100000" sheet="1" objects="1" scenarios="1"/>
  <mergeCells count="1">
    <mergeCell ref="A1:C1"/>
  </mergeCells>
  <phoneticPr fontId="17"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activeCell="B15" sqref="B15"/>
      <selection pane="bottomLeft" activeCell="B15" sqref="B15"/>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3" t="s">
        <v>65</v>
      </c>
      <c r="B1" s="326" t="s">
        <v>66</v>
      </c>
      <c r="C1" s="133" t="s">
        <v>324</v>
      </c>
    </row>
    <row r="2" spans="1:3" s="1" customFormat="1" ht="15" customHeight="1">
      <c r="A2" s="327">
        <v>1</v>
      </c>
      <c r="B2" s="328" t="s">
        <v>95</v>
      </c>
      <c r="C2" s="329" t="s">
        <v>325</v>
      </c>
    </row>
    <row r="3" spans="1:3" ht="15" customHeight="1">
      <c r="A3" s="327">
        <v>2</v>
      </c>
      <c r="B3" s="328" t="s">
        <v>94</v>
      </c>
      <c r="C3" s="329" t="s">
        <v>326</v>
      </c>
    </row>
    <row r="4" spans="1:3" ht="15" customHeight="1">
      <c r="A4" s="327">
        <v>3</v>
      </c>
      <c r="B4" s="328" t="s">
        <v>67</v>
      </c>
      <c r="C4" s="329" t="s">
        <v>327</v>
      </c>
    </row>
    <row r="5" spans="1:3" ht="15" customHeight="1">
      <c r="A5" s="327">
        <v>4</v>
      </c>
      <c r="B5" s="328" t="s">
        <v>328</v>
      </c>
      <c r="C5" s="330" t="s">
        <v>329</v>
      </c>
    </row>
    <row r="6" spans="1:3" ht="15" customHeight="1">
      <c r="A6" s="327">
        <v>5</v>
      </c>
      <c r="B6" s="328" t="s">
        <v>70</v>
      </c>
      <c r="C6" s="330" t="s">
        <v>330</v>
      </c>
    </row>
    <row r="7" spans="1:3" ht="15" customHeight="1">
      <c r="A7" s="327">
        <v>6</v>
      </c>
      <c r="B7" s="328" t="s">
        <v>96</v>
      </c>
      <c r="C7" s="329" t="s">
        <v>331</v>
      </c>
    </row>
    <row r="8" spans="1:3" ht="15" customHeight="1">
      <c r="A8" s="327">
        <v>7</v>
      </c>
      <c r="B8" s="328" t="s">
        <v>332</v>
      </c>
      <c r="C8" s="329" t="s">
        <v>333</v>
      </c>
    </row>
    <row r="9" spans="1:3" ht="15" customHeight="1">
      <c r="A9" s="327">
        <v>8</v>
      </c>
      <c r="B9" s="328" t="s">
        <v>69</v>
      </c>
      <c r="C9" s="330" t="s">
        <v>334</v>
      </c>
    </row>
    <row r="10" spans="1:3" ht="15" customHeight="1">
      <c r="A10" s="327">
        <v>9</v>
      </c>
      <c r="B10" s="328" t="s">
        <v>97</v>
      </c>
      <c r="C10" s="330" t="s">
        <v>335</v>
      </c>
    </row>
    <row r="11" spans="1:3" ht="15" customHeight="1">
      <c r="A11" s="327">
        <v>10</v>
      </c>
      <c r="B11" s="328" t="s">
        <v>336</v>
      </c>
      <c r="C11" s="330" t="s">
        <v>337</v>
      </c>
    </row>
    <row r="12" spans="1:3" ht="15" customHeight="1">
      <c r="A12" s="327">
        <v>11</v>
      </c>
      <c r="B12" s="328" t="s">
        <v>68</v>
      </c>
      <c r="C12" s="330" t="s">
        <v>338</v>
      </c>
    </row>
    <row r="13" spans="1:3" ht="15" customHeight="1">
      <c r="A13" s="327">
        <v>12</v>
      </c>
      <c r="B13" s="328" t="s">
        <v>98</v>
      </c>
      <c r="C13" s="329" t="s">
        <v>339</v>
      </c>
    </row>
    <row r="14" spans="1:3" ht="15" customHeight="1">
      <c r="A14" s="327">
        <v>13</v>
      </c>
      <c r="B14" s="328" t="s">
        <v>99</v>
      </c>
      <c r="C14" s="330" t="s">
        <v>340</v>
      </c>
    </row>
    <row r="15" spans="1:3" ht="15" customHeight="1">
      <c r="A15" s="327">
        <v>14</v>
      </c>
      <c r="B15" s="328" t="s">
        <v>100</v>
      </c>
      <c r="C15" s="329" t="s">
        <v>341</v>
      </c>
    </row>
    <row r="16" spans="1:3" ht="15" customHeight="1">
      <c r="A16" s="327">
        <v>15</v>
      </c>
      <c r="B16" s="328" t="s">
        <v>101</v>
      </c>
      <c r="C16" s="329" t="s">
        <v>342</v>
      </c>
    </row>
    <row r="17" spans="1:3" ht="15" customHeight="1">
      <c r="A17" s="327">
        <v>16</v>
      </c>
      <c r="B17" s="328" t="s">
        <v>102</v>
      </c>
      <c r="C17" s="329" t="s">
        <v>343</v>
      </c>
    </row>
    <row r="18" spans="1:3" ht="15" customHeight="1">
      <c r="A18" s="327">
        <v>17</v>
      </c>
      <c r="B18" s="328" t="s">
        <v>103</v>
      </c>
      <c r="C18" s="329" t="s">
        <v>344</v>
      </c>
    </row>
    <row r="19" spans="1:3" ht="15" customHeight="1">
      <c r="A19" s="327">
        <v>18</v>
      </c>
      <c r="B19" s="328" t="s">
        <v>104</v>
      </c>
      <c r="C19" s="329" t="s">
        <v>345</v>
      </c>
    </row>
    <row r="20" spans="1:3" ht="15" customHeight="1">
      <c r="A20" s="327">
        <v>19</v>
      </c>
      <c r="B20" s="328" t="s">
        <v>105</v>
      </c>
      <c r="C20" s="329" t="s">
        <v>346</v>
      </c>
    </row>
    <row r="21" spans="1:3" ht="15" customHeight="1">
      <c r="A21" s="327">
        <v>20</v>
      </c>
      <c r="B21" s="328" t="s">
        <v>106</v>
      </c>
      <c r="C21" s="329" t="s">
        <v>347</v>
      </c>
    </row>
    <row r="22" spans="1:3" ht="15" customHeight="1">
      <c r="A22" s="327">
        <v>21</v>
      </c>
      <c r="B22" s="328" t="s">
        <v>107</v>
      </c>
      <c r="C22" s="329" t="s">
        <v>348</v>
      </c>
    </row>
    <row r="23" spans="1:3" ht="15" customHeight="1">
      <c r="A23" s="327">
        <v>22</v>
      </c>
      <c r="B23" s="328" t="s">
        <v>108</v>
      </c>
      <c r="C23" s="329" t="s">
        <v>349</v>
      </c>
    </row>
    <row r="24" spans="1:3" ht="15" customHeight="1">
      <c r="A24" s="327">
        <v>23</v>
      </c>
      <c r="B24" s="328" t="s">
        <v>109</v>
      </c>
      <c r="C24" s="329" t="s">
        <v>350</v>
      </c>
    </row>
    <row r="25" spans="1:3" ht="15" customHeight="1">
      <c r="A25" s="327">
        <v>24</v>
      </c>
      <c r="B25" s="328" t="s">
        <v>110</v>
      </c>
      <c r="C25" s="329" t="s">
        <v>351</v>
      </c>
    </row>
    <row r="26" spans="1:3" ht="15" customHeight="1">
      <c r="A26" s="327">
        <v>25</v>
      </c>
      <c r="B26" s="328" t="s">
        <v>111</v>
      </c>
      <c r="C26" s="329" t="s">
        <v>352</v>
      </c>
    </row>
    <row r="27" spans="1:3" ht="15" customHeight="1">
      <c r="A27" s="327">
        <v>26</v>
      </c>
      <c r="B27" s="328" t="s">
        <v>64</v>
      </c>
      <c r="C27" s="328" t="s">
        <v>353</v>
      </c>
    </row>
    <row r="28" spans="1:3" ht="15" customHeight="1">
      <c r="A28" s="327">
        <v>27</v>
      </c>
      <c r="B28" s="328" t="s">
        <v>112</v>
      </c>
      <c r="C28" s="329" t="s">
        <v>354</v>
      </c>
    </row>
    <row r="29" spans="1:3" ht="15" customHeight="1">
      <c r="A29" s="327">
        <v>28</v>
      </c>
      <c r="B29" s="328" t="s">
        <v>113</v>
      </c>
      <c r="C29" s="329" t="s">
        <v>355</v>
      </c>
    </row>
    <row r="30" spans="1:3" ht="15" customHeight="1">
      <c r="A30" s="327">
        <v>29</v>
      </c>
      <c r="B30" s="328" t="s">
        <v>114</v>
      </c>
      <c r="C30" s="330" t="s">
        <v>356</v>
      </c>
    </row>
    <row r="31" spans="1:3" ht="15" customHeight="1">
      <c r="A31" s="327">
        <v>30</v>
      </c>
      <c r="B31" s="328" t="s">
        <v>115</v>
      </c>
      <c r="C31" s="329" t="s">
        <v>357</v>
      </c>
    </row>
    <row r="32" spans="1:3" ht="15" customHeight="1">
      <c r="A32" s="327">
        <v>31</v>
      </c>
      <c r="B32" s="328" t="s">
        <v>116</v>
      </c>
      <c r="C32" s="329" t="s">
        <v>358</v>
      </c>
    </row>
    <row r="33" spans="1:3" ht="15" customHeight="1">
      <c r="A33" s="327">
        <v>32</v>
      </c>
      <c r="B33" s="328" t="s">
        <v>117</v>
      </c>
      <c r="C33" s="328" t="s">
        <v>353</v>
      </c>
    </row>
    <row r="34" spans="1:3" ht="15" customHeight="1">
      <c r="A34" s="327">
        <v>33</v>
      </c>
      <c r="B34" s="328" t="s">
        <v>118</v>
      </c>
      <c r="C34" s="329" t="s">
        <v>359</v>
      </c>
    </row>
    <row r="35" spans="1:3" ht="15" customHeight="1">
      <c r="A35" s="327">
        <v>34</v>
      </c>
      <c r="B35" s="328" t="s">
        <v>119</v>
      </c>
      <c r="C35" s="329" t="s">
        <v>360</v>
      </c>
    </row>
    <row r="36" spans="1:3" ht="15" customHeight="1">
      <c r="A36" s="327">
        <v>35</v>
      </c>
      <c r="B36" s="328" t="s">
        <v>120</v>
      </c>
      <c r="C36" s="329" t="s">
        <v>361</v>
      </c>
    </row>
    <row r="37" spans="1:3" ht="15" customHeight="1">
      <c r="A37" s="327">
        <v>36</v>
      </c>
      <c r="B37" s="331" t="s">
        <v>121</v>
      </c>
      <c r="C37" s="330" t="s">
        <v>362</v>
      </c>
    </row>
    <row r="38" spans="1:3" ht="15" customHeight="1">
      <c r="A38" s="332">
        <v>37</v>
      </c>
      <c r="B38" s="331" t="s">
        <v>363</v>
      </c>
      <c r="C38" s="329" t="s">
        <v>364</v>
      </c>
    </row>
    <row r="39" spans="1:3" ht="15" customHeight="1">
      <c r="A39" s="332">
        <v>38</v>
      </c>
      <c r="B39" s="331" t="s">
        <v>365</v>
      </c>
      <c r="C39" s="329" t="s">
        <v>366</v>
      </c>
    </row>
    <row r="40" spans="1:3" ht="15" customHeight="1">
      <c r="A40" s="332">
        <v>39</v>
      </c>
      <c r="B40" s="331" t="s">
        <v>367</v>
      </c>
      <c r="C40" s="329" t="s">
        <v>368</v>
      </c>
    </row>
    <row r="41" spans="1:3" ht="15" customHeight="1">
      <c r="A41" s="332">
        <v>40</v>
      </c>
      <c r="B41" s="331" t="s">
        <v>369</v>
      </c>
      <c r="C41" s="329" t="s">
        <v>370</v>
      </c>
    </row>
    <row r="42" spans="1:3" ht="15" customHeight="1">
      <c r="A42" s="332">
        <v>41</v>
      </c>
      <c r="B42" s="331" t="s">
        <v>371</v>
      </c>
      <c r="C42" s="329" t="s">
        <v>372</v>
      </c>
    </row>
    <row r="43" spans="1:3" ht="15" customHeight="1">
      <c r="A43" s="332">
        <v>42</v>
      </c>
      <c r="B43" s="331" t="s">
        <v>373</v>
      </c>
      <c r="C43" s="329" t="s">
        <v>374</v>
      </c>
    </row>
    <row r="44" spans="1:3" ht="15" customHeight="1">
      <c r="A44" s="332">
        <v>43</v>
      </c>
      <c r="B44" s="331" t="s">
        <v>375</v>
      </c>
      <c r="C44" s="329" t="s">
        <v>376</v>
      </c>
    </row>
    <row r="45" spans="1:3" ht="15" customHeight="1">
      <c r="A45" s="332">
        <v>44</v>
      </c>
      <c r="B45" s="331" t="s">
        <v>377</v>
      </c>
      <c r="C45" s="329" t="s">
        <v>378</v>
      </c>
    </row>
    <row r="46" spans="1:3" ht="15" customHeight="1">
      <c r="A46" s="332">
        <v>45</v>
      </c>
      <c r="B46" s="331" t="s">
        <v>379</v>
      </c>
      <c r="C46" s="329" t="s">
        <v>380</v>
      </c>
    </row>
    <row r="47" spans="1:3" ht="15" customHeight="1">
      <c r="A47" s="332">
        <v>46</v>
      </c>
      <c r="B47" s="331" t="s">
        <v>381</v>
      </c>
      <c r="C47" s="329" t="s">
        <v>382</v>
      </c>
    </row>
    <row r="48" spans="1:3" ht="15" customHeight="1">
      <c r="A48" s="332">
        <v>47</v>
      </c>
      <c r="B48" s="331" t="s">
        <v>383</v>
      </c>
      <c r="C48" s="329" t="s">
        <v>384</v>
      </c>
    </row>
    <row r="49" spans="1:11" ht="15" customHeight="1">
      <c r="A49" s="332">
        <v>48</v>
      </c>
      <c r="B49" s="331" t="s">
        <v>385</v>
      </c>
      <c r="C49" s="329" t="s">
        <v>386</v>
      </c>
    </row>
    <row r="50" spans="1:11" ht="15" customHeight="1">
      <c r="A50" s="332">
        <v>49</v>
      </c>
      <c r="B50" s="331" t="s">
        <v>387</v>
      </c>
      <c r="C50" s="329" t="s">
        <v>388</v>
      </c>
    </row>
    <row r="51" spans="1:11" ht="15" customHeight="1">
      <c r="A51" s="332">
        <v>50</v>
      </c>
      <c r="B51" s="331" t="s">
        <v>389</v>
      </c>
      <c r="C51" s="329" t="s">
        <v>390</v>
      </c>
    </row>
    <row r="52" spans="1:11" ht="15" customHeight="1">
      <c r="A52" s="332">
        <v>51</v>
      </c>
      <c r="B52" s="331" t="s">
        <v>391</v>
      </c>
      <c r="C52" s="329" t="s">
        <v>392</v>
      </c>
    </row>
    <row r="53" spans="1:11" ht="15" customHeight="1">
      <c r="A53" s="332">
        <v>52</v>
      </c>
      <c r="B53" s="331" t="s">
        <v>393</v>
      </c>
      <c r="C53" s="329" t="s">
        <v>394</v>
      </c>
    </row>
    <row r="54" spans="1:11" ht="15" customHeight="1">
      <c r="A54" s="332">
        <v>53</v>
      </c>
      <c r="B54" s="40" t="s">
        <v>395</v>
      </c>
      <c r="C54" s="329" t="s">
        <v>396</v>
      </c>
    </row>
    <row r="55" spans="1:11" ht="15" customHeight="1">
      <c r="A55" s="332">
        <v>54</v>
      </c>
      <c r="B55" s="333" t="s">
        <v>752</v>
      </c>
      <c r="C55" s="334"/>
      <c r="E55" s="597" t="s">
        <v>86</v>
      </c>
      <c r="F55" s="597"/>
      <c r="G55" s="597"/>
      <c r="H55" s="597"/>
      <c r="I55" s="597"/>
      <c r="J55" s="597"/>
      <c r="K55" s="597"/>
    </row>
    <row r="56" spans="1:11" ht="15" customHeight="1">
      <c r="A56" s="332">
        <v>55</v>
      </c>
      <c r="B56" s="333" t="s">
        <v>751</v>
      </c>
      <c r="C56" s="334"/>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7"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activeCell="B15" sqref="B15"/>
      <selection pane="bottomLeft" activeCell="B15" sqref="B15"/>
    </sheetView>
  </sheetViews>
  <sheetFormatPr defaultColWidth="9.140625" defaultRowHeight="15"/>
  <cols>
    <col min="1" max="1" width="7" style="131" customWidth="1"/>
    <col min="2" max="2" width="59.140625" style="40" bestFit="1" customWidth="1"/>
    <col min="3" max="16384" width="9.140625" style="40"/>
  </cols>
  <sheetData>
    <row r="2" spans="1:2">
      <c r="B2" s="132" t="s">
        <v>303</v>
      </c>
    </row>
    <row r="4" spans="1:2" ht="30">
      <c r="A4" s="133" t="s">
        <v>65</v>
      </c>
      <c r="B4" s="134" t="s">
        <v>79</v>
      </c>
    </row>
    <row r="5" spans="1:2" ht="15.75">
      <c r="A5" s="152">
        <v>1</v>
      </c>
      <c r="B5" s="137" t="s">
        <v>144</v>
      </c>
    </row>
    <row r="6" spans="1:2" ht="15.75">
      <c r="A6" s="152">
        <v>2</v>
      </c>
      <c r="B6" s="137" t="s">
        <v>145</v>
      </c>
    </row>
    <row r="7" spans="1:2" ht="15.75">
      <c r="A7" s="152">
        <v>3</v>
      </c>
      <c r="B7" s="137" t="s">
        <v>146</v>
      </c>
    </row>
    <row r="8" spans="1:2" ht="15.75">
      <c r="A8" s="152">
        <v>4</v>
      </c>
      <c r="B8" s="137" t="s">
        <v>175</v>
      </c>
    </row>
    <row r="9" spans="1:2" ht="15.75">
      <c r="A9" s="152">
        <v>5</v>
      </c>
      <c r="B9" s="137" t="s">
        <v>147</v>
      </c>
    </row>
    <row r="10" spans="1:2" ht="15.75">
      <c r="A10" s="152">
        <v>6</v>
      </c>
      <c r="B10" s="137" t="s">
        <v>148</v>
      </c>
    </row>
    <row r="11" spans="1:2" ht="15.75">
      <c r="A11" s="152">
        <v>7</v>
      </c>
      <c r="B11" s="137" t="s">
        <v>149</v>
      </c>
    </row>
    <row r="12" spans="1:2" ht="15.75">
      <c r="A12" s="152">
        <v>8</v>
      </c>
      <c r="B12" s="137" t="s">
        <v>150</v>
      </c>
    </row>
    <row r="13" spans="1:2" ht="15.75">
      <c r="A13" s="152">
        <v>9</v>
      </c>
      <c r="B13" s="137" t="s">
        <v>151</v>
      </c>
    </row>
    <row r="14" spans="1:2" ht="15.75">
      <c r="A14" s="152">
        <v>10</v>
      </c>
      <c r="B14" s="137" t="s">
        <v>152</v>
      </c>
    </row>
    <row r="15" spans="1:2" ht="15.75">
      <c r="A15" s="152">
        <v>11</v>
      </c>
      <c r="B15" s="137" t="s">
        <v>153</v>
      </c>
    </row>
    <row r="16" spans="1:2" ht="15.75">
      <c r="A16" s="152">
        <v>12</v>
      </c>
      <c r="B16" s="137" t="s">
        <v>154</v>
      </c>
    </row>
    <row r="17" spans="1:2" ht="15.75">
      <c r="A17" s="152">
        <v>13</v>
      </c>
      <c r="B17" s="137" t="s">
        <v>155</v>
      </c>
    </row>
    <row r="18" spans="1:2" ht="15.75">
      <c r="A18" s="152">
        <v>14</v>
      </c>
      <c r="B18" s="137" t="s">
        <v>156</v>
      </c>
    </row>
    <row r="19" spans="1:2" ht="15.75">
      <c r="A19" s="152">
        <v>15</v>
      </c>
      <c r="B19" s="137" t="s">
        <v>157</v>
      </c>
    </row>
    <row r="20" spans="1:2" ht="15.75">
      <c r="A20" s="152">
        <v>16</v>
      </c>
      <c r="B20" s="137" t="s">
        <v>158</v>
      </c>
    </row>
    <row r="21" spans="1:2" ht="15.75">
      <c r="A21" s="152">
        <v>17</v>
      </c>
      <c r="B21" s="137" t="s">
        <v>159</v>
      </c>
    </row>
    <row r="22" spans="1:2" ht="15.75">
      <c r="A22" s="152">
        <v>18</v>
      </c>
      <c r="B22" s="137" t="s">
        <v>160</v>
      </c>
    </row>
    <row r="23" spans="1:2" ht="15.75">
      <c r="A23" s="152">
        <v>19</v>
      </c>
      <c r="B23" s="137" t="s">
        <v>161</v>
      </c>
    </row>
    <row r="24" spans="1:2" ht="15.75">
      <c r="A24" s="152">
        <v>20</v>
      </c>
      <c r="B24" s="137" t="s">
        <v>162</v>
      </c>
    </row>
    <row r="25" spans="1:2" ht="15.75">
      <c r="A25" s="152">
        <v>21</v>
      </c>
      <c r="B25" s="137" t="s">
        <v>163</v>
      </c>
    </row>
    <row r="26" spans="1:2" ht="15.75">
      <c r="A26" s="152">
        <v>22</v>
      </c>
      <c r="B26" s="137" t="s">
        <v>164</v>
      </c>
    </row>
    <row r="27" spans="1:2" ht="15.75">
      <c r="A27" s="152">
        <v>23</v>
      </c>
      <c r="B27" s="137" t="s">
        <v>165</v>
      </c>
    </row>
    <row r="28" spans="1:2" ht="15.75">
      <c r="A28" s="152">
        <v>24</v>
      </c>
      <c r="B28" s="137" t="s">
        <v>166</v>
      </c>
    </row>
    <row r="29" spans="1:2" ht="15.75">
      <c r="A29" s="152">
        <v>25</v>
      </c>
      <c r="B29" s="137" t="s">
        <v>315</v>
      </c>
    </row>
    <row r="30" spans="1:2" ht="15.75">
      <c r="A30" s="152">
        <v>26</v>
      </c>
      <c r="B30" s="137" t="s">
        <v>167</v>
      </c>
    </row>
    <row r="31" spans="1:2" ht="15.75">
      <c r="A31" s="152">
        <v>27</v>
      </c>
      <c r="B31" s="137" t="s">
        <v>168</v>
      </c>
    </row>
    <row r="32" spans="1:2" ht="15.75">
      <c r="A32" s="152">
        <v>28</v>
      </c>
      <c r="B32" s="137" t="s">
        <v>316</v>
      </c>
    </row>
    <row r="33" spans="1:2" ht="15.75">
      <c r="A33" s="152">
        <v>29</v>
      </c>
      <c r="B33" s="137" t="s">
        <v>169</v>
      </c>
    </row>
    <row r="34" spans="1:2" ht="15.75">
      <c r="A34" s="152">
        <v>30</v>
      </c>
      <c r="B34" s="137" t="s">
        <v>170</v>
      </c>
    </row>
    <row r="35" spans="1:2" ht="15.75">
      <c r="A35" s="152">
        <v>31</v>
      </c>
      <c r="B35" s="137" t="s">
        <v>171</v>
      </c>
    </row>
    <row r="36" spans="1:2" ht="15.75">
      <c r="A36" s="152">
        <v>32</v>
      </c>
      <c r="B36" s="137" t="s">
        <v>317</v>
      </c>
    </row>
    <row r="37" spans="1:2" ht="15.75">
      <c r="A37" s="152">
        <v>33</v>
      </c>
      <c r="B37" s="137" t="s">
        <v>318</v>
      </c>
    </row>
    <row r="38" spans="1:2" ht="15.75">
      <c r="A38" s="152">
        <v>34</v>
      </c>
      <c r="B38" s="137" t="s">
        <v>319</v>
      </c>
    </row>
    <row r="39" spans="1:2" ht="15.75">
      <c r="A39" s="152">
        <v>35</v>
      </c>
      <c r="B39" s="137" t="s">
        <v>320</v>
      </c>
    </row>
    <row r="40" spans="1:2" ht="15.75">
      <c r="A40" s="152">
        <v>36</v>
      </c>
      <c r="B40" s="137" t="s">
        <v>321</v>
      </c>
    </row>
    <row r="41" spans="1:2" ht="15.75">
      <c r="A41" s="152">
        <v>37</v>
      </c>
      <c r="B41" s="137" t="s">
        <v>322</v>
      </c>
    </row>
    <row r="42" spans="1:2" ht="15.75">
      <c r="A42" s="152">
        <v>38</v>
      </c>
      <c r="B42" s="137" t="s">
        <v>323</v>
      </c>
    </row>
    <row r="43" spans="1:2" ht="15.75">
      <c r="A43" s="152">
        <v>39</v>
      </c>
      <c r="B43" s="137"/>
    </row>
    <row r="44" spans="1:2" ht="15.75">
      <c r="A44" s="152">
        <v>40</v>
      </c>
      <c r="B44" s="137"/>
    </row>
    <row r="45" spans="1:2" ht="15.75">
      <c r="A45" s="152">
        <v>41</v>
      </c>
      <c r="B45" s="137"/>
    </row>
    <row r="46" spans="1:2" ht="15.75">
      <c r="A46" s="152">
        <v>42</v>
      </c>
      <c r="B46" s="137"/>
    </row>
    <row r="47" spans="1:2" ht="15.75">
      <c r="A47" s="152">
        <v>43</v>
      </c>
      <c r="B47" s="137"/>
    </row>
    <row r="48" spans="1:2" ht="15.75">
      <c r="A48" s="152">
        <v>44</v>
      </c>
      <c r="B48" s="137"/>
    </row>
    <row r="49" spans="1:2" ht="15.75">
      <c r="A49" s="152">
        <v>45</v>
      </c>
      <c r="B49" s="137"/>
    </row>
    <row r="50" spans="1:2">
      <c r="A50" s="152">
        <v>46</v>
      </c>
      <c r="B50" s="138"/>
    </row>
    <row r="51" spans="1:2">
      <c r="A51" s="152">
        <v>47</v>
      </c>
      <c r="B51" s="138"/>
    </row>
    <row r="52" spans="1:2">
      <c r="B52" s="138"/>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activeCell="B15" sqref="B15"/>
      <selection pane="bottomLeft" activeCell="B15" sqref="B15"/>
    </sheetView>
  </sheetViews>
  <sheetFormatPr defaultColWidth="9.140625" defaultRowHeight="15"/>
  <cols>
    <col min="1" max="1" width="7" style="131" customWidth="1"/>
    <col min="2" max="2" width="56.42578125" style="40" customWidth="1"/>
    <col min="3" max="16384" width="9.140625" style="40"/>
  </cols>
  <sheetData>
    <row r="2" spans="1:2">
      <c r="B2" s="132" t="s">
        <v>303</v>
      </c>
    </row>
    <row r="4" spans="1:2" ht="30">
      <c r="A4" s="133" t="s">
        <v>65</v>
      </c>
      <c r="B4" s="134" t="s">
        <v>75</v>
      </c>
    </row>
    <row r="5" spans="1:2" ht="15.75">
      <c r="A5" s="152">
        <v>1</v>
      </c>
      <c r="B5" s="135" t="s">
        <v>122</v>
      </c>
    </row>
    <row r="6" spans="1:2" ht="15.75">
      <c r="A6" s="152">
        <v>2</v>
      </c>
      <c r="B6" s="135" t="s">
        <v>123</v>
      </c>
    </row>
    <row r="7" spans="1:2" ht="15.75">
      <c r="A7" s="152">
        <v>3</v>
      </c>
      <c r="B7" s="135" t="s">
        <v>124</v>
      </c>
    </row>
    <row r="8" spans="1:2" ht="15.75">
      <c r="A8" s="152">
        <v>4</v>
      </c>
      <c r="B8" s="135" t="s">
        <v>125</v>
      </c>
    </row>
    <row r="9" spans="1:2" ht="15.75">
      <c r="A9" s="152">
        <v>5</v>
      </c>
      <c r="B9" s="135" t="s">
        <v>126</v>
      </c>
    </row>
    <row r="10" spans="1:2" ht="15.75">
      <c r="A10" s="152">
        <v>6</v>
      </c>
      <c r="B10" s="135" t="s">
        <v>127</v>
      </c>
    </row>
    <row r="11" spans="1:2" ht="15.75">
      <c r="A11" s="152">
        <v>7</v>
      </c>
      <c r="B11" s="135" t="s">
        <v>128</v>
      </c>
    </row>
    <row r="12" spans="1:2" ht="15.75">
      <c r="A12" s="152">
        <v>8</v>
      </c>
      <c r="B12" s="135" t="s">
        <v>129</v>
      </c>
    </row>
    <row r="13" spans="1:2" ht="15.75">
      <c r="A13" s="152">
        <v>9</v>
      </c>
      <c r="B13" s="135" t="s">
        <v>130</v>
      </c>
    </row>
    <row r="14" spans="1:2" ht="15.75">
      <c r="A14" s="152">
        <v>10</v>
      </c>
      <c r="B14" s="136" t="s">
        <v>131</v>
      </c>
    </row>
    <row r="15" spans="1:2" ht="15.75">
      <c r="A15" s="152">
        <v>11</v>
      </c>
      <c r="B15" s="136" t="s">
        <v>132</v>
      </c>
    </row>
    <row r="16" spans="1:2" ht="15.75">
      <c r="A16" s="152">
        <v>12</v>
      </c>
      <c r="B16" s="136" t="s">
        <v>133</v>
      </c>
    </row>
    <row r="17" spans="1:2" ht="15.75">
      <c r="A17" s="152">
        <v>13</v>
      </c>
      <c r="B17" s="136" t="s">
        <v>304</v>
      </c>
    </row>
    <row r="18" spans="1:2" ht="15.75">
      <c r="A18" s="152">
        <v>14</v>
      </c>
      <c r="B18" s="136" t="s">
        <v>134</v>
      </c>
    </row>
    <row r="19" spans="1:2" ht="15.75">
      <c r="A19" s="152">
        <v>15</v>
      </c>
      <c r="B19" s="136" t="s">
        <v>135</v>
      </c>
    </row>
    <row r="20" spans="1:2" ht="15.75">
      <c r="A20" s="152">
        <v>16</v>
      </c>
      <c r="B20" s="136" t="s">
        <v>305</v>
      </c>
    </row>
    <row r="21" spans="1:2" ht="15.75">
      <c r="A21" s="152">
        <v>17</v>
      </c>
      <c r="B21" s="136" t="s">
        <v>136</v>
      </c>
    </row>
    <row r="22" spans="1:2" ht="15.75">
      <c r="A22" s="152">
        <v>18</v>
      </c>
      <c r="B22" s="136" t="s">
        <v>137</v>
      </c>
    </row>
    <row r="23" spans="1:2" ht="15.75">
      <c r="A23" s="152">
        <v>19</v>
      </c>
      <c r="B23" s="136" t="s">
        <v>306</v>
      </c>
    </row>
    <row r="24" spans="1:2" ht="15.75">
      <c r="A24" s="152">
        <v>20</v>
      </c>
      <c r="B24" s="136" t="s">
        <v>138</v>
      </c>
    </row>
    <row r="25" spans="1:2" ht="15.75">
      <c r="A25" s="152">
        <v>21</v>
      </c>
      <c r="B25" s="137" t="s">
        <v>139</v>
      </c>
    </row>
    <row r="26" spans="1:2" ht="15.75">
      <c r="A26" s="152">
        <v>22</v>
      </c>
      <c r="B26" s="137" t="s">
        <v>140</v>
      </c>
    </row>
    <row r="27" spans="1:2" ht="15.75">
      <c r="A27" s="152">
        <v>23</v>
      </c>
      <c r="B27" s="137" t="s">
        <v>141</v>
      </c>
    </row>
    <row r="28" spans="1:2" ht="15.75">
      <c r="A28" s="152">
        <v>24</v>
      </c>
      <c r="B28" s="137" t="s">
        <v>142</v>
      </c>
    </row>
    <row r="29" spans="1:2" ht="15.75">
      <c r="A29" s="152">
        <v>25</v>
      </c>
      <c r="B29" s="137" t="s">
        <v>143</v>
      </c>
    </row>
    <row r="30" spans="1:2" ht="15.75">
      <c r="A30" s="152">
        <v>26</v>
      </c>
      <c r="B30" s="137" t="s">
        <v>307</v>
      </c>
    </row>
    <row r="31" spans="1:2" ht="15.75">
      <c r="A31" s="152">
        <v>27</v>
      </c>
      <c r="B31" s="137" t="s">
        <v>308</v>
      </c>
    </row>
    <row r="32" spans="1:2" ht="15.75">
      <c r="A32" s="152">
        <v>28</v>
      </c>
      <c r="B32" s="137" t="s">
        <v>309</v>
      </c>
    </row>
    <row r="33" spans="1:2" ht="15.75">
      <c r="A33" s="152">
        <v>29</v>
      </c>
      <c r="B33" s="137" t="s">
        <v>310</v>
      </c>
    </row>
    <row r="34" spans="1:2" ht="15.75">
      <c r="A34" s="152">
        <v>30</v>
      </c>
      <c r="B34" s="137" t="s">
        <v>172</v>
      </c>
    </row>
    <row r="35" spans="1:2" ht="15.75">
      <c r="A35" s="152">
        <v>31</v>
      </c>
      <c r="B35" s="137" t="s">
        <v>311</v>
      </c>
    </row>
    <row r="36" spans="1:2" ht="15.75">
      <c r="A36" s="152">
        <v>32</v>
      </c>
      <c r="B36" s="137" t="s">
        <v>173</v>
      </c>
    </row>
    <row r="37" spans="1:2" ht="15.75">
      <c r="A37" s="152">
        <v>33</v>
      </c>
      <c r="B37" s="137" t="s">
        <v>174</v>
      </c>
    </row>
    <row r="38" spans="1:2" ht="15.75">
      <c r="A38" s="152">
        <v>34</v>
      </c>
      <c r="B38" s="137" t="s">
        <v>176</v>
      </c>
    </row>
    <row r="39" spans="1:2" ht="15.75">
      <c r="A39" s="152">
        <v>35</v>
      </c>
      <c r="B39" s="137" t="s">
        <v>312</v>
      </c>
    </row>
    <row r="40" spans="1:2" ht="15.75">
      <c r="A40" s="152">
        <v>36</v>
      </c>
      <c r="B40" s="137" t="s">
        <v>313</v>
      </c>
    </row>
    <row r="41" spans="1:2" ht="15.75">
      <c r="A41" s="152">
        <v>37</v>
      </c>
      <c r="B41" s="137" t="s">
        <v>314</v>
      </c>
    </row>
    <row r="42" spans="1:2" ht="15.75">
      <c r="A42" s="152">
        <v>38</v>
      </c>
      <c r="B42" s="137"/>
    </row>
    <row r="43" spans="1:2" ht="15.75">
      <c r="A43" s="152">
        <v>39</v>
      </c>
      <c r="B43" s="137"/>
    </row>
    <row r="44" spans="1:2" ht="15.75">
      <c r="A44" s="152">
        <v>40</v>
      </c>
      <c r="B44" s="137"/>
    </row>
    <row r="45" spans="1:2" ht="15.75">
      <c r="A45" s="152">
        <v>41</v>
      </c>
      <c r="B45" s="137"/>
    </row>
    <row r="46" spans="1:2" ht="15.75">
      <c r="A46" s="152">
        <v>42</v>
      </c>
      <c r="B46" s="137"/>
    </row>
    <row r="47" spans="1:2" ht="15.75">
      <c r="A47" s="152">
        <v>43</v>
      </c>
      <c r="B47" s="137"/>
    </row>
    <row r="48" spans="1:2" ht="15.75">
      <c r="A48" s="152">
        <v>44</v>
      </c>
      <c r="B48" s="137"/>
    </row>
    <row r="49" spans="1:2" ht="15.75">
      <c r="A49" s="152">
        <v>45</v>
      </c>
      <c r="B49" s="137"/>
    </row>
    <row r="50" spans="1:2" ht="15.75">
      <c r="A50" s="152">
        <v>46</v>
      </c>
      <c r="B50" s="137"/>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activeCell="B15" sqref="B15"/>
      <selection pane="bottomLeft" activeCell="B15" sqref="B15"/>
    </sheetView>
  </sheetViews>
  <sheetFormatPr defaultColWidth="9.140625" defaultRowHeight="15"/>
  <cols>
    <col min="1" max="1" width="7" style="131" customWidth="1"/>
    <col min="2" max="2" width="59.140625" style="40" customWidth="1"/>
    <col min="3" max="16384" width="9.140625" style="40"/>
  </cols>
  <sheetData>
    <row r="2" spans="1:2">
      <c r="B2" s="132" t="s">
        <v>303</v>
      </c>
    </row>
    <row r="4" spans="1:2" ht="30">
      <c r="A4" s="133" t="s">
        <v>65</v>
      </c>
      <c r="B4" s="134" t="s">
        <v>403</v>
      </c>
    </row>
    <row r="5" spans="1:2" ht="15.75">
      <c r="A5" s="152">
        <v>1</v>
      </c>
      <c r="B5" s="137" t="s">
        <v>405</v>
      </c>
    </row>
    <row r="6" spans="1:2" ht="15.75">
      <c r="A6" s="152">
        <v>2</v>
      </c>
      <c r="B6" s="137" t="s">
        <v>406</v>
      </c>
    </row>
    <row r="7" spans="1:2" ht="15.75">
      <c r="A7" s="152">
        <v>3</v>
      </c>
      <c r="B7" s="137" t="s">
        <v>407</v>
      </c>
    </row>
    <row r="8" spans="1:2" ht="15.75">
      <c r="A8" s="152">
        <v>4</v>
      </c>
      <c r="B8" s="137" t="s">
        <v>408</v>
      </c>
    </row>
    <row r="9" spans="1:2" ht="15.75">
      <c r="A9" s="152">
        <v>5</v>
      </c>
      <c r="B9" s="137" t="s">
        <v>409</v>
      </c>
    </row>
    <row r="10" spans="1:2" ht="15.75">
      <c r="A10" s="152">
        <v>6</v>
      </c>
      <c r="B10" s="137"/>
    </row>
    <row r="11" spans="1:2" ht="15.75">
      <c r="A11" s="152">
        <v>7</v>
      </c>
      <c r="B11" s="137"/>
    </row>
    <row r="12" spans="1:2" ht="15.75">
      <c r="A12" s="152">
        <v>8</v>
      </c>
      <c r="B12" s="137"/>
    </row>
    <row r="13" spans="1:2" ht="15.75">
      <c r="A13" s="152">
        <v>9</v>
      </c>
      <c r="B13" s="137"/>
    </row>
    <row r="14" spans="1:2" ht="15.75">
      <c r="A14" s="152">
        <v>10</v>
      </c>
      <c r="B14" s="137"/>
    </row>
    <row r="15" spans="1:2" ht="15.75">
      <c r="A15" s="152">
        <v>11</v>
      </c>
      <c r="B15" s="137"/>
    </row>
    <row r="16" spans="1:2" ht="15.75">
      <c r="A16" s="152">
        <v>12</v>
      </c>
      <c r="B16" s="137"/>
    </row>
    <row r="17" spans="1:2" ht="15.75">
      <c r="A17" s="152">
        <v>13</v>
      </c>
      <c r="B17" s="137"/>
    </row>
    <row r="18" spans="1:2" ht="15.75">
      <c r="A18" s="152">
        <v>14</v>
      </c>
      <c r="B18" s="137"/>
    </row>
    <row r="19" spans="1:2" ht="15.75">
      <c r="A19" s="152">
        <v>15</v>
      </c>
      <c r="B19" s="137"/>
    </row>
    <row r="20" spans="1:2" ht="15.75">
      <c r="A20" s="152">
        <v>16</v>
      </c>
      <c r="B20" s="137"/>
    </row>
    <row r="21" spans="1:2" ht="15.75">
      <c r="A21" s="152">
        <v>17</v>
      </c>
      <c r="B21" s="137"/>
    </row>
    <row r="22" spans="1:2" ht="15.75">
      <c r="A22" s="152">
        <v>18</v>
      </c>
      <c r="B22" s="137"/>
    </row>
    <row r="23" spans="1:2" ht="15.75">
      <c r="A23" s="152">
        <v>19</v>
      </c>
      <c r="B23" s="137"/>
    </row>
    <row r="24" spans="1:2" ht="15.75">
      <c r="A24" s="152">
        <v>20</v>
      </c>
      <c r="B24" s="137"/>
    </row>
    <row r="25" spans="1:2" ht="15.75">
      <c r="A25" s="152">
        <v>21</v>
      </c>
      <c r="B25" s="137"/>
    </row>
    <row r="26" spans="1:2" ht="15.75">
      <c r="A26" s="152">
        <v>22</v>
      </c>
      <c r="B26" s="137"/>
    </row>
    <row r="27" spans="1:2" ht="15.75">
      <c r="A27" s="152">
        <v>23</v>
      </c>
      <c r="B27" s="137"/>
    </row>
    <row r="28" spans="1:2" ht="15.75">
      <c r="A28" s="152">
        <v>24</v>
      </c>
      <c r="B28" s="137"/>
    </row>
    <row r="29" spans="1:2" ht="15.75">
      <c r="A29" s="152">
        <v>25</v>
      </c>
      <c r="B29" s="137"/>
    </row>
    <row r="30" spans="1:2" ht="15.75">
      <c r="A30" s="152">
        <v>26</v>
      </c>
      <c r="B30" s="137"/>
    </row>
    <row r="31" spans="1:2" ht="15.75">
      <c r="A31" s="152">
        <v>27</v>
      </c>
      <c r="B31" s="137"/>
    </row>
    <row r="32" spans="1:2" ht="15.75">
      <c r="A32" s="152">
        <v>28</v>
      </c>
      <c r="B32" s="137"/>
    </row>
    <row r="33" spans="1:2" ht="15.75">
      <c r="A33" s="152">
        <v>29</v>
      </c>
      <c r="B33" s="137"/>
    </row>
    <row r="34" spans="1:2" ht="15.75">
      <c r="A34" s="152">
        <v>30</v>
      </c>
      <c r="B34" s="137"/>
    </row>
    <row r="35" spans="1:2" ht="15.75">
      <c r="A35" s="152">
        <v>31</v>
      </c>
      <c r="B35" s="137"/>
    </row>
    <row r="36" spans="1:2" ht="15.75">
      <c r="A36" s="152">
        <v>32</v>
      </c>
      <c r="B36" s="137"/>
    </row>
    <row r="37" spans="1:2" ht="15.75">
      <c r="A37" s="152">
        <v>33</v>
      </c>
      <c r="B37" s="137"/>
    </row>
    <row r="38" spans="1:2" ht="15.75">
      <c r="A38" s="152">
        <v>34</v>
      </c>
      <c r="B38" s="137"/>
    </row>
    <row r="39" spans="1:2" ht="15.75">
      <c r="A39" s="152">
        <v>35</v>
      </c>
      <c r="B39" s="137"/>
    </row>
    <row r="40" spans="1:2" ht="15.75">
      <c r="A40" s="152">
        <v>36</v>
      </c>
      <c r="B40" s="137"/>
    </row>
    <row r="41" spans="1:2" ht="15.75">
      <c r="A41" s="152">
        <v>37</v>
      </c>
      <c r="B41" s="137"/>
    </row>
    <row r="42" spans="1:2" ht="15.75">
      <c r="A42" s="152">
        <v>38</v>
      </c>
      <c r="B42" s="137"/>
    </row>
    <row r="43" spans="1:2" ht="15.75">
      <c r="A43" s="152">
        <v>39</v>
      </c>
      <c r="B43" s="137"/>
    </row>
    <row r="44" spans="1:2" ht="15.75">
      <c r="A44" s="152">
        <v>40</v>
      </c>
      <c r="B44" s="137"/>
    </row>
    <row r="45" spans="1:2" ht="15.75">
      <c r="A45" s="152">
        <v>41</v>
      </c>
      <c r="B45" s="137"/>
    </row>
    <row r="46" spans="1:2" ht="15.75">
      <c r="A46" s="152">
        <v>42</v>
      </c>
      <c r="B46" s="137"/>
    </row>
    <row r="47" spans="1:2" ht="15.75">
      <c r="A47" s="152">
        <v>43</v>
      </c>
      <c r="B47" s="137"/>
    </row>
    <row r="48" spans="1:2" ht="15.75">
      <c r="A48" s="152">
        <v>44</v>
      </c>
      <c r="B48" s="137"/>
    </row>
    <row r="49" spans="1:2" ht="15.75">
      <c r="A49" s="152">
        <v>45</v>
      </c>
      <c r="B49" s="137"/>
    </row>
    <row r="50" spans="1:2">
      <c r="A50" s="152">
        <v>46</v>
      </c>
      <c r="B50" s="138"/>
    </row>
    <row r="51" spans="1:2">
      <c r="A51" s="152">
        <v>47</v>
      </c>
      <c r="B51" s="138"/>
    </row>
    <row r="52" spans="1:2">
      <c r="B52" s="138"/>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B15" sqref="B15"/>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228</v>
      </c>
      <c r="C1" s="61"/>
      <c r="D1" s="63"/>
      <c r="E1" s="62"/>
      <c r="F1" s="284"/>
    </row>
    <row r="2" spans="1:7" s="60" customFormat="1">
      <c r="A2" s="147" t="str">
        <f>IF(ISBLANK(facultate), IF(ISBLANK(departament),"","Departament " &amp; departament), "Facultatea " &amp; facultate)</f>
        <v>Facultatea Construcții</v>
      </c>
      <c r="C2" s="61"/>
      <c r="D2" s="63"/>
      <c r="E2" s="62"/>
      <c r="F2" s="284"/>
    </row>
    <row r="3" spans="1:7" s="60" customFormat="1">
      <c r="A3" s="147" t="str">
        <f>IF(ISBLANK(departament),"","Departamentul " &amp; departament)</f>
        <v>Departamentul Căi de Comunicație Terestre, Fundații și Cadastru</v>
      </c>
      <c r="C3" s="61"/>
      <c r="D3" s="63"/>
      <c r="E3" s="62"/>
      <c r="F3" s="284"/>
    </row>
    <row r="4" spans="1:7">
      <c r="A4" s="527" t="s">
        <v>583</v>
      </c>
      <c r="B4" s="527"/>
      <c r="C4" s="527"/>
      <c r="D4" s="527"/>
      <c r="E4" s="527"/>
      <c r="F4" s="527"/>
    </row>
    <row r="5" spans="1:7" ht="39.75" customHeight="1">
      <c r="A5" s="533" t="s">
        <v>649</v>
      </c>
      <c r="B5" s="533"/>
      <c r="C5" s="533"/>
      <c r="D5" s="533"/>
      <c r="E5" s="533"/>
    </row>
    <row r="6" spans="1:7" ht="13.5" customHeight="1">
      <c r="C6" s="64"/>
      <c r="D6" s="294" t="str">
        <f>CONCATENATE(functie," ",nume_candidat)</f>
        <v>Profesor Ciutina Adrian</v>
      </c>
    </row>
    <row r="7" spans="1:7" ht="18.75" customHeight="1">
      <c r="A7" s="525" t="s">
        <v>93</v>
      </c>
      <c r="B7" s="525" t="s">
        <v>636</v>
      </c>
      <c r="C7" s="535" t="s">
        <v>2</v>
      </c>
      <c r="D7" s="525" t="s">
        <v>289</v>
      </c>
      <c r="E7" s="525" t="s">
        <v>4</v>
      </c>
      <c r="F7" s="546" t="s">
        <v>286</v>
      </c>
      <c r="G7" s="532" t="s">
        <v>296</v>
      </c>
    </row>
    <row r="8" spans="1:7" ht="18.75" customHeight="1">
      <c r="A8" s="542"/>
      <c r="B8" s="542"/>
      <c r="C8" s="536"/>
      <c r="D8" s="542"/>
      <c r="E8" s="542"/>
      <c r="F8" s="547"/>
      <c r="G8" s="532"/>
    </row>
    <row r="9" spans="1:7" ht="18.75" customHeight="1">
      <c r="A9" s="542"/>
      <c r="B9" s="542"/>
      <c r="C9" s="536"/>
      <c r="D9" s="526"/>
      <c r="E9" s="526"/>
      <c r="F9" s="547"/>
      <c r="G9" s="532"/>
    </row>
    <row r="10" spans="1:7" ht="18.75" customHeight="1">
      <c r="A10" s="526"/>
      <c r="B10" s="526"/>
      <c r="C10" s="537"/>
      <c r="D10" s="295" t="str">
        <f>CONCATENATE("ultimii ",durata_evaluare," ani")</f>
        <v>ultimii 5 ani</v>
      </c>
      <c r="E10" s="295" t="str">
        <f>CONCATENATE("ultimii                                  ",durata_evaluare," ani")</f>
        <v>ultimii                                  5 ani</v>
      </c>
      <c r="F10" s="548"/>
      <c r="G10" s="532"/>
    </row>
    <row r="11" spans="1:7">
      <c r="A11" s="86"/>
      <c r="B11" s="65"/>
      <c r="C11" s="30"/>
      <c r="D11" s="145">
        <f>SUMIF(D12:D1012,"&gt;0")</f>
        <v>0</v>
      </c>
      <c r="E11" s="75">
        <f>SUMIF(E12:E1110,"&gt;0")</f>
        <v>0</v>
      </c>
      <c r="F11" s="293"/>
    </row>
    <row r="12" spans="1:7">
      <c r="A12" s="37">
        <v>1</v>
      </c>
      <c r="B12" s="7"/>
      <c r="C12" s="215"/>
      <c r="D12" s="146"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15"/>
      <c r="D13" s="146" t="str">
        <f t="shared" si="0"/>
        <v/>
      </c>
      <c r="E13" s="76" t="str">
        <f t="shared" si="1"/>
        <v/>
      </c>
      <c r="F13" s="72" t="b">
        <f t="shared" si="2"/>
        <v>0</v>
      </c>
      <c r="G13" s="73">
        <f t="shared" si="3"/>
        <v>1</v>
      </c>
    </row>
    <row r="14" spans="1:7">
      <c r="A14" s="37">
        <v>3</v>
      </c>
      <c r="B14" s="7"/>
      <c r="C14" s="215"/>
      <c r="D14" s="146" t="str">
        <f t="shared" si="0"/>
        <v/>
      </c>
      <c r="E14" s="76" t="str">
        <f t="shared" si="1"/>
        <v/>
      </c>
      <c r="F14" s="72" t="b">
        <f t="shared" si="2"/>
        <v>0</v>
      </c>
      <c r="G14" s="73">
        <f t="shared" si="3"/>
        <v>1</v>
      </c>
    </row>
    <row r="15" spans="1:7">
      <c r="A15" s="37">
        <v>4</v>
      </c>
      <c r="B15" s="6"/>
      <c r="C15" s="211"/>
      <c r="D15" s="146" t="str">
        <f t="shared" si="0"/>
        <v/>
      </c>
      <c r="E15" s="76" t="str">
        <f t="shared" si="1"/>
        <v/>
      </c>
      <c r="F15" s="72" t="b">
        <f t="shared" si="2"/>
        <v>0</v>
      </c>
      <c r="G15" s="73">
        <f t="shared" si="3"/>
        <v>1</v>
      </c>
    </row>
    <row r="16" spans="1:7">
      <c r="A16" s="37">
        <v>5</v>
      </c>
      <c r="B16" s="6"/>
      <c r="C16" s="211"/>
      <c r="D16" s="146" t="str">
        <f t="shared" si="0"/>
        <v/>
      </c>
      <c r="E16" s="76" t="str">
        <f t="shared" si="1"/>
        <v/>
      </c>
      <c r="F16" s="72" t="b">
        <f t="shared" si="2"/>
        <v>0</v>
      </c>
      <c r="G16" s="73">
        <f t="shared" si="3"/>
        <v>1</v>
      </c>
    </row>
    <row r="17" spans="1:7">
      <c r="A17" s="37">
        <v>6</v>
      </c>
      <c r="B17" s="6"/>
      <c r="C17" s="211"/>
      <c r="D17" s="146" t="str">
        <f t="shared" si="0"/>
        <v/>
      </c>
      <c r="E17" s="76" t="str">
        <f t="shared" si="1"/>
        <v/>
      </c>
      <c r="F17" s="72" t="b">
        <f t="shared" si="2"/>
        <v>0</v>
      </c>
      <c r="G17" s="73">
        <f t="shared" si="3"/>
        <v>1</v>
      </c>
    </row>
    <row r="18" spans="1:7">
      <c r="A18" s="37">
        <v>7</v>
      </c>
      <c r="B18" s="6"/>
      <c r="C18" s="211"/>
      <c r="D18" s="146" t="str">
        <f t="shared" si="0"/>
        <v/>
      </c>
      <c r="E18" s="76" t="str">
        <f t="shared" si="1"/>
        <v/>
      </c>
      <c r="F18" s="72" t="b">
        <f t="shared" si="2"/>
        <v>0</v>
      </c>
      <c r="G18" s="73">
        <f t="shared" si="3"/>
        <v>1</v>
      </c>
    </row>
    <row r="19" spans="1:7">
      <c r="A19" s="37">
        <v>8</v>
      </c>
      <c r="B19" s="6"/>
      <c r="C19" s="211"/>
      <c r="D19" s="146" t="str">
        <f t="shared" si="0"/>
        <v/>
      </c>
      <c r="E19" s="76" t="str">
        <f t="shared" si="1"/>
        <v/>
      </c>
      <c r="F19" s="72" t="b">
        <f t="shared" si="2"/>
        <v>0</v>
      </c>
      <c r="G19" s="73">
        <f t="shared" si="3"/>
        <v>1</v>
      </c>
    </row>
    <row r="20" spans="1:7">
      <c r="A20" s="37">
        <v>9</v>
      </c>
      <c r="B20" s="6"/>
      <c r="C20" s="211"/>
      <c r="D20" s="146" t="str">
        <f t="shared" si="0"/>
        <v/>
      </c>
      <c r="E20" s="76" t="str">
        <f t="shared" si="1"/>
        <v/>
      </c>
      <c r="F20" s="72" t="b">
        <f t="shared" si="2"/>
        <v>0</v>
      </c>
      <c r="G20" s="73">
        <f t="shared" si="3"/>
        <v>1</v>
      </c>
    </row>
    <row r="21" spans="1:7">
      <c r="A21" s="37">
        <v>10</v>
      </c>
      <c r="B21" s="6"/>
      <c r="C21" s="211"/>
      <c r="D21" s="146" t="str">
        <f t="shared" si="0"/>
        <v/>
      </c>
      <c r="E21" s="76" t="str">
        <f t="shared" si="1"/>
        <v/>
      </c>
      <c r="F21" s="72" t="b">
        <f t="shared" si="2"/>
        <v>0</v>
      </c>
      <c r="G21" s="73">
        <f t="shared" si="3"/>
        <v>1</v>
      </c>
    </row>
    <row r="22" spans="1:7">
      <c r="A22" s="37">
        <v>11</v>
      </c>
      <c r="B22" s="6"/>
      <c r="C22" s="211"/>
      <c r="D22" s="146" t="str">
        <f t="shared" si="0"/>
        <v/>
      </c>
      <c r="E22" s="76" t="str">
        <f t="shared" si="1"/>
        <v/>
      </c>
      <c r="F22" s="72" t="b">
        <f t="shared" si="2"/>
        <v>0</v>
      </c>
      <c r="G22" s="73">
        <f t="shared" si="3"/>
        <v>1</v>
      </c>
    </row>
    <row r="23" spans="1:7">
      <c r="A23" s="37">
        <v>12</v>
      </c>
      <c r="B23" s="6"/>
      <c r="C23" s="211"/>
      <c r="D23" s="146" t="str">
        <f t="shared" si="0"/>
        <v/>
      </c>
      <c r="E23" s="76" t="str">
        <f t="shared" si="1"/>
        <v/>
      </c>
      <c r="F23" s="72" t="b">
        <f t="shared" si="2"/>
        <v>0</v>
      </c>
      <c r="G23" s="73">
        <f t="shared" si="3"/>
        <v>1</v>
      </c>
    </row>
    <row r="24" spans="1:7">
      <c r="A24" s="37">
        <v>13</v>
      </c>
      <c r="B24" s="6"/>
      <c r="C24" s="211"/>
      <c r="D24" s="146" t="str">
        <f t="shared" si="0"/>
        <v/>
      </c>
      <c r="E24" s="76" t="str">
        <f t="shared" si="1"/>
        <v/>
      </c>
      <c r="F24" s="72" t="b">
        <f t="shared" si="2"/>
        <v>0</v>
      </c>
      <c r="G24" s="73">
        <f t="shared" si="3"/>
        <v>1</v>
      </c>
    </row>
    <row r="25" spans="1:7">
      <c r="A25" s="37">
        <v>14</v>
      </c>
      <c r="B25" s="6"/>
      <c r="C25" s="211"/>
      <c r="D25" s="146" t="str">
        <f t="shared" si="0"/>
        <v/>
      </c>
      <c r="E25" s="76" t="str">
        <f t="shared" si="1"/>
        <v/>
      </c>
      <c r="F25" s="72" t="b">
        <f t="shared" si="2"/>
        <v>0</v>
      </c>
      <c r="G25" s="73">
        <f t="shared" si="3"/>
        <v>1</v>
      </c>
    </row>
    <row r="26" spans="1:7">
      <c r="A26" s="37">
        <v>15</v>
      </c>
      <c r="B26" s="6"/>
      <c r="C26" s="211"/>
      <c r="D26" s="146" t="str">
        <f t="shared" si="0"/>
        <v/>
      </c>
      <c r="E26" s="76" t="str">
        <f t="shared" si="1"/>
        <v/>
      </c>
      <c r="F26" s="72" t="b">
        <f t="shared" si="2"/>
        <v>0</v>
      </c>
      <c r="G26" s="73">
        <f t="shared" si="3"/>
        <v>1</v>
      </c>
    </row>
    <row r="27" spans="1:7">
      <c r="A27" s="37">
        <v>16</v>
      </c>
      <c r="B27" s="6"/>
      <c r="C27" s="211"/>
      <c r="D27" s="146" t="str">
        <f t="shared" si="0"/>
        <v/>
      </c>
      <c r="E27" s="76" t="str">
        <f t="shared" si="1"/>
        <v/>
      </c>
      <c r="F27" s="72" t="b">
        <f t="shared" si="2"/>
        <v>0</v>
      </c>
      <c r="G27" s="73">
        <f t="shared" si="3"/>
        <v>1</v>
      </c>
    </row>
    <row r="28" spans="1:7">
      <c r="A28" s="37">
        <v>17</v>
      </c>
      <c r="B28" s="6"/>
      <c r="C28" s="211"/>
      <c r="D28" s="146" t="str">
        <f t="shared" si="0"/>
        <v/>
      </c>
      <c r="E28" s="76" t="str">
        <f t="shared" si="1"/>
        <v/>
      </c>
      <c r="F28" s="72" t="b">
        <f t="shared" si="2"/>
        <v>0</v>
      </c>
      <c r="G28" s="73">
        <f t="shared" si="3"/>
        <v>1</v>
      </c>
    </row>
    <row r="29" spans="1:7">
      <c r="A29" s="37">
        <v>18</v>
      </c>
      <c r="B29" s="6"/>
      <c r="C29" s="211"/>
      <c r="D29" s="146" t="str">
        <f t="shared" si="0"/>
        <v/>
      </c>
      <c r="E29" s="76" t="str">
        <f t="shared" si="1"/>
        <v/>
      </c>
      <c r="F29" s="72" t="b">
        <f t="shared" si="2"/>
        <v>0</v>
      </c>
      <c r="G29" s="73">
        <f t="shared" si="3"/>
        <v>1</v>
      </c>
    </row>
    <row r="30" spans="1:7">
      <c r="A30" s="37">
        <v>19</v>
      </c>
      <c r="B30" s="6"/>
      <c r="C30" s="211"/>
      <c r="D30" s="146" t="str">
        <f t="shared" si="0"/>
        <v/>
      </c>
      <c r="E30" s="76" t="str">
        <f t="shared" si="1"/>
        <v/>
      </c>
      <c r="F30" s="72" t="b">
        <f t="shared" si="2"/>
        <v>0</v>
      </c>
      <c r="G30" s="73">
        <f t="shared" si="3"/>
        <v>1</v>
      </c>
    </row>
    <row r="31" spans="1:7">
      <c r="A31" s="37">
        <v>20</v>
      </c>
      <c r="B31" s="6"/>
      <c r="C31" s="211"/>
      <c r="D31" s="146" t="str">
        <f t="shared" si="0"/>
        <v/>
      </c>
      <c r="E31" s="76" t="str">
        <f t="shared" si="1"/>
        <v/>
      </c>
      <c r="F31" s="72" t="b">
        <f t="shared" si="2"/>
        <v>0</v>
      </c>
      <c r="G31" s="73">
        <f t="shared" si="3"/>
        <v>1</v>
      </c>
    </row>
    <row r="32" spans="1:7">
      <c r="A32" s="37">
        <v>21</v>
      </c>
      <c r="B32" s="6"/>
      <c r="C32" s="211"/>
      <c r="D32" s="146" t="str">
        <f t="shared" si="0"/>
        <v/>
      </c>
      <c r="E32" s="76" t="str">
        <f t="shared" si="1"/>
        <v/>
      </c>
      <c r="F32" s="72" t="b">
        <f t="shared" si="2"/>
        <v>0</v>
      </c>
      <c r="G32" s="73">
        <f t="shared" si="3"/>
        <v>1</v>
      </c>
    </row>
    <row r="33" spans="1:7">
      <c r="A33" s="37">
        <v>22</v>
      </c>
      <c r="B33" s="6"/>
      <c r="C33" s="211"/>
      <c r="D33" s="146" t="str">
        <f t="shared" si="0"/>
        <v/>
      </c>
      <c r="E33" s="76" t="str">
        <f t="shared" si="1"/>
        <v/>
      </c>
      <c r="F33" s="72" t="b">
        <f t="shared" si="2"/>
        <v>0</v>
      </c>
      <c r="G33" s="73">
        <f t="shared" si="3"/>
        <v>1</v>
      </c>
    </row>
    <row r="34" spans="1:7">
      <c r="A34" s="37">
        <v>23</v>
      </c>
      <c r="B34" s="6"/>
      <c r="C34" s="211"/>
      <c r="D34" s="146" t="str">
        <f t="shared" si="0"/>
        <v/>
      </c>
      <c r="E34" s="76" t="str">
        <f t="shared" si="1"/>
        <v/>
      </c>
      <c r="F34" s="72" t="b">
        <f t="shared" si="2"/>
        <v>0</v>
      </c>
      <c r="G34" s="73">
        <f t="shared" si="3"/>
        <v>1</v>
      </c>
    </row>
    <row r="35" spans="1:7">
      <c r="A35" s="37">
        <v>24</v>
      </c>
      <c r="B35" s="6"/>
      <c r="C35" s="211"/>
      <c r="D35" s="146" t="str">
        <f t="shared" si="0"/>
        <v/>
      </c>
      <c r="E35" s="76" t="str">
        <f t="shared" si="1"/>
        <v/>
      </c>
      <c r="F35" s="72" t="b">
        <f t="shared" si="2"/>
        <v>0</v>
      </c>
      <c r="G35" s="73">
        <f t="shared" si="3"/>
        <v>1</v>
      </c>
    </row>
    <row r="36" spans="1:7">
      <c r="A36" s="37">
        <v>25</v>
      </c>
      <c r="B36" s="6"/>
      <c r="C36" s="211"/>
      <c r="D36" s="146" t="str">
        <f t="shared" si="0"/>
        <v/>
      </c>
      <c r="E36" s="76" t="str">
        <f t="shared" si="1"/>
        <v/>
      </c>
      <c r="F36" s="72" t="b">
        <f t="shared" si="2"/>
        <v>0</v>
      </c>
      <c r="G36" s="73">
        <f t="shared" si="3"/>
        <v>1</v>
      </c>
    </row>
    <row r="37" spans="1:7">
      <c r="A37" s="37">
        <v>26</v>
      </c>
      <c r="B37" s="6"/>
      <c r="C37" s="211"/>
      <c r="D37" s="146" t="str">
        <f t="shared" si="0"/>
        <v/>
      </c>
      <c r="E37" s="76" t="str">
        <f t="shared" si="1"/>
        <v/>
      </c>
      <c r="F37" s="72" t="b">
        <f t="shared" si="2"/>
        <v>0</v>
      </c>
      <c r="G37" s="73">
        <f t="shared" si="3"/>
        <v>1</v>
      </c>
    </row>
    <row r="38" spans="1:7">
      <c r="A38" s="37">
        <v>27</v>
      </c>
      <c r="B38" s="6"/>
      <c r="C38" s="211"/>
      <c r="D38" s="146" t="str">
        <f t="shared" si="0"/>
        <v/>
      </c>
      <c r="E38" s="76" t="str">
        <f t="shared" si="1"/>
        <v/>
      </c>
      <c r="F38" s="72" t="b">
        <f t="shared" si="2"/>
        <v>0</v>
      </c>
      <c r="G38" s="73">
        <f t="shared" si="3"/>
        <v>1</v>
      </c>
    </row>
    <row r="39" spans="1:7">
      <c r="A39" s="37">
        <v>28</v>
      </c>
      <c r="B39" s="6"/>
      <c r="C39" s="211"/>
      <c r="D39" s="146" t="str">
        <f t="shared" si="0"/>
        <v/>
      </c>
      <c r="E39" s="76" t="str">
        <f t="shared" si="1"/>
        <v/>
      </c>
      <c r="F39" s="72" t="b">
        <f t="shared" si="2"/>
        <v>0</v>
      </c>
      <c r="G39" s="73">
        <f t="shared" si="3"/>
        <v>1</v>
      </c>
    </row>
    <row r="40" spans="1:7">
      <c r="A40" s="37">
        <v>29</v>
      </c>
      <c r="B40" s="6"/>
      <c r="C40" s="211"/>
      <c r="D40" s="146" t="str">
        <f t="shared" si="0"/>
        <v/>
      </c>
      <c r="E40" s="76" t="str">
        <f t="shared" si="1"/>
        <v/>
      </c>
      <c r="F40" s="72" t="b">
        <f t="shared" si="2"/>
        <v>0</v>
      </c>
      <c r="G40" s="73">
        <f t="shared" si="3"/>
        <v>1</v>
      </c>
    </row>
    <row r="41" spans="1:7">
      <c r="A41" s="37">
        <v>30</v>
      </c>
      <c r="B41" s="6"/>
      <c r="C41" s="211"/>
      <c r="D41" s="146" t="str">
        <f t="shared" si="0"/>
        <v/>
      </c>
      <c r="E41" s="76" t="str">
        <f t="shared" si="1"/>
        <v/>
      </c>
      <c r="F41" s="72" t="b">
        <f t="shared" si="2"/>
        <v>0</v>
      </c>
      <c r="G41" s="73">
        <f t="shared" si="3"/>
        <v>1</v>
      </c>
    </row>
    <row r="42" spans="1:7">
      <c r="A42" s="37">
        <v>31</v>
      </c>
      <c r="B42" s="6"/>
      <c r="C42" s="211"/>
      <c r="D42" s="146" t="str">
        <f t="shared" si="0"/>
        <v/>
      </c>
      <c r="E42" s="76" t="str">
        <f t="shared" si="1"/>
        <v/>
      </c>
      <c r="F42" s="72" t="b">
        <f t="shared" si="2"/>
        <v>0</v>
      </c>
      <c r="G42" s="73">
        <f t="shared" si="3"/>
        <v>1</v>
      </c>
    </row>
    <row r="43" spans="1:7">
      <c r="A43" s="37">
        <v>32</v>
      </c>
      <c r="B43" s="6"/>
      <c r="C43" s="211"/>
      <c r="D43" s="146" t="str">
        <f t="shared" si="0"/>
        <v/>
      </c>
      <c r="E43" s="76" t="str">
        <f t="shared" si="1"/>
        <v/>
      </c>
      <c r="F43" s="72" t="b">
        <f t="shared" si="2"/>
        <v>0</v>
      </c>
      <c r="G43" s="73">
        <f t="shared" si="3"/>
        <v>1</v>
      </c>
    </row>
    <row r="44" spans="1:7">
      <c r="A44" s="37">
        <v>33</v>
      </c>
      <c r="B44" s="6"/>
      <c r="C44" s="211"/>
      <c r="D44" s="146" t="str">
        <f t="shared" si="0"/>
        <v/>
      </c>
      <c r="E44" s="76" t="str">
        <f t="shared" ref="E44:E75" si="4">IF(OR($B44="",,$C44="",$C44&gt;an_final),"",IF($C44&gt;=an_initial,1,""))</f>
        <v/>
      </c>
      <c r="F44" s="72" t="b">
        <f t="shared" si="2"/>
        <v>0</v>
      </c>
      <c r="G44" s="73">
        <f t="shared" ref="G44:G75" si="5">LEN(B44)-LEN(SUBSTITUTE(B44,",",""))+1</f>
        <v>1</v>
      </c>
    </row>
    <row r="45" spans="1:7">
      <c r="A45" s="37">
        <v>34</v>
      </c>
      <c r="B45" s="6"/>
      <c r="C45" s="211"/>
      <c r="D45" s="146" t="str">
        <f t="shared" si="0"/>
        <v/>
      </c>
      <c r="E45" s="76" t="str">
        <f t="shared" si="4"/>
        <v/>
      </c>
      <c r="F45" s="72" t="b">
        <f t="shared" si="2"/>
        <v>0</v>
      </c>
      <c r="G45" s="73">
        <f t="shared" si="5"/>
        <v>1</v>
      </c>
    </row>
    <row r="46" spans="1:7">
      <c r="A46" s="37">
        <v>35</v>
      </c>
      <c r="B46" s="6"/>
      <c r="C46" s="211"/>
      <c r="D46" s="146" t="str">
        <f t="shared" si="0"/>
        <v/>
      </c>
      <c r="E46" s="76" t="str">
        <f t="shared" si="4"/>
        <v/>
      </c>
      <c r="F46" s="72" t="b">
        <f t="shared" si="2"/>
        <v>0</v>
      </c>
      <c r="G46" s="73">
        <f t="shared" si="5"/>
        <v>1</v>
      </c>
    </row>
    <row r="47" spans="1:7">
      <c r="A47" s="37">
        <v>36</v>
      </c>
      <c r="B47" s="6"/>
      <c r="C47" s="211"/>
      <c r="D47" s="146" t="str">
        <f t="shared" si="0"/>
        <v/>
      </c>
      <c r="E47" s="76" t="str">
        <f t="shared" si="4"/>
        <v/>
      </c>
      <c r="F47" s="72" t="b">
        <f t="shared" si="2"/>
        <v>0</v>
      </c>
      <c r="G47" s="73">
        <f t="shared" si="5"/>
        <v>1</v>
      </c>
    </row>
    <row r="48" spans="1:7">
      <c r="A48" s="37">
        <v>37</v>
      </c>
      <c r="B48" s="6"/>
      <c r="C48" s="211"/>
      <c r="D48" s="146" t="str">
        <f t="shared" si="0"/>
        <v/>
      </c>
      <c r="E48" s="76" t="str">
        <f t="shared" si="4"/>
        <v/>
      </c>
      <c r="F48" s="72" t="b">
        <f t="shared" si="2"/>
        <v>0</v>
      </c>
      <c r="G48" s="73">
        <f t="shared" si="5"/>
        <v>1</v>
      </c>
    </row>
    <row r="49" spans="1:7">
      <c r="A49" s="37">
        <v>38</v>
      </c>
      <c r="B49" s="6"/>
      <c r="C49" s="211"/>
      <c r="D49" s="146" t="str">
        <f t="shared" si="0"/>
        <v/>
      </c>
      <c r="E49" s="76" t="str">
        <f t="shared" si="4"/>
        <v/>
      </c>
      <c r="F49" s="72" t="b">
        <f t="shared" si="2"/>
        <v>0</v>
      </c>
      <c r="G49" s="73">
        <f t="shared" si="5"/>
        <v>1</v>
      </c>
    </row>
    <row r="50" spans="1:7">
      <c r="A50" s="37">
        <v>39</v>
      </c>
      <c r="B50" s="6"/>
      <c r="C50" s="211"/>
      <c r="D50" s="146" t="str">
        <f t="shared" si="0"/>
        <v/>
      </c>
      <c r="E50" s="76" t="str">
        <f t="shared" si="4"/>
        <v/>
      </c>
      <c r="F50" s="72" t="b">
        <f t="shared" si="2"/>
        <v>0</v>
      </c>
      <c r="G50" s="73">
        <f t="shared" si="5"/>
        <v>1</v>
      </c>
    </row>
    <row r="51" spans="1:7">
      <c r="A51" s="37">
        <v>40</v>
      </c>
      <c r="B51" s="6"/>
      <c r="C51" s="211"/>
      <c r="D51" s="146" t="str">
        <f t="shared" si="0"/>
        <v/>
      </c>
      <c r="E51" s="76" t="str">
        <f t="shared" si="4"/>
        <v/>
      </c>
      <c r="F51" s="72" t="b">
        <f t="shared" si="2"/>
        <v>0</v>
      </c>
      <c r="G51" s="73">
        <f t="shared" si="5"/>
        <v>1</v>
      </c>
    </row>
    <row r="52" spans="1:7">
      <c r="A52" s="37">
        <v>41</v>
      </c>
      <c r="B52" s="6"/>
      <c r="C52" s="211"/>
      <c r="D52" s="146" t="str">
        <f t="shared" si="0"/>
        <v/>
      </c>
      <c r="E52" s="76" t="str">
        <f t="shared" si="4"/>
        <v/>
      </c>
      <c r="F52" s="72" t="b">
        <f t="shared" si="2"/>
        <v>0</v>
      </c>
      <c r="G52" s="73">
        <f t="shared" si="5"/>
        <v>1</v>
      </c>
    </row>
    <row r="53" spans="1:7">
      <c r="A53" s="37">
        <v>42</v>
      </c>
      <c r="B53" s="6"/>
      <c r="C53" s="211"/>
      <c r="D53" s="146" t="str">
        <f t="shared" si="0"/>
        <v/>
      </c>
      <c r="E53" s="76" t="str">
        <f t="shared" si="4"/>
        <v/>
      </c>
      <c r="F53" s="72" t="b">
        <f t="shared" si="2"/>
        <v>0</v>
      </c>
      <c r="G53" s="73">
        <f t="shared" si="5"/>
        <v>1</v>
      </c>
    </row>
    <row r="54" spans="1:7">
      <c r="A54" s="37">
        <v>43</v>
      </c>
      <c r="B54" s="6"/>
      <c r="C54" s="211"/>
      <c r="D54" s="146" t="str">
        <f t="shared" si="0"/>
        <v/>
      </c>
      <c r="E54" s="76" t="str">
        <f t="shared" si="4"/>
        <v/>
      </c>
      <c r="F54" s="72" t="b">
        <f t="shared" si="2"/>
        <v>0</v>
      </c>
      <c r="G54" s="73">
        <f t="shared" si="5"/>
        <v>1</v>
      </c>
    </row>
    <row r="55" spans="1:7">
      <c r="A55" s="37">
        <v>44</v>
      </c>
      <c r="B55" s="6"/>
      <c r="C55" s="211"/>
      <c r="D55" s="146" t="str">
        <f t="shared" si="0"/>
        <v/>
      </c>
      <c r="E55" s="76" t="str">
        <f t="shared" si="4"/>
        <v/>
      </c>
      <c r="F55" s="72" t="b">
        <f t="shared" si="2"/>
        <v>0</v>
      </c>
      <c r="G55" s="73">
        <f t="shared" si="5"/>
        <v>1</v>
      </c>
    </row>
    <row r="56" spans="1:7">
      <c r="A56" s="37">
        <v>45</v>
      </c>
      <c r="B56" s="6"/>
      <c r="C56" s="211"/>
      <c r="D56" s="146" t="str">
        <f t="shared" si="0"/>
        <v/>
      </c>
      <c r="E56" s="76" t="str">
        <f t="shared" si="4"/>
        <v/>
      </c>
      <c r="F56" s="72" t="b">
        <f t="shared" si="2"/>
        <v>0</v>
      </c>
      <c r="G56" s="73">
        <f t="shared" si="5"/>
        <v>1</v>
      </c>
    </row>
    <row r="57" spans="1:7">
      <c r="A57" s="37">
        <v>46</v>
      </c>
      <c r="B57" s="6"/>
      <c r="C57" s="211"/>
      <c r="D57" s="146" t="str">
        <f t="shared" si="0"/>
        <v/>
      </c>
      <c r="E57" s="76" t="str">
        <f t="shared" si="4"/>
        <v/>
      </c>
      <c r="F57" s="72" t="b">
        <f t="shared" si="2"/>
        <v>0</v>
      </c>
      <c r="G57" s="73">
        <f t="shared" si="5"/>
        <v>1</v>
      </c>
    </row>
    <row r="58" spans="1:7">
      <c r="A58" s="37">
        <v>47</v>
      </c>
      <c r="B58" s="6"/>
      <c r="C58" s="211"/>
      <c r="D58" s="146" t="str">
        <f t="shared" si="0"/>
        <v/>
      </c>
      <c r="E58" s="76" t="str">
        <f t="shared" si="4"/>
        <v/>
      </c>
      <c r="F58" s="72" t="b">
        <f t="shared" si="2"/>
        <v>0</v>
      </c>
      <c r="G58" s="73">
        <f t="shared" si="5"/>
        <v>1</v>
      </c>
    </row>
    <row r="59" spans="1:7">
      <c r="A59" s="37">
        <v>48</v>
      </c>
      <c r="B59" s="6"/>
      <c r="C59" s="211"/>
      <c r="D59" s="146" t="str">
        <f t="shared" si="0"/>
        <v/>
      </c>
      <c r="E59" s="76" t="str">
        <f t="shared" si="4"/>
        <v/>
      </c>
      <c r="F59" s="72" t="b">
        <f t="shared" si="2"/>
        <v>0</v>
      </c>
      <c r="G59" s="73">
        <f t="shared" si="5"/>
        <v>1</v>
      </c>
    </row>
    <row r="60" spans="1:7">
      <c r="A60" s="37">
        <v>49</v>
      </c>
      <c r="B60" s="6"/>
      <c r="C60" s="211"/>
      <c r="D60" s="146" t="str">
        <f t="shared" si="0"/>
        <v/>
      </c>
      <c r="E60" s="76" t="str">
        <f t="shared" si="4"/>
        <v/>
      </c>
      <c r="F60" s="72" t="b">
        <f t="shared" si="2"/>
        <v>0</v>
      </c>
      <c r="G60" s="73">
        <f t="shared" si="5"/>
        <v>1</v>
      </c>
    </row>
    <row r="61" spans="1:7">
      <c r="A61" s="37">
        <v>50</v>
      </c>
      <c r="B61" s="6"/>
      <c r="C61" s="211"/>
      <c r="D61" s="146" t="str">
        <f t="shared" si="0"/>
        <v/>
      </c>
      <c r="E61" s="76" t="str">
        <f t="shared" si="4"/>
        <v/>
      </c>
      <c r="F61" s="72" t="b">
        <f t="shared" si="2"/>
        <v>0</v>
      </c>
      <c r="G61" s="73">
        <f t="shared" si="5"/>
        <v>1</v>
      </c>
    </row>
    <row r="62" spans="1:7">
      <c r="A62" s="37">
        <v>51</v>
      </c>
      <c r="B62" s="6"/>
      <c r="C62" s="211"/>
      <c r="D62" s="146" t="str">
        <f t="shared" si="0"/>
        <v/>
      </c>
      <c r="E62" s="76" t="str">
        <f t="shared" si="4"/>
        <v/>
      </c>
      <c r="F62" s="72" t="b">
        <f t="shared" si="2"/>
        <v>0</v>
      </c>
      <c r="G62" s="73">
        <f t="shared" si="5"/>
        <v>1</v>
      </c>
    </row>
    <row r="63" spans="1:7">
      <c r="A63" s="37">
        <v>52</v>
      </c>
      <c r="B63" s="6"/>
      <c r="C63" s="211"/>
      <c r="D63" s="146" t="str">
        <f t="shared" si="0"/>
        <v/>
      </c>
      <c r="E63" s="76" t="str">
        <f t="shared" si="4"/>
        <v/>
      </c>
      <c r="F63" s="72" t="b">
        <f t="shared" si="2"/>
        <v>0</v>
      </c>
      <c r="G63" s="73">
        <f t="shared" si="5"/>
        <v>1</v>
      </c>
    </row>
    <row r="64" spans="1:7">
      <c r="A64" s="37">
        <v>53</v>
      </c>
      <c r="B64" s="6"/>
      <c r="C64" s="211"/>
      <c r="D64" s="146" t="str">
        <f t="shared" si="0"/>
        <v/>
      </c>
      <c r="E64" s="76" t="str">
        <f t="shared" si="4"/>
        <v/>
      </c>
      <c r="F64" s="72" t="b">
        <f t="shared" si="2"/>
        <v>0</v>
      </c>
      <c r="G64" s="73">
        <f t="shared" si="5"/>
        <v>1</v>
      </c>
    </row>
    <row r="65" spans="1:7">
      <c r="A65" s="37">
        <v>54</v>
      </c>
      <c r="B65" s="6"/>
      <c r="C65" s="211"/>
      <c r="D65" s="146" t="str">
        <f t="shared" si="0"/>
        <v/>
      </c>
      <c r="E65" s="76" t="str">
        <f t="shared" si="4"/>
        <v/>
      </c>
      <c r="F65" s="72" t="b">
        <f t="shared" si="2"/>
        <v>0</v>
      </c>
      <c r="G65" s="73">
        <f t="shared" si="5"/>
        <v>1</v>
      </c>
    </row>
    <row r="66" spans="1:7">
      <c r="A66" s="37">
        <v>55</v>
      </c>
      <c r="B66" s="6"/>
      <c r="C66" s="211"/>
      <c r="D66" s="146" t="str">
        <f t="shared" si="0"/>
        <v/>
      </c>
      <c r="E66" s="76" t="str">
        <f t="shared" si="4"/>
        <v/>
      </c>
      <c r="F66" s="72" t="b">
        <f t="shared" si="2"/>
        <v>0</v>
      </c>
      <c r="G66" s="73">
        <f t="shared" si="5"/>
        <v>1</v>
      </c>
    </row>
    <row r="67" spans="1:7">
      <c r="A67" s="37">
        <v>56</v>
      </c>
      <c r="B67" s="6"/>
      <c r="C67" s="211"/>
      <c r="D67" s="146" t="str">
        <f t="shared" si="0"/>
        <v/>
      </c>
      <c r="E67" s="76" t="str">
        <f t="shared" si="4"/>
        <v/>
      </c>
      <c r="F67" s="72" t="b">
        <f t="shared" si="2"/>
        <v>0</v>
      </c>
      <c r="G67" s="73">
        <f t="shared" si="5"/>
        <v>1</v>
      </c>
    </row>
    <row r="68" spans="1:7">
      <c r="A68" s="37">
        <v>57</v>
      </c>
      <c r="B68" s="6"/>
      <c r="C68" s="211"/>
      <c r="D68" s="146" t="str">
        <f t="shared" si="0"/>
        <v/>
      </c>
      <c r="E68" s="76" t="str">
        <f t="shared" si="4"/>
        <v/>
      </c>
      <c r="F68" s="72" t="b">
        <f t="shared" si="2"/>
        <v>0</v>
      </c>
      <c r="G68" s="73">
        <f t="shared" si="5"/>
        <v>1</v>
      </c>
    </row>
    <row r="69" spans="1:7">
      <c r="A69" s="37">
        <v>58</v>
      </c>
      <c r="B69" s="6"/>
      <c r="C69" s="211"/>
      <c r="D69" s="146" t="str">
        <f t="shared" si="0"/>
        <v/>
      </c>
      <c r="E69" s="76" t="str">
        <f t="shared" si="4"/>
        <v/>
      </c>
      <c r="F69" s="72" t="b">
        <f t="shared" si="2"/>
        <v>0</v>
      </c>
      <c r="G69" s="73">
        <f t="shared" si="5"/>
        <v>1</v>
      </c>
    </row>
    <row r="70" spans="1:7">
      <c r="A70" s="37">
        <v>59</v>
      </c>
      <c r="B70" s="6"/>
      <c r="C70" s="211"/>
      <c r="D70" s="146" t="str">
        <f t="shared" si="0"/>
        <v/>
      </c>
      <c r="E70" s="76" t="str">
        <f t="shared" si="4"/>
        <v/>
      </c>
      <c r="F70" s="72" t="b">
        <f t="shared" si="2"/>
        <v>0</v>
      </c>
      <c r="G70" s="73">
        <f t="shared" si="5"/>
        <v>1</v>
      </c>
    </row>
    <row r="71" spans="1:7">
      <c r="A71" s="37">
        <v>60</v>
      </c>
      <c r="B71" s="6"/>
      <c r="C71" s="211"/>
      <c r="D71" s="146" t="str">
        <f t="shared" si="0"/>
        <v/>
      </c>
      <c r="E71" s="76" t="str">
        <f t="shared" si="4"/>
        <v/>
      </c>
      <c r="F71" s="72" t="b">
        <f t="shared" si="2"/>
        <v>0</v>
      </c>
      <c r="G71" s="73">
        <f t="shared" si="5"/>
        <v>1</v>
      </c>
    </row>
    <row r="72" spans="1:7">
      <c r="A72" s="37">
        <v>61</v>
      </c>
      <c r="B72" s="6"/>
      <c r="C72" s="211"/>
      <c r="D72" s="146" t="str">
        <f t="shared" si="0"/>
        <v/>
      </c>
      <c r="E72" s="76" t="str">
        <f t="shared" si="4"/>
        <v/>
      </c>
      <c r="F72" s="72" t="b">
        <f t="shared" si="2"/>
        <v>0</v>
      </c>
      <c r="G72" s="73">
        <f t="shared" si="5"/>
        <v>1</v>
      </c>
    </row>
    <row r="73" spans="1:7">
      <c r="A73" s="37">
        <v>62</v>
      </c>
      <c r="B73" s="6"/>
      <c r="C73" s="211"/>
      <c r="D73" s="146" t="str">
        <f t="shared" si="0"/>
        <v/>
      </c>
      <c r="E73" s="76" t="str">
        <f t="shared" si="4"/>
        <v/>
      </c>
      <c r="F73" s="72" t="b">
        <f t="shared" si="2"/>
        <v>0</v>
      </c>
      <c r="G73" s="73">
        <f t="shared" si="5"/>
        <v>1</v>
      </c>
    </row>
    <row r="74" spans="1:7">
      <c r="A74" s="37">
        <v>63</v>
      </c>
      <c r="B74" s="6"/>
      <c r="C74" s="211"/>
      <c r="D74" s="146" t="str">
        <f t="shared" si="0"/>
        <v/>
      </c>
      <c r="E74" s="76" t="str">
        <f t="shared" si="4"/>
        <v/>
      </c>
      <c r="F74" s="72" t="b">
        <f t="shared" si="2"/>
        <v>0</v>
      </c>
      <c r="G74" s="73">
        <f t="shared" si="5"/>
        <v>1</v>
      </c>
    </row>
    <row r="75" spans="1:7">
      <c r="A75" s="37">
        <v>64</v>
      </c>
      <c r="B75" s="6"/>
      <c r="C75" s="211"/>
      <c r="D75" s="146" t="str">
        <f t="shared" si="0"/>
        <v/>
      </c>
      <c r="E75" s="76" t="str">
        <f t="shared" si="4"/>
        <v/>
      </c>
      <c r="F75" s="72" t="b">
        <f t="shared" si="2"/>
        <v>0</v>
      </c>
      <c r="G75" s="73">
        <f t="shared" si="5"/>
        <v>1</v>
      </c>
    </row>
    <row r="76" spans="1:7">
      <c r="A76" s="37">
        <v>65</v>
      </c>
      <c r="B76" s="6"/>
      <c r="C76" s="211"/>
      <c r="D76" s="146"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1"/>
      <c r="D77" s="146" t="str">
        <f t="shared" si="6"/>
        <v/>
      </c>
      <c r="E77" s="76" t="str">
        <f t="shared" si="7"/>
        <v/>
      </c>
      <c r="F77" s="72" t="b">
        <f t="shared" si="8"/>
        <v>0</v>
      </c>
      <c r="G77" s="73">
        <f t="shared" si="9"/>
        <v>1</v>
      </c>
    </row>
    <row r="78" spans="1:7">
      <c r="A78" s="37">
        <v>67</v>
      </c>
      <c r="B78" s="6"/>
      <c r="C78" s="211"/>
      <c r="D78" s="146" t="str">
        <f t="shared" si="6"/>
        <v/>
      </c>
      <c r="E78" s="76" t="str">
        <f t="shared" si="7"/>
        <v/>
      </c>
      <c r="F78" s="72" t="b">
        <f t="shared" si="8"/>
        <v>0</v>
      </c>
      <c r="G78" s="73">
        <f t="shared" si="9"/>
        <v>1</v>
      </c>
    </row>
    <row r="79" spans="1:7">
      <c r="A79" s="37">
        <v>68</v>
      </c>
      <c r="B79" s="6"/>
      <c r="C79" s="211"/>
      <c r="D79" s="146" t="str">
        <f t="shared" si="6"/>
        <v/>
      </c>
      <c r="E79" s="76" t="str">
        <f t="shared" si="7"/>
        <v/>
      </c>
      <c r="F79" s="72" t="b">
        <f t="shared" si="8"/>
        <v>0</v>
      </c>
      <c r="G79" s="73">
        <f t="shared" si="9"/>
        <v>1</v>
      </c>
    </row>
    <row r="80" spans="1:7">
      <c r="A80" s="37">
        <v>69</v>
      </c>
      <c r="B80" s="6"/>
      <c r="C80" s="211"/>
      <c r="D80" s="146" t="str">
        <f t="shared" si="6"/>
        <v/>
      </c>
      <c r="E80" s="76" t="str">
        <f t="shared" si="7"/>
        <v/>
      </c>
      <c r="F80" s="72" t="b">
        <f t="shared" si="8"/>
        <v>0</v>
      </c>
      <c r="G80" s="73">
        <f t="shared" si="9"/>
        <v>1</v>
      </c>
    </row>
    <row r="81" spans="1:7">
      <c r="A81" s="37">
        <v>70</v>
      </c>
      <c r="B81" s="6"/>
      <c r="C81" s="211"/>
      <c r="D81" s="146" t="str">
        <f t="shared" si="6"/>
        <v/>
      </c>
      <c r="E81" s="76" t="str">
        <f t="shared" si="7"/>
        <v/>
      </c>
      <c r="F81" s="72" t="b">
        <f t="shared" si="8"/>
        <v>0</v>
      </c>
      <c r="G81" s="73">
        <f t="shared" si="9"/>
        <v>1</v>
      </c>
    </row>
    <row r="82" spans="1:7">
      <c r="A82" s="37">
        <v>71</v>
      </c>
      <c r="B82" s="6"/>
      <c r="C82" s="211"/>
      <c r="D82" s="146" t="str">
        <f t="shared" si="6"/>
        <v/>
      </c>
      <c r="E82" s="76" t="str">
        <f t="shared" si="7"/>
        <v/>
      </c>
      <c r="F82" s="72" t="b">
        <f t="shared" si="8"/>
        <v>0</v>
      </c>
      <c r="G82" s="73">
        <f t="shared" si="9"/>
        <v>1</v>
      </c>
    </row>
    <row r="83" spans="1:7">
      <c r="A83" s="37">
        <v>72</v>
      </c>
      <c r="B83" s="6"/>
      <c r="C83" s="211"/>
      <c r="D83" s="146" t="str">
        <f t="shared" si="6"/>
        <v/>
      </c>
      <c r="E83" s="76" t="str">
        <f t="shared" si="7"/>
        <v/>
      </c>
      <c r="F83" s="72" t="b">
        <f t="shared" si="8"/>
        <v>0</v>
      </c>
      <c r="G83" s="73">
        <f t="shared" si="9"/>
        <v>1</v>
      </c>
    </row>
    <row r="84" spans="1:7">
      <c r="A84" s="37">
        <v>73</v>
      </c>
      <c r="B84" s="6"/>
      <c r="C84" s="211"/>
      <c r="D84" s="146" t="str">
        <f t="shared" si="6"/>
        <v/>
      </c>
      <c r="E84" s="76" t="str">
        <f t="shared" si="7"/>
        <v/>
      </c>
      <c r="F84" s="72" t="b">
        <f t="shared" si="8"/>
        <v>0</v>
      </c>
      <c r="G84" s="73">
        <f t="shared" si="9"/>
        <v>1</v>
      </c>
    </row>
    <row r="85" spans="1:7">
      <c r="A85" s="37">
        <v>74</v>
      </c>
      <c r="B85" s="6"/>
      <c r="C85" s="211"/>
      <c r="D85" s="146" t="str">
        <f t="shared" si="6"/>
        <v/>
      </c>
      <c r="E85" s="76" t="str">
        <f t="shared" si="7"/>
        <v/>
      </c>
      <c r="F85" s="72" t="b">
        <f t="shared" si="8"/>
        <v>0</v>
      </c>
      <c r="G85" s="73">
        <f t="shared" si="9"/>
        <v>1</v>
      </c>
    </row>
    <row r="86" spans="1:7">
      <c r="A86" s="37">
        <v>75</v>
      </c>
      <c r="B86" s="6"/>
      <c r="C86" s="211"/>
      <c r="D86" s="146" t="str">
        <f t="shared" si="6"/>
        <v/>
      </c>
      <c r="E86" s="76" t="str">
        <f t="shared" si="7"/>
        <v/>
      </c>
      <c r="F86" s="72" t="b">
        <f t="shared" si="8"/>
        <v>0</v>
      </c>
      <c r="G86" s="73">
        <f t="shared" si="9"/>
        <v>1</v>
      </c>
    </row>
    <row r="87" spans="1:7">
      <c r="A87" s="37">
        <v>76</v>
      </c>
      <c r="B87" s="6"/>
      <c r="C87" s="211"/>
      <c r="D87" s="146" t="str">
        <f t="shared" si="6"/>
        <v/>
      </c>
      <c r="E87" s="76" t="str">
        <f t="shared" si="7"/>
        <v/>
      </c>
      <c r="F87" s="72" t="b">
        <f t="shared" si="8"/>
        <v>0</v>
      </c>
      <c r="G87" s="73">
        <f t="shared" si="9"/>
        <v>1</v>
      </c>
    </row>
    <row r="88" spans="1:7">
      <c r="A88" s="37">
        <v>77</v>
      </c>
      <c r="B88" s="6"/>
      <c r="C88" s="211"/>
      <c r="D88" s="146" t="str">
        <f t="shared" si="6"/>
        <v/>
      </c>
      <c r="E88" s="76" t="str">
        <f t="shared" si="7"/>
        <v/>
      </c>
      <c r="F88" s="72" t="b">
        <f t="shared" si="8"/>
        <v>0</v>
      </c>
      <c r="G88" s="73">
        <f t="shared" si="9"/>
        <v>1</v>
      </c>
    </row>
    <row r="89" spans="1:7">
      <c r="A89" s="37">
        <v>78</v>
      </c>
      <c r="B89" s="6"/>
      <c r="C89" s="211"/>
      <c r="D89" s="146" t="str">
        <f t="shared" si="6"/>
        <v/>
      </c>
      <c r="E89" s="76" t="str">
        <f t="shared" si="7"/>
        <v/>
      </c>
      <c r="F89" s="72" t="b">
        <f t="shared" si="8"/>
        <v>0</v>
      </c>
      <c r="G89" s="73">
        <f t="shared" si="9"/>
        <v>1</v>
      </c>
    </row>
    <row r="90" spans="1:7">
      <c r="A90" s="37">
        <v>79</v>
      </c>
      <c r="B90" s="6"/>
      <c r="C90" s="211"/>
      <c r="D90" s="146" t="str">
        <f t="shared" si="6"/>
        <v/>
      </c>
      <c r="E90" s="76" t="str">
        <f t="shared" si="7"/>
        <v/>
      </c>
      <c r="F90" s="72" t="b">
        <f t="shared" si="8"/>
        <v>0</v>
      </c>
      <c r="G90" s="73">
        <f t="shared" si="9"/>
        <v>1</v>
      </c>
    </row>
    <row r="91" spans="1:7">
      <c r="A91" s="37">
        <v>80</v>
      </c>
      <c r="B91" s="6"/>
      <c r="C91" s="211"/>
      <c r="D91" s="146" t="str">
        <f t="shared" si="6"/>
        <v/>
      </c>
      <c r="E91" s="76" t="str">
        <f t="shared" si="7"/>
        <v/>
      </c>
      <c r="F91" s="72" t="b">
        <f t="shared" si="8"/>
        <v>0</v>
      </c>
      <c r="G91" s="73">
        <f t="shared" si="9"/>
        <v>1</v>
      </c>
    </row>
    <row r="92" spans="1:7">
      <c r="A92" s="37">
        <v>81</v>
      </c>
      <c r="B92" s="6"/>
      <c r="C92" s="211"/>
      <c r="D92" s="146" t="str">
        <f t="shared" si="6"/>
        <v/>
      </c>
      <c r="E92" s="76" t="str">
        <f t="shared" si="7"/>
        <v/>
      </c>
      <c r="F92" s="72" t="b">
        <f t="shared" si="8"/>
        <v>0</v>
      </c>
      <c r="G92" s="73">
        <f t="shared" si="9"/>
        <v>1</v>
      </c>
    </row>
    <row r="93" spans="1:7">
      <c r="A93" s="37">
        <v>82</v>
      </c>
      <c r="B93" s="6"/>
      <c r="C93" s="211"/>
      <c r="D93" s="146" t="str">
        <f t="shared" si="6"/>
        <v/>
      </c>
      <c r="E93" s="76" t="str">
        <f t="shared" si="7"/>
        <v/>
      </c>
      <c r="F93" s="72" t="b">
        <f t="shared" si="8"/>
        <v>0</v>
      </c>
      <c r="G93" s="73">
        <f t="shared" si="9"/>
        <v>1</v>
      </c>
    </row>
    <row r="94" spans="1:7">
      <c r="A94" s="37">
        <v>83</v>
      </c>
      <c r="B94" s="6"/>
      <c r="C94" s="211"/>
      <c r="D94" s="146" t="str">
        <f t="shared" si="6"/>
        <v/>
      </c>
      <c r="E94" s="76" t="str">
        <f t="shared" si="7"/>
        <v/>
      </c>
      <c r="F94" s="72" t="b">
        <f t="shared" si="8"/>
        <v>0</v>
      </c>
      <c r="G94" s="73">
        <f t="shared" si="9"/>
        <v>1</v>
      </c>
    </row>
    <row r="95" spans="1:7">
      <c r="A95" s="37">
        <v>84</v>
      </c>
      <c r="B95" s="6"/>
      <c r="C95" s="211"/>
      <c r="D95" s="146" t="str">
        <f t="shared" si="6"/>
        <v/>
      </c>
      <c r="E95" s="76" t="str">
        <f t="shared" si="7"/>
        <v/>
      </c>
      <c r="F95" s="72" t="b">
        <f t="shared" si="8"/>
        <v>0</v>
      </c>
      <c r="G95" s="73">
        <f t="shared" si="9"/>
        <v>1</v>
      </c>
    </row>
    <row r="96" spans="1:7">
      <c r="A96" s="37">
        <v>85</v>
      </c>
      <c r="B96" s="6"/>
      <c r="C96" s="211"/>
      <c r="D96" s="146" t="str">
        <f t="shared" si="6"/>
        <v/>
      </c>
      <c r="E96" s="76" t="str">
        <f t="shared" si="7"/>
        <v/>
      </c>
      <c r="F96" s="72" t="b">
        <f t="shared" si="8"/>
        <v>0</v>
      </c>
      <c r="G96" s="73">
        <f t="shared" si="9"/>
        <v>1</v>
      </c>
    </row>
    <row r="97" spans="1:7">
      <c r="A97" s="37">
        <v>86</v>
      </c>
      <c r="B97" s="6"/>
      <c r="C97" s="211"/>
      <c r="D97" s="146" t="str">
        <f t="shared" si="6"/>
        <v/>
      </c>
      <c r="E97" s="76" t="str">
        <f t="shared" si="7"/>
        <v/>
      </c>
      <c r="F97" s="72" t="b">
        <f t="shared" si="8"/>
        <v>0</v>
      </c>
      <c r="G97" s="73">
        <f t="shared" si="9"/>
        <v>1</v>
      </c>
    </row>
    <row r="98" spans="1:7">
      <c r="A98" s="37">
        <v>87</v>
      </c>
      <c r="B98" s="6"/>
      <c r="C98" s="211"/>
      <c r="D98" s="146" t="str">
        <f t="shared" si="6"/>
        <v/>
      </c>
      <c r="E98" s="76" t="str">
        <f t="shared" si="7"/>
        <v/>
      </c>
      <c r="F98" s="72" t="b">
        <f t="shared" si="8"/>
        <v>0</v>
      </c>
      <c r="G98" s="73">
        <f t="shared" si="9"/>
        <v>1</v>
      </c>
    </row>
    <row r="99" spans="1:7">
      <c r="A99" s="37">
        <v>88</v>
      </c>
      <c r="B99" s="6"/>
      <c r="C99" s="211"/>
      <c r="D99" s="146" t="str">
        <f t="shared" si="6"/>
        <v/>
      </c>
      <c r="E99" s="76" t="str">
        <f t="shared" si="7"/>
        <v/>
      </c>
      <c r="F99" s="72" t="b">
        <f t="shared" si="8"/>
        <v>0</v>
      </c>
      <c r="G99" s="73">
        <f t="shared" si="9"/>
        <v>1</v>
      </c>
    </row>
    <row r="100" spans="1:7">
      <c r="A100" s="37">
        <v>89</v>
      </c>
      <c r="B100" s="6"/>
      <c r="C100" s="211"/>
      <c r="D100" s="146" t="str">
        <f t="shared" si="6"/>
        <v/>
      </c>
      <c r="E100" s="76" t="str">
        <f t="shared" si="7"/>
        <v/>
      </c>
      <c r="F100" s="72" t="b">
        <f t="shared" si="8"/>
        <v>0</v>
      </c>
      <c r="G100" s="73">
        <f t="shared" si="9"/>
        <v>1</v>
      </c>
    </row>
    <row r="101" spans="1:7">
      <c r="A101" s="37">
        <v>90</v>
      </c>
      <c r="B101" s="6"/>
      <c r="C101" s="211"/>
      <c r="D101" s="146" t="str">
        <f t="shared" si="6"/>
        <v/>
      </c>
      <c r="E101" s="76" t="str">
        <f t="shared" si="7"/>
        <v/>
      </c>
      <c r="F101" s="72" t="b">
        <f t="shared" si="8"/>
        <v>0</v>
      </c>
      <c r="G101" s="73">
        <f t="shared" si="9"/>
        <v>1</v>
      </c>
    </row>
    <row r="102" spans="1:7">
      <c r="A102" s="37">
        <v>91</v>
      </c>
      <c r="B102" s="6"/>
      <c r="C102" s="211"/>
      <c r="D102" s="146" t="str">
        <f t="shared" si="6"/>
        <v/>
      </c>
      <c r="E102" s="76" t="str">
        <f t="shared" si="7"/>
        <v/>
      </c>
      <c r="F102" s="72" t="b">
        <f t="shared" si="8"/>
        <v>0</v>
      </c>
      <c r="G102" s="73">
        <f t="shared" si="9"/>
        <v>1</v>
      </c>
    </row>
    <row r="103" spans="1:7">
      <c r="A103" s="37">
        <v>92</v>
      </c>
      <c r="B103" s="6"/>
      <c r="C103" s="211"/>
      <c r="D103" s="146" t="str">
        <f t="shared" si="6"/>
        <v/>
      </c>
      <c r="E103" s="76" t="str">
        <f t="shared" si="7"/>
        <v/>
      </c>
      <c r="F103" s="72" t="b">
        <f t="shared" si="8"/>
        <v>0</v>
      </c>
      <c r="G103" s="73">
        <f t="shared" si="9"/>
        <v>1</v>
      </c>
    </row>
    <row r="104" spans="1:7">
      <c r="A104" s="37">
        <v>93</v>
      </c>
      <c r="B104" s="6"/>
      <c r="C104" s="211"/>
      <c r="D104" s="146" t="str">
        <f t="shared" si="6"/>
        <v/>
      </c>
      <c r="E104" s="76" t="str">
        <f t="shared" si="7"/>
        <v/>
      </c>
      <c r="F104" s="72" t="b">
        <f t="shared" si="8"/>
        <v>0</v>
      </c>
      <c r="G104" s="73">
        <f t="shared" si="9"/>
        <v>1</v>
      </c>
    </row>
    <row r="105" spans="1:7">
      <c r="A105" s="37">
        <v>94</v>
      </c>
      <c r="B105" s="6"/>
      <c r="C105" s="211"/>
      <c r="D105" s="146" t="str">
        <f t="shared" si="6"/>
        <v/>
      </c>
      <c r="E105" s="76" t="str">
        <f t="shared" si="7"/>
        <v/>
      </c>
      <c r="F105" s="72" t="b">
        <f t="shared" si="8"/>
        <v>0</v>
      </c>
      <c r="G105" s="73">
        <f t="shared" si="9"/>
        <v>1</v>
      </c>
    </row>
    <row r="106" spans="1:7">
      <c r="A106" s="37">
        <v>95</v>
      </c>
      <c r="B106" s="6"/>
      <c r="C106" s="211"/>
      <c r="D106" s="146" t="str">
        <f t="shared" si="6"/>
        <v/>
      </c>
      <c r="E106" s="76" t="str">
        <f t="shared" si="7"/>
        <v/>
      </c>
      <c r="F106" s="72" t="b">
        <f t="shared" si="8"/>
        <v>0</v>
      </c>
      <c r="G106" s="73">
        <f t="shared" si="9"/>
        <v>1</v>
      </c>
    </row>
    <row r="107" spans="1:7">
      <c r="A107" s="37">
        <v>96</v>
      </c>
      <c r="B107" s="6"/>
      <c r="C107" s="211"/>
      <c r="D107" s="146" t="str">
        <f t="shared" si="6"/>
        <v/>
      </c>
      <c r="E107" s="76" t="str">
        <f t="shared" si="7"/>
        <v/>
      </c>
      <c r="F107" s="72" t="b">
        <f t="shared" si="8"/>
        <v>0</v>
      </c>
      <c r="G107" s="73">
        <f t="shared" si="9"/>
        <v>1</v>
      </c>
    </row>
    <row r="108" spans="1:7">
      <c r="A108" s="37">
        <v>97</v>
      </c>
      <c r="B108" s="6"/>
      <c r="C108" s="211"/>
      <c r="D108" s="146" t="str">
        <f t="shared" si="6"/>
        <v/>
      </c>
      <c r="E108" s="76" t="str">
        <f t="shared" si="7"/>
        <v/>
      </c>
      <c r="F108" s="72" t="b">
        <f t="shared" si="8"/>
        <v>0</v>
      </c>
      <c r="G108" s="73">
        <f t="shared" si="9"/>
        <v>1</v>
      </c>
    </row>
    <row r="109" spans="1:7">
      <c r="A109" s="37">
        <v>98</v>
      </c>
      <c r="B109" s="6"/>
      <c r="C109" s="211"/>
      <c r="D109" s="146" t="str">
        <f t="shared" si="6"/>
        <v/>
      </c>
      <c r="E109" s="76" t="str">
        <f t="shared" si="7"/>
        <v/>
      </c>
      <c r="F109" s="72" t="b">
        <f t="shared" si="8"/>
        <v>0</v>
      </c>
      <c r="G109" s="73">
        <f t="shared" si="9"/>
        <v>1</v>
      </c>
    </row>
    <row r="110" spans="1:7">
      <c r="A110" s="139">
        <v>99</v>
      </c>
      <c r="B110" s="6"/>
      <c r="C110" s="211"/>
      <c r="D110" s="146" t="str">
        <f t="shared" si="6"/>
        <v/>
      </c>
      <c r="E110" s="76" t="str">
        <f t="shared" si="7"/>
        <v/>
      </c>
      <c r="F110" s="72" t="b">
        <f t="shared" si="8"/>
        <v>0</v>
      </c>
      <c r="G110" s="73">
        <f t="shared" si="9"/>
        <v>1</v>
      </c>
    </row>
    <row r="111" spans="1:7">
      <c r="A111" s="139">
        <v>100</v>
      </c>
      <c r="B111" s="140"/>
      <c r="C111" s="142"/>
      <c r="D111" s="146" t="str">
        <f t="shared" si="6"/>
        <v/>
      </c>
    </row>
    <row r="112" spans="1:7">
      <c r="A112" s="139">
        <v>101</v>
      </c>
      <c r="B112" s="140"/>
      <c r="C112" s="142"/>
      <c r="D112" s="146" t="str">
        <f t="shared" si="6"/>
        <v/>
      </c>
    </row>
    <row r="113" spans="1:16">
      <c r="A113" s="139">
        <v>102</v>
      </c>
      <c r="B113" s="140"/>
      <c r="C113" s="142"/>
      <c r="D113" s="146" t="str">
        <f t="shared" si="6"/>
        <v/>
      </c>
    </row>
    <row r="114" spans="1:16">
      <c r="A114" s="139">
        <v>103</v>
      </c>
      <c r="B114" s="140"/>
      <c r="C114" s="142"/>
      <c r="D114" s="146" t="str">
        <f t="shared" si="6"/>
        <v/>
      </c>
    </row>
    <row r="115" spans="1:16" s="70" customFormat="1">
      <c r="A115" s="139">
        <v>104</v>
      </c>
      <c r="B115" s="140"/>
      <c r="C115" s="142"/>
      <c r="D115" s="146" t="str">
        <f t="shared" si="6"/>
        <v/>
      </c>
      <c r="F115" s="71"/>
      <c r="G115" s="64"/>
      <c r="H115" s="64"/>
      <c r="I115" s="64"/>
      <c r="J115" s="64"/>
      <c r="K115" s="64"/>
      <c r="L115" s="64"/>
      <c r="M115" s="64"/>
      <c r="N115" s="64"/>
      <c r="O115" s="64"/>
      <c r="P115" s="64"/>
    </row>
    <row r="116" spans="1:16" s="70" customFormat="1">
      <c r="A116" s="139">
        <v>105</v>
      </c>
      <c r="B116" s="140"/>
      <c r="C116" s="142"/>
      <c r="D116" s="146" t="str">
        <f t="shared" si="6"/>
        <v/>
      </c>
      <c r="F116" s="71"/>
      <c r="G116" s="64"/>
      <c r="H116" s="64"/>
      <c r="I116" s="64"/>
      <c r="J116" s="64"/>
      <c r="K116" s="64"/>
      <c r="L116" s="64"/>
      <c r="M116" s="64"/>
      <c r="N116" s="64"/>
      <c r="O116" s="64"/>
      <c r="P116" s="64"/>
    </row>
    <row r="117" spans="1:16" s="70" customFormat="1">
      <c r="A117" s="139">
        <v>106</v>
      </c>
      <c r="B117" s="140"/>
      <c r="C117" s="142"/>
      <c r="D117" s="146" t="str">
        <f t="shared" si="6"/>
        <v/>
      </c>
      <c r="F117" s="71"/>
      <c r="G117" s="64"/>
      <c r="H117" s="64"/>
      <c r="I117" s="64"/>
      <c r="J117" s="64"/>
      <c r="K117" s="64"/>
      <c r="L117" s="64"/>
      <c r="M117" s="64"/>
      <c r="N117" s="64"/>
      <c r="O117" s="64"/>
      <c r="P117" s="64"/>
    </row>
    <row r="118" spans="1:16" s="70" customFormat="1">
      <c r="A118" s="139">
        <v>107</v>
      </c>
      <c r="B118" s="140"/>
      <c r="C118" s="142"/>
      <c r="D118" s="146" t="str">
        <f t="shared" si="6"/>
        <v/>
      </c>
      <c r="F118" s="71"/>
      <c r="G118" s="64"/>
      <c r="H118" s="64"/>
      <c r="I118" s="64"/>
      <c r="J118" s="64"/>
      <c r="K118" s="64"/>
      <c r="L118" s="64"/>
      <c r="M118" s="64"/>
      <c r="N118" s="64"/>
      <c r="O118" s="64"/>
      <c r="P118" s="64"/>
    </row>
    <row r="119" spans="1:16" s="70" customFormat="1">
      <c r="A119" s="139">
        <v>108</v>
      </c>
      <c r="B119" s="140"/>
      <c r="C119" s="142"/>
      <c r="D119" s="146" t="str">
        <f t="shared" si="6"/>
        <v/>
      </c>
      <c r="F119" s="71"/>
      <c r="G119" s="64"/>
      <c r="H119" s="64"/>
      <c r="I119" s="64"/>
      <c r="J119" s="64"/>
      <c r="K119" s="64"/>
      <c r="L119" s="64"/>
      <c r="M119" s="64"/>
      <c r="N119" s="64"/>
      <c r="O119" s="64"/>
      <c r="P119" s="64"/>
    </row>
    <row r="120" spans="1:16" s="70" customFormat="1">
      <c r="A120" s="139">
        <v>109</v>
      </c>
      <c r="B120" s="140"/>
      <c r="C120" s="142"/>
      <c r="D120" s="146" t="str">
        <f t="shared" si="6"/>
        <v/>
      </c>
      <c r="F120" s="71"/>
      <c r="G120" s="64"/>
      <c r="H120" s="64"/>
      <c r="I120" s="64"/>
      <c r="J120" s="64"/>
      <c r="K120" s="64"/>
      <c r="L120" s="64"/>
      <c r="M120" s="64"/>
      <c r="N120" s="64"/>
      <c r="O120" s="64"/>
      <c r="P120" s="64"/>
    </row>
    <row r="121" spans="1:16" s="70" customFormat="1">
      <c r="A121" s="139">
        <v>110</v>
      </c>
      <c r="B121" s="140"/>
      <c r="C121" s="142"/>
      <c r="D121" s="146" t="str">
        <f t="shared" si="6"/>
        <v/>
      </c>
      <c r="F121" s="71"/>
      <c r="G121" s="64"/>
      <c r="H121" s="64"/>
      <c r="I121" s="64"/>
      <c r="J121" s="64"/>
      <c r="K121" s="64"/>
      <c r="L121" s="64"/>
      <c r="M121" s="64"/>
      <c r="N121" s="64"/>
      <c r="O121" s="64"/>
      <c r="P121" s="64"/>
    </row>
    <row r="122" spans="1:16" s="70" customFormat="1">
      <c r="A122" s="139">
        <v>111</v>
      </c>
      <c r="B122" s="140"/>
      <c r="C122" s="142"/>
      <c r="D122" s="146" t="str">
        <f t="shared" si="6"/>
        <v/>
      </c>
      <c r="F122" s="71"/>
      <c r="G122" s="64"/>
      <c r="H122" s="64"/>
      <c r="I122" s="64"/>
      <c r="J122" s="64"/>
      <c r="K122" s="64"/>
      <c r="L122" s="64"/>
      <c r="M122" s="64"/>
      <c r="N122" s="64"/>
      <c r="O122" s="64"/>
      <c r="P122" s="64"/>
    </row>
    <row r="123" spans="1:16" s="70" customFormat="1">
      <c r="A123" s="139">
        <v>112</v>
      </c>
      <c r="B123" s="140"/>
      <c r="C123" s="142"/>
      <c r="D123" s="146" t="str">
        <f t="shared" si="6"/>
        <v/>
      </c>
      <c r="F123" s="71"/>
      <c r="G123" s="64"/>
      <c r="H123" s="64"/>
      <c r="I123" s="64"/>
      <c r="J123" s="64"/>
      <c r="K123" s="64"/>
      <c r="L123" s="64"/>
      <c r="M123" s="64"/>
      <c r="N123" s="64"/>
      <c r="O123" s="64"/>
      <c r="P123" s="64"/>
    </row>
    <row r="124" spans="1:16" s="70" customFormat="1">
      <c r="A124" s="139">
        <v>113</v>
      </c>
      <c r="B124" s="140"/>
      <c r="C124" s="142"/>
      <c r="D124" s="146" t="str">
        <f t="shared" si="6"/>
        <v/>
      </c>
      <c r="F124" s="71"/>
      <c r="G124" s="64"/>
      <c r="H124" s="64"/>
      <c r="I124" s="64"/>
      <c r="J124" s="64"/>
      <c r="K124" s="64"/>
      <c r="L124" s="64"/>
      <c r="M124" s="64"/>
      <c r="N124" s="64"/>
      <c r="O124" s="64"/>
      <c r="P124" s="64"/>
    </row>
    <row r="125" spans="1:16" s="70" customFormat="1">
      <c r="A125" s="139">
        <v>114</v>
      </c>
      <c r="B125" s="140"/>
      <c r="C125" s="142"/>
      <c r="D125" s="146" t="str">
        <f t="shared" si="6"/>
        <v/>
      </c>
      <c r="F125" s="71"/>
      <c r="G125" s="64"/>
      <c r="H125" s="64"/>
      <c r="I125" s="64"/>
      <c r="J125" s="64"/>
      <c r="K125" s="64"/>
      <c r="L125" s="64"/>
      <c r="M125" s="64"/>
      <c r="N125" s="64"/>
      <c r="O125" s="64"/>
      <c r="P125" s="64"/>
    </row>
    <row r="126" spans="1:16" s="70" customFormat="1">
      <c r="A126" s="139">
        <v>115</v>
      </c>
      <c r="B126" s="140"/>
      <c r="C126" s="142"/>
      <c r="D126" s="146" t="str">
        <f t="shared" si="6"/>
        <v/>
      </c>
      <c r="F126" s="71"/>
      <c r="G126" s="64"/>
      <c r="H126" s="64"/>
      <c r="I126" s="64"/>
      <c r="J126" s="64"/>
      <c r="K126" s="64"/>
      <c r="L126" s="64"/>
      <c r="M126" s="64"/>
      <c r="N126" s="64"/>
      <c r="O126" s="64"/>
      <c r="P126" s="64"/>
    </row>
    <row r="127" spans="1:16" s="70" customFormat="1">
      <c r="A127" s="139">
        <v>116</v>
      </c>
      <c r="B127" s="140"/>
      <c r="C127" s="142"/>
      <c r="D127" s="146" t="str">
        <f t="shared" si="6"/>
        <v/>
      </c>
      <c r="F127" s="71"/>
      <c r="G127" s="64"/>
      <c r="H127" s="64"/>
      <c r="I127" s="64"/>
      <c r="J127" s="64"/>
      <c r="K127" s="64"/>
      <c r="L127" s="64"/>
      <c r="M127" s="64"/>
      <c r="N127" s="64"/>
      <c r="O127" s="64"/>
      <c r="P127" s="64"/>
    </row>
    <row r="128" spans="1:16" s="70" customFormat="1">
      <c r="A128" s="139">
        <v>117</v>
      </c>
      <c r="B128" s="140"/>
      <c r="C128" s="142"/>
      <c r="D128" s="146" t="str">
        <f t="shared" si="6"/>
        <v/>
      </c>
      <c r="F128" s="71"/>
      <c r="G128" s="64"/>
      <c r="H128" s="64"/>
      <c r="I128" s="64"/>
      <c r="J128" s="64"/>
      <c r="K128" s="64"/>
      <c r="L128" s="64"/>
      <c r="M128" s="64"/>
      <c r="N128" s="64"/>
      <c r="O128" s="64"/>
      <c r="P128" s="64"/>
    </row>
    <row r="129" spans="1:16" s="70" customFormat="1">
      <c r="A129" s="139">
        <v>118</v>
      </c>
      <c r="B129" s="140"/>
      <c r="C129" s="142"/>
      <c r="D129" s="146" t="str">
        <f t="shared" si="6"/>
        <v/>
      </c>
      <c r="F129" s="71"/>
      <c r="G129" s="64"/>
      <c r="H129" s="64"/>
      <c r="I129" s="64"/>
      <c r="J129" s="64"/>
      <c r="K129" s="64"/>
      <c r="L129" s="64"/>
      <c r="M129" s="64"/>
      <c r="N129" s="64"/>
      <c r="O129" s="64"/>
      <c r="P129" s="64"/>
    </row>
    <row r="130" spans="1:16" s="70" customFormat="1">
      <c r="A130" s="139">
        <v>119</v>
      </c>
      <c r="B130" s="140"/>
      <c r="C130" s="142"/>
      <c r="D130" s="146" t="str">
        <f t="shared" si="6"/>
        <v/>
      </c>
      <c r="F130" s="71"/>
      <c r="G130" s="64"/>
      <c r="H130" s="64"/>
      <c r="I130" s="64"/>
      <c r="J130" s="64"/>
      <c r="K130" s="64"/>
      <c r="L130" s="64"/>
      <c r="M130" s="64"/>
      <c r="N130" s="64"/>
      <c r="O130" s="64"/>
      <c r="P130" s="64"/>
    </row>
    <row r="131" spans="1:16" s="70" customFormat="1">
      <c r="A131" s="139">
        <v>120</v>
      </c>
      <c r="B131" s="140"/>
      <c r="C131" s="142"/>
      <c r="D131" s="146" t="str">
        <f t="shared" si="6"/>
        <v/>
      </c>
      <c r="F131" s="71"/>
      <c r="G131" s="64"/>
      <c r="H131" s="64"/>
      <c r="I131" s="64"/>
      <c r="J131" s="64"/>
      <c r="K131" s="64"/>
      <c r="L131" s="64"/>
      <c r="M131" s="64"/>
      <c r="N131" s="64"/>
      <c r="O131" s="64"/>
      <c r="P131" s="64"/>
    </row>
    <row r="132" spans="1:16" s="70" customFormat="1">
      <c r="A132" s="139">
        <v>121</v>
      </c>
      <c r="B132" s="140"/>
      <c r="C132" s="142"/>
      <c r="D132" s="146" t="str">
        <f t="shared" si="6"/>
        <v/>
      </c>
      <c r="F132" s="71"/>
      <c r="G132" s="64"/>
      <c r="H132" s="64"/>
      <c r="I132" s="64"/>
      <c r="J132" s="64"/>
      <c r="K132" s="64"/>
      <c r="L132" s="64"/>
      <c r="M132" s="64"/>
      <c r="N132" s="64"/>
      <c r="O132" s="64"/>
      <c r="P132" s="64"/>
    </row>
    <row r="133" spans="1:16" s="70" customFormat="1">
      <c r="A133" s="139">
        <v>122</v>
      </c>
      <c r="B133" s="140"/>
      <c r="C133" s="142"/>
      <c r="D133" s="146" t="str">
        <f t="shared" si="6"/>
        <v/>
      </c>
      <c r="F133" s="71"/>
      <c r="G133" s="64"/>
      <c r="H133" s="64"/>
      <c r="I133" s="64"/>
      <c r="J133" s="64"/>
      <c r="K133" s="64"/>
      <c r="L133" s="64"/>
      <c r="M133" s="64"/>
      <c r="N133" s="64"/>
      <c r="O133" s="64"/>
      <c r="P133" s="64"/>
    </row>
    <row r="134" spans="1:16" s="70" customFormat="1">
      <c r="A134" s="139">
        <v>123</v>
      </c>
      <c r="B134" s="140"/>
      <c r="C134" s="142"/>
      <c r="D134" s="146" t="str">
        <f t="shared" si="6"/>
        <v/>
      </c>
      <c r="F134" s="71"/>
      <c r="G134" s="64"/>
      <c r="H134" s="64"/>
      <c r="I134" s="64"/>
      <c r="J134" s="64"/>
      <c r="K134" s="64"/>
      <c r="L134" s="64"/>
      <c r="M134" s="64"/>
      <c r="N134" s="64"/>
      <c r="O134" s="64"/>
      <c r="P134" s="64"/>
    </row>
    <row r="135" spans="1:16" s="70" customFormat="1">
      <c r="A135" s="139">
        <v>124</v>
      </c>
      <c r="B135" s="140"/>
      <c r="C135" s="142"/>
      <c r="D135" s="146" t="str">
        <f t="shared" si="6"/>
        <v/>
      </c>
      <c r="F135" s="71"/>
      <c r="G135" s="64"/>
      <c r="H135" s="64"/>
      <c r="I135" s="64"/>
      <c r="J135" s="64"/>
      <c r="K135" s="64"/>
      <c r="L135" s="64"/>
      <c r="M135" s="64"/>
      <c r="N135" s="64"/>
      <c r="O135" s="64"/>
      <c r="P135" s="64"/>
    </row>
    <row r="136" spans="1:16" s="70" customFormat="1">
      <c r="A136" s="139">
        <v>125</v>
      </c>
      <c r="B136" s="140"/>
      <c r="C136" s="142"/>
      <c r="D136" s="146" t="str">
        <f t="shared" si="6"/>
        <v/>
      </c>
      <c r="F136" s="71"/>
      <c r="G136" s="64"/>
      <c r="H136" s="64"/>
      <c r="I136" s="64"/>
      <c r="J136" s="64"/>
      <c r="K136" s="64"/>
      <c r="L136" s="64"/>
      <c r="M136" s="64"/>
      <c r="N136" s="64"/>
      <c r="O136" s="64"/>
      <c r="P136" s="64"/>
    </row>
    <row r="137" spans="1:16" s="70" customFormat="1">
      <c r="A137" s="139">
        <v>126</v>
      </c>
      <c r="B137" s="140"/>
      <c r="C137" s="142"/>
      <c r="D137" s="146" t="str">
        <f t="shared" si="6"/>
        <v/>
      </c>
      <c r="F137" s="71"/>
      <c r="G137" s="64"/>
      <c r="H137" s="64"/>
      <c r="I137" s="64"/>
      <c r="J137" s="64"/>
      <c r="K137" s="64"/>
      <c r="L137" s="64"/>
      <c r="M137" s="64"/>
      <c r="N137" s="64"/>
      <c r="O137" s="64"/>
      <c r="P137" s="64"/>
    </row>
    <row r="138" spans="1:16" s="70" customFormat="1">
      <c r="A138" s="139">
        <v>127</v>
      </c>
      <c r="B138" s="140"/>
      <c r="C138" s="142"/>
      <c r="D138" s="146" t="str">
        <f t="shared" si="6"/>
        <v/>
      </c>
      <c r="F138" s="71"/>
      <c r="G138" s="64"/>
      <c r="H138" s="64"/>
      <c r="I138" s="64"/>
      <c r="J138" s="64"/>
      <c r="K138" s="64"/>
      <c r="L138" s="64"/>
      <c r="M138" s="64"/>
      <c r="N138" s="64"/>
      <c r="O138" s="64"/>
      <c r="P138" s="64"/>
    </row>
    <row r="139" spans="1:16" s="70" customFormat="1">
      <c r="A139" s="139">
        <v>128</v>
      </c>
      <c r="B139" s="140"/>
      <c r="C139" s="142"/>
      <c r="D139" s="146" t="str">
        <f t="shared" si="6"/>
        <v/>
      </c>
      <c r="F139" s="71"/>
      <c r="G139" s="64"/>
      <c r="H139" s="64"/>
      <c r="I139" s="64"/>
      <c r="J139" s="64"/>
      <c r="K139" s="64"/>
      <c r="L139" s="64"/>
      <c r="M139" s="64"/>
      <c r="N139" s="64"/>
      <c r="O139" s="64"/>
      <c r="P139" s="64"/>
    </row>
    <row r="140" spans="1:16" s="70" customFormat="1">
      <c r="A140" s="139">
        <v>129</v>
      </c>
      <c r="B140" s="140"/>
      <c r="C140" s="142"/>
      <c r="D140" s="146" t="str">
        <f t="shared" ref="D140:D203" si="10">IF(OR($B140="",,$C140&lt;an_initial,$C140&gt;an_final),"",E140*10)</f>
        <v/>
      </c>
      <c r="F140" s="71"/>
      <c r="G140" s="64"/>
      <c r="H140" s="64"/>
      <c r="I140" s="64"/>
      <c r="J140" s="64"/>
      <c r="K140" s="64"/>
      <c r="L140" s="64"/>
      <c r="M140" s="64"/>
      <c r="N140" s="64"/>
      <c r="O140" s="64"/>
      <c r="P140" s="64"/>
    </row>
    <row r="141" spans="1:16" s="70" customFormat="1">
      <c r="A141" s="139">
        <v>130</v>
      </c>
      <c r="B141" s="140"/>
      <c r="C141" s="142"/>
      <c r="D141" s="146" t="str">
        <f t="shared" si="10"/>
        <v/>
      </c>
      <c r="F141" s="71"/>
      <c r="G141" s="64"/>
      <c r="H141" s="64"/>
      <c r="I141" s="64"/>
      <c r="J141" s="64"/>
      <c r="K141" s="64"/>
      <c r="L141" s="64"/>
      <c r="M141" s="64"/>
      <c r="N141" s="64"/>
      <c r="O141" s="64"/>
      <c r="P141" s="64"/>
    </row>
    <row r="142" spans="1:16" s="70" customFormat="1">
      <c r="A142" s="139">
        <v>131</v>
      </c>
      <c r="B142" s="140"/>
      <c r="C142" s="142"/>
      <c r="D142" s="146" t="str">
        <f t="shared" si="10"/>
        <v/>
      </c>
      <c r="F142" s="71"/>
      <c r="G142" s="64"/>
      <c r="H142" s="64"/>
      <c r="I142" s="64"/>
      <c r="J142" s="64"/>
      <c r="K142" s="64"/>
      <c r="L142" s="64"/>
      <c r="M142" s="64"/>
      <c r="N142" s="64"/>
      <c r="O142" s="64"/>
      <c r="P142" s="64"/>
    </row>
    <row r="143" spans="1:16" s="70" customFormat="1">
      <c r="A143" s="139">
        <v>132</v>
      </c>
      <c r="B143" s="140"/>
      <c r="C143" s="142"/>
      <c r="D143" s="146" t="str">
        <f t="shared" si="10"/>
        <v/>
      </c>
      <c r="F143" s="71"/>
      <c r="G143" s="64"/>
      <c r="H143" s="64"/>
      <c r="I143" s="64"/>
      <c r="J143" s="64"/>
      <c r="K143" s="64"/>
      <c r="L143" s="64"/>
      <c r="M143" s="64"/>
      <c r="N143" s="64"/>
      <c r="O143" s="64"/>
      <c r="P143" s="64"/>
    </row>
    <row r="144" spans="1:16" s="70" customFormat="1">
      <c r="A144" s="139">
        <v>133</v>
      </c>
      <c r="B144" s="140"/>
      <c r="C144" s="142"/>
      <c r="D144" s="146" t="str">
        <f t="shared" si="10"/>
        <v/>
      </c>
      <c r="F144" s="71"/>
      <c r="G144" s="64"/>
      <c r="H144" s="64"/>
      <c r="I144" s="64"/>
      <c r="J144" s="64"/>
      <c r="K144" s="64"/>
      <c r="L144" s="64"/>
      <c r="M144" s="64"/>
      <c r="N144" s="64"/>
      <c r="O144" s="64"/>
      <c r="P144" s="64"/>
    </row>
    <row r="145" spans="1:16" s="70" customFormat="1">
      <c r="A145" s="139">
        <v>134</v>
      </c>
      <c r="B145" s="140"/>
      <c r="C145" s="142"/>
      <c r="D145" s="146" t="str">
        <f t="shared" si="10"/>
        <v/>
      </c>
      <c r="F145" s="71"/>
      <c r="G145" s="64"/>
      <c r="H145" s="64"/>
      <c r="I145" s="64"/>
      <c r="J145" s="64"/>
      <c r="K145" s="64"/>
      <c r="L145" s="64"/>
      <c r="M145" s="64"/>
      <c r="N145" s="64"/>
      <c r="O145" s="64"/>
      <c r="P145" s="64"/>
    </row>
    <row r="146" spans="1:16" s="70" customFormat="1">
      <c r="A146" s="139">
        <v>135</v>
      </c>
      <c r="B146" s="140"/>
      <c r="C146" s="142"/>
      <c r="D146" s="146" t="str">
        <f t="shared" si="10"/>
        <v/>
      </c>
      <c r="F146" s="71"/>
      <c r="G146" s="64"/>
      <c r="H146" s="64"/>
      <c r="I146" s="64"/>
      <c r="J146" s="64"/>
      <c r="K146" s="64"/>
      <c r="L146" s="64"/>
      <c r="M146" s="64"/>
      <c r="N146" s="64"/>
      <c r="O146" s="64"/>
      <c r="P146" s="64"/>
    </row>
    <row r="147" spans="1:16" s="70" customFormat="1">
      <c r="A147" s="139">
        <v>136</v>
      </c>
      <c r="B147" s="140"/>
      <c r="C147" s="142"/>
      <c r="D147" s="146" t="str">
        <f t="shared" si="10"/>
        <v/>
      </c>
      <c r="F147" s="71"/>
      <c r="G147" s="64"/>
      <c r="H147" s="64"/>
      <c r="I147" s="64"/>
      <c r="J147" s="64"/>
      <c r="K147" s="64"/>
      <c r="L147" s="64"/>
      <c r="M147" s="64"/>
      <c r="N147" s="64"/>
      <c r="O147" s="64"/>
      <c r="P147" s="64"/>
    </row>
    <row r="148" spans="1:16" s="70" customFormat="1">
      <c r="A148" s="139">
        <v>137</v>
      </c>
      <c r="B148" s="140"/>
      <c r="C148" s="142"/>
      <c r="D148" s="146" t="str">
        <f t="shared" si="10"/>
        <v/>
      </c>
      <c r="F148" s="71"/>
      <c r="G148" s="64"/>
      <c r="H148" s="64"/>
      <c r="I148" s="64"/>
      <c r="J148" s="64"/>
      <c r="K148" s="64"/>
      <c r="L148" s="64"/>
      <c r="M148" s="64"/>
      <c r="N148" s="64"/>
      <c r="O148" s="64"/>
      <c r="P148" s="64"/>
    </row>
    <row r="149" spans="1:16" s="70" customFormat="1">
      <c r="A149" s="139">
        <v>138</v>
      </c>
      <c r="B149" s="140"/>
      <c r="C149" s="142"/>
      <c r="D149" s="146" t="str">
        <f t="shared" si="10"/>
        <v/>
      </c>
      <c r="F149" s="71"/>
      <c r="G149" s="64"/>
      <c r="H149" s="64"/>
      <c r="I149" s="64"/>
      <c r="J149" s="64"/>
      <c r="K149" s="64"/>
      <c r="L149" s="64"/>
      <c r="M149" s="64"/>
      <c r="N149" s="64"/>
      <c r="O149" s="64"/>
      <c r="P149" s="64"/>
    </row>
    <row r="150" spans="1:16" s="70" customFormat="1">
      <c r="A150" s="139">
        <v>139</v>
      </c>
      <c r="B150" s="140"/>
      <c r="C150" s="142"/>
      <c r="D150" s="146" t="str">
        <f t="shared" si="10"/>
        <v/>
      </c>
      <c r="F150" s="71"/>
      <c r="G150" s="64"/>
      <c r="H150" s="64"/>
      <c r="I150" s="64"/>
      <c r="J150" s="64"/>
      <c r="K150" s="64"/>
      <c r="L150" s="64"/>
      <c r="M150" s="64"/>
      <c r="N150" s="64"/>
      <c r="O150" s="64"/>
      <c r="P150" s="64"/>
    </row>
    <row r="151" spans="1:16" s="70" customFormat="1">
      <c r="A151" s="139">
        <v>140</v>
      </c>
      <c r="B151" s="140"/>
      <c r="C151" s="142"/>
      <c r="D151" s="146" t="str">
        <f t="shared" si="10"/>
        <v/>
      </c>
      <c r="F151" s="71"/>
      <c r="G151" s="64"/>
      <c r="H151" s="64"/>
      <c r="I151" s="64"/>
      <c r="J151" s="64"/>
      <c r="K151" s="64"/>
      <c r="L151" s="64"/>
      <c r="M151" s="64"/>
      <c r="N151" s="64"/>
      <c r="O151" s="64"/>
      <c r="P151" s="64"/>
    </row>
    <row r="152" spans="1:16" s="70" customFormat="1">
      <c r="A152" s="139">
        <v>141</v>
      </c>
      <c r="B152" s="140"/>
      <c r="C152" s="142"/>
      <c r="D152" s="146" t="str">
        <f t="shared" si="10"/>
        <v/>
      </c>
      <c r="F152" s="71"/>
      <c r="G152" s="64"/>
      <c r="H152" s="64"/>
      <c r="I152" s="64"/>
      <c r="J152" s="64"/>
      <c r="K152" s="64"/>
      <c r="L152" s="64"/>
      <c r="M152" s="64"/>
      <c r="N152" s="64"/>
      <c r="O152" s="64"/>
      <c r="P152" s="64"/>
    </row>
    <row r="153" spans="1:16" s="70" customFormat="1">
      <c r="A153" s="139">
        <v>142</v>
      </c>
      <c r="B153" s="140"/>
      <c r="C153" s="142"/>
      <c r="D153" s="146" t="str">
        <f t="shared" si="10"/>
        <v/>
      </c>
      <c r="F153" s="71"/>
      <c r="G153" s="64"/>
      <c r="H153" s="64"/>
      <c r="I153" s="64"/>
      <c r="J153" s="64"/>
      <c r="K153" s="64"/>
      <c r="L153" s="64"/>
      <c r="M153" s="64"/>
      <c r="N153" s="64"/>
      <c r="O153" s="64"/>
      <c r="P153" s="64"/>
    </row>
    <row r="154" spans="1:16" s="70" customFormat="1">
      <c r="A154" s="139">
        <v>143</v>
      </c>
      <c r="B154" s="140"/>
      <c r="C154" s="142"/>
      <c r="D154" s="146" t="str">
        <f t="shared" si="10"/>
        <v/>
      </c>
      <c r="F154" s="71"/>
      <c r="G154" s="64"/>
      <c r="H154" s="64"/>
      <c r="I154" s="64"/>
      <c r="J154" s="64"/>
      <c r="K154" s="64"/>
      <c r="L154" s="64"/>
      <c r="M154" s="64"/>
      <c r="N154" s="64"/>
      <c r="O154" s="64"/>
      <c r="P154" s="64"/>
    </row>
    <row r="155" spans="1:16" s="70" customFormat="1">
      <c r="A155" s="139">
        <v>144</v>
      </c>
      <c r="B155" s="140"/>
      <c r="C155" s="142"/>
      <c r="D155" s="146" t="str">
        <f t="shared" si="10"/>
        <v/>
      </c>
      <c r="F155" s="71"/>
      <c r="G155" s="64"/>
      <c r="H155" s="64"/>
      <c r="I155" s="64"/>
      <c r="J155" s="64"/>
      <c r="K155" s="64"/>
      <c r="L155" s="64"/>
      <c r="M155" s="64"/>
      <c r="N155" s="64"/>
      <c r="O155" s="64"/>
      <c r="P155" s="64"/>
    </row>
    <row r="156" spans="1:16" s="70" customFormat="1">
      <c r="A156" s="139">
        <v>145</v>
      </c>
      <c r="B156" s="140"/>
      <c r="C156" s="142"/>
      <c r="D156" s="146" t="str">
        <f t="shared" si="10"/>
        <v/>
      </c>
      <c r="F156" s="71"/>
      <c r="G156" s="64"/>
      <c r="H156" s="64"/>
      <c r="I156" s="64"/>
      <c r="J156" s="64"/>
      <c r="K156" s="64"/>
      <c r="L156" s="64"/>
      <c r="M156" s="64"/>
      <c r="N156" s="64"/>
      <c r="O156" s="64"/>
      <c r="P156" s="64"/>
    </row>
    <row r="157" spans="1:16" s="70" customFormat="1">
      <c r="A157" s="139">
        <v>146</v>
      </c>
      <c r="B157" s="140"/>
      <c r="C157" s="142"/>
      <c r="D157" s="146" t="str">
        <f t="shared" si="10"/>
        <v/>
      </c>
      <c r="F157" s="71"/>
      <c r="G157" s="64"/>
      <c r="H157" s="64"/>
      <c r="I157" s="64"/>
      <c r="J157" s="64"/>
      <c r="K157" s="64"/>
      <c r="L157" s="64"/>
      <c r="M157" s="64"/>
      <c r="N157" s="64"/>
      <c r="O157" s="64"/>
      <c r="P157" s="64"/>
    </row>
    <row r="158" spans="1:16" s="70" customFormat="1">
      <c r="A158" s="139">
        <v>147</v>
      </c>
      <c r="B158" s="140"/>
      <c r="C158" s="142"/>
      <c r="D158" s="146" t="str">
        <f t="shared" si="10"/>
        <v/>
      </c>
      <c r="F158" s="71"/>
      <c r="G158" s="64"/>
      <c r="H158" s="64"/>
      <c r="I158" s="64"/>
      <c r="J158" s="64"/>
      <c r="K158" s="64"/>
      <c r="L158" s="64"/>
      <c r="M158" s="64"/>
      <c r="N158" s="64"/>
      <c r="O158" s="64"/>
      <c r="P158" s="64"/>
    </row>
    <row r="159" spans="1:16" s="70" customFormat="1">
      <c r="A159" s="139">
        <v>148</v>
      </c>
      <c r="B159" s="140"/>
      <c r="C159" s="142"/>
      <c r="D159" s="146" t="str">
        <f t="shared" si="10"/>
        <v/>
      </c>
      <c r="F159" s="71"/>
      <c r="G159" s="64"/>
      <c r="H159" s="64"/>
      <c r="I159" s="64"/>
      <c r="J159" s="64"/>
      <c r="K159" s="64"/>
      <c r="L159" s="64"/>
      <c r="M159" s="64"/>
      <c r="N159" s="64"/>
      <c r="O159" s="64"/>
      <c r="P159" s="64"/>
    </row>
    <row r="160" spans="1:16" s="70" customFormat="1">
      <c r="A160" s="139">
        <v>149</v>
      </c>
      <c r="B160" s="140"/>
      <c r="C160" s="142"/>
      <c r="D160" s="146" t="str">
        <f t="shared" si="10"/>
        <v/>
      </c>
      <c r="F160" s="71"/>
      <c r="G160" s="64"/>
      <c r="H160" s="64"/>
      <c r="I160" s="64"/>
      <c r="J160" s="64"/>
      <c r="K160" s="64"/>
      <c r="L160" s="64"/>
      <c r="M160" s="64"/>
      <c r="N160" s="64"/>
      <c r="O160" s="64"/>
      <c r="P160" s="64"/>
    </row>
    <row r="161" spans="1:16" s="70" customFormat="1">
      <c r="A161" s="139">
        <v>150</v>
      </c>
      <c r="B161" s="140"/>
      <c r="C161" s="142"/>
      <c r="D161" s="146" t="str">
        <f t="shared" si="10"/>
        <v/>
      </c>
      <c r="F161" s="71"/>
      <c r="G161" s="64"/>
      <c r="H161" s="64"/>
      <c r="I161" s="64"/>
      <c r="J161" s="64"/>
      <c r="K161" s="64"/>
      <c r="L161" s="64"/>
      <c r="M161" s="64"/>
      <c r="N161" s="64"/>
      <c r="O161" s="64"/>
      <c r="P161" s="64"/>
    </row>
    <row r="162" spans="1:16" s="70" customFormat="1">
      <c r="A162" s="139">
        <v>151</v>
      </c>
      <c r="B162" s="140"/>
      <c r="C162" s="142"/>
      <c r="D162" s="146" t="str">
        <f t="shared" si="10"/>
        <v/>
      </c>
      <c r="F162" s="71"/>
      <c r="G162" s="64"/>
      <c r="H162" s="64"/>
      <c r="I162" s="64"/>
      <c r="J162" s="64"/>
      <c r="K162" s="64"/>
      <c r="L162" s="64"/>
      <c r="M162" s="64"/>
      <c r="N162" s="64"/>
      <c r="O162" s="64"/>
      <c r="P162" s="64"/>
    </row>
    <row r="163" spans="1:16" s="70" customFormat="1">
      <c r="A163" s="139">
        <v>152</v>
      </c>
      <c r="B163" s="140"/>
      <c r="C163" s="142"/>
      <c r="D163" s="146" t="str">
        <f t="shared" si="10"/>
        <v/>
      </c>
      <c r="F163" s="71"/>
      <c r="G163" s="64"/>
      <c r="H163" s="64"/>
      <c r="I163" s="64"/>
      <c r="J163" s="64"/>
      <c r="K163" s="64"/>
      <c r="L163" s="64"/>
      <c r="M163" s="64"/>
      <c r="N163" s="64"/>
      <c r="O163" s="64"/>
      <c r="P163" s="64"/>
    </row>
    <row r="164" spans="1:16" s="70" customFormat="1">
      <c r="A164" s="139">
        <v>153</v>
      </c>
      <c r="B164" s="140"/>
      <c r="C164" s="142"/>
      <c r="D164" s="146" t="str">
        <f t="shared" si="10"/>
        <v/>
      </c>
      <c r="F164" s="71"/>
      <c r="G164" s="64"/>
      <c r="H164" s="64"/>
      <c r="I164" s="64"/>
      <c r="J164" s="64"/>
      <c r="K164" s="64"/>
      <c r="L164" s="64"/>
      <c r="M164" s="64"/>
      <c r="N164" s="64"/>
      <c r="O164" s="64"/>
      <c r="P164" s="64"/>
    </row>
    <row r="165" spans="1:16" s="70" customFormat="1">
      <c r="A165" s="139">
        <v>154</v>
      </c>
      <c r="B165" s="140"/>
      <c r="C165" s="142"/>
      <c r="D165" s="146" t="str">
        <f t="shared" si="10"/>
        <v/>
      </c>
      <c r="F165" s="71"/>
      <c r="G165" s="64"/>
      <c r="H165" s="64"/>
      <c r="I165" s="64"/>
      <c r="J165" s="64"/>
      <c r="K165" s="64"/>
      <c r="L165" s="64"/>
      <c r="M165" s="64"/>
      <c r="N165" s="64"/>
      <c r="O165" s="64"/>
      <c r="P165" s="64"/>
    </row>
    <row r="166" spans="1:16" s="70" customFormat="1">
      <c r="A166" s="139">
        <v>155</v>
      </c>
      <c r="B166" s="140"/>
      <c r="C166" s="142"/>
      <c r="D166" s="146" t="str">
        <f t="shared" si="10"/>
        <v/>
      </c>
      <c r="F166" s="71"/>
      <c r="G166" s="64"/>
      <c r="H166" s="64"/>
      <c r="I166" s="64"/>
      <c r="J166" s="64"/>
      <c r="K166" s="64"/>
      <c r="L166" s="64"/>
      <c r="M166" s="64"/>
      <c r="N166" s="64"/>
      <c r="O166" s="64"/>
      <c r="P166" s="64"/>
    </row>
    <row r="167" spans="1:16" s="70" customFormat="1">
      <c r="A167" s="139">
        <v>156</v>
      </c>
      <c r="B167" s="140"/>
      <c r="C167" s="142"/>
      <c r="D167" s="146" t="str">
        <f t="shared" si="10"/>
        <v/>
      </c>
      <c r="F167" s="71"/>
      <c r="G167" s="64"/>
      <c r="H167" s="64"/>
      <c r="I167" s="64"/>
      <c r="J167" s="64"/>
      <c r="K167" s="64"/>
      <c r="L167" s="64"/>
      <c r="M167" s="64"/>
      <c r="N167" s="64"/>
      <c r="O167" s="64"/>
      <c r="P167" s="64"/>
    </row>
    <row r="168" spans="1:16" s="70" customFormat="1">
      <c r="A168" s="139">
        <v>157</v>
      </c>
      <c r="B168" s="140"/>
      <c r="C168" s="142"/>
      <c r="D168" s="146" t="str">
        <f t="shared" si="10"/>
        <v/>
      </c>
      <c r="F168" s="71"/>
      <c r="G168" s="64"/>
      <c r="H168" s="64"/>
      <c r="I168" s="64"/>
      <c r="J168" s="64"/>
      <c r="K168" s="64"/>
      <c r="L168" s="64"/>
      <c r="M168" s="64"/>
      <c r="N168" s="64"/>
      <c r="O168" s="64"/>
      <c r="P168" s="64"/>
    </row>
    <row r="169" spans="1:16" s="70" customFormat="1">
      <c r="A169" s="139">
        <v>158</v>
      </c>
      <c r="B169" s="140"/>
      <c r="C169" s="142"/>
      <c r="D169" s="146" t="str">
        <f t="shared" si="10"/>
        <v/>
      </c>
      <c r="F169" s="71"/>
      <c r="G169" s="64"/>
      <c r="H169" s="64"/>
      <c r="I169" s="64"/>
      <c r="J169" s="64"/>
      <c r="K169" s="64"/>
      <c r="L169" s="64"/>
      <c r="M169" s="64"/>
      <c r="N169" s="64"/>
      <c r="O169" s="64"/>
      <c r="P169" s="64"/>
    </row>
    <row r="170" spans="1:16" s="70" customFormat="1">
      <c r="A170" s="139">
        <v>159</v>
      </c>
      <c r="B170" s="140"/>
      <c r="C170" s="142"/>
      <c r="D170" s="146" t="str">
        <f t="shared" si="10"/>
        <v/>
      </c>
      <c r="F170" s="71"/>
      <c r="G170" s="64"/>
      <c r="H170" s="64"/>
      <c r="I170" s="64"/>
      <c r="J170" s="64"/>
      <c r="K170" s="64"/>
      <c r="L170" s="64"/>
      <c r="M170" s="64"/>
      <c r="N170" s="64"/>
      <c r="O170" s="64"/>
      <c r="P170" s="64"/>
    </row>
    <row r="171" spans="1:16" s="70" customFormat="1">
      <c r="A171" s="139">
        <v>160</v>
      </c>
      <c r="B171" s="140"/>
      <c r="C171" s="142"/>
      <c r="D171" s="146" t="str">
        <f t="shared" si="10"/>
        <v/>
      </c>
      <c r="F171" s="71"/>
      <c r="G171" s="64"/>
      <c r="H171" s="64"/>
      <c r="I171" s="64"/>
      <c r="J171" s="64"/>
      <c r="K171" s="64"/>
      <c r="L171" s="64"/>
      <c r="M171" s="64"/>
      <c r="N171" s="64"/>
      <c r="O171" s="64"/>
      <c r="P171" s="64"/>
    </row>
    <row r="172" spans="1:16" s="70" customFormat="1">
      <c r="A172" s="139">
        <v>161</v>
      </c>
      <c r="B172" s="140"/>
      <c r="C172" s="142"/>
      <c r="D172" s="146" t="str">
        <f t="shared" si="10"/>
        <v/>
      </c>
      <c r="F172" s="71"/>
      <c r="G172" s="64"/>
      <c r="H172" s="64"/>
      <c r="I172" s="64"/>
      <c r="J172" s="64"/>
      <c r="K172" s="64"/>
      <c r="L172" s="64"/>
      <c r="M172" s="64"/>
      <c r="N172" s="64"/>
      <c r="O172" s="64"/>
      <c r="P172" s="64"/>
    </row>
    <row r="173" spans="1:16" s="70" customFormat="1">
      <c r="A173" s="139">
        <v>162</v>
      </c>
      <c r="B173" s="140"/>
      <c r="C173" s="142"/>
      <c r="D173" s="146" t="str">
        <f t="shared" si="10"/>
        <v/>
      </c>
      <c r="F173" s="71"/>
      <c r="G173" s="64"/>
      <c r="H173" s="64"/>
      <c r="I173" s="64"/>
      <c r="J173" s="64"/>
      <c r="K173" s="64"/>
      <c r="L173" s="64"/>
      <c r="M173" s="64"/>
      <c r="N173" s="64"/>
      <c r="O173" s="64"/>
      <c r="P173" s="64"/>
    </row>
    <row r="174" spans="1:16" s="70" customFormat="1">
      <c r="A174" s="139">
        <v>163</v>
      </c>
      <c r="B174" s="140"/>
      <c r="C174" s="142"/>
      <c r="D174" s="146" t="str">
        <f t="shared" si="10"/>
        <v/>
      </c>
      <c r="F174" s="71"/>
      <c r="G174" s="64"/>
      <c r="H174" s="64"/>
      <c r="I174" s="64"/>
      <c r="J174" s="64"/>
      <c r="K174" s="64"/>
      <c r="L174" s="64"/>
      <c r="M174" s="64"/>
      <c r="N174" s="64"/>
      <c r="O174" s="64"/>
      <c r="P174" s="64"/>
    </row>
    <row r="175" spans="1:16" s="70" customFormat="1">
      <c r="A175" s="139">
        <v>164</v>
      </c>
      <c r="B175" s="140"/>
      <c r="C175" s="142"/>
      <c r="D175" s="146" t="str">
        <f t="shared" si="10"/>
        <v/>
      </c>
      <c r="F175" s="71"/>
      <c r="G175" s="64"/>
      <c r="H175" s="64"/>
      <c r="I175" s="64"/>
      <c r="J175" s="64"/>
      <c r="K175" s="64"/>
      <c r="L175" s="64"/>
      <c r="M175" s="64"/>
      <c r="N175" s="64"/>
      <c r="O175" s="64"/>
      <c r="P175" s="64"/>
    </row>
    <row r="176" spans="1:16" s="70" customFormat="1">
      <c r="A176" s="139">
        <v>165</v>
      </c>
      <c r="B176" s="140"/>
      <c r="C176" s="142"/>
      <c r="D176" s="146" t="str">
        <f t="shared" si="10"/>
        <v/>
      </c>
      <c r="F176" s="71"/>
      <c r="G176" s="64"/>
      <c r="H176" s="64"/>
      <c r="I176" s="64"/>
      <c r="J176" s="64"/>
      <c r="K176" s="64"/>
      <c r="L176" s="64"/>
      <c r="M176" s="64"/>
      <c r="N176" s="64"/>
      <c r="O176" s="64"/>
      <c r="P176" s="64"/>
    </row>
    <row r="177" spans="1:16" s="70" customFormat="1">
      <c r="A177" s="139">
        <v>166</v>
      </c>
      <c r="B177" s="140"/>
      <c r="C177" s="142"/>
      <c r="D177" s="146" t="str">
        <f t="shared" si="10"/>
        <v/>
      </c>
      <c r="F177" s="71"/>
      <c r="G177" s="64"/>
      <c r="H177" s="64"/>
      <c r="I177" s="64"/>
      <c r="J177" s="64"/>
      <c r="K177" s="64"/>
      <c r="L177" s="64"/>
      <c r="M177" s="64"/>
      <c r="N177" s="64"/>
      <c r="O177" s="64"/>
      <c r="P177" s="64"/>
    </row>
    <row r="178" spans="1:16" s="70" customFormat="1">
      <c r="A178" s="139">
        <v>167</v>
      </c>
      <c r="B178" s="140"/>
      <c r="C178" s="142"/>
      <c r="D178" s="146" t="str">
        <f t="shared" si="10"/>
        <v/>
      </c>
      <c r="F178" s="71"/>
      <c r="G178" s="64"/>
      <c r="H178" s="64"/>
      <c r="I178" s="64"/>
      <c r="J178" s="64"/>
      <c r="K178" s="64"/>
      <c r="L178" s="64"/>
      <c r="M178" s="64"/>
      <c r="N178" s="64"/>
      <c r="O178" s="64"/>
      <c r="P178" s="64"/>
    </row>
    <row r="179" spans="1:16" s="70" customFormat="1">
      <c r="A179" s="139">
        <v>168</v>
      </c>
      <c r="B179" s="140"/>
      <c r="C179" s="142"/>
      <c r="D179" s="146" t="str">
        <f t="shared" si="10"/>
        <v/>
      </c>
      <c r="F179" s="71"/>
      <c r="G179" s="64"/>
      <c r="H179" s="64"/>
      <c r="I179" s="64"/>
      <c r="J179" s="64"/>
      <c r="K179" s="64"/>
      <c r="L179" s="64"/>
      <c r="M179" s="64"/>
      <c r="N179" s="64"/>
      <c r="O179" s="64"/>
      <c r="P179" s="64"/>
    </row>
    <row r="180" spans="1:16" s="70" customFormat="1">
      <c r="A180" s="139">
        <v>169</v>
      </c>
      <c r="B180" s="140"/>
      <c r="C180" s="142"/>
      <c r="D180" s="146" t="str">
        <f t="shared" si="10"/>
        <v/>
      </c>
      <c r="F180" s="71"/>
      <c r="G180" s="64"/>
      <c r="H180" s="64"/>
      <c r="I180" s="64"/>
      <c r="J180" s="64"/>
      <c r="K180" s="64"/>
      <c r="L180" s="64"/>
      <c r="M180" s="64"/>
      <c r="N180" s="64"/>
      <c r="O180" s="64"/>
      <c r="P180" s="64"/>
    </row>
    <row r="181" spans="1:16" s="70" customFormat="1">
      <c r="A181" s="139">
        <v>170</v>
      </c>
      <c r="B181" s="140"/>
      <c r="C181" s="142"/>
      <c r="D181" s="146" t="str">
        <f t="shared" si="10"/>
        <v/>
      </c>
      <c r="F181" s="71"/>
      <c r="G181" s="64"/>
      <c r="H181" s="64"/>
      <c r="I181" s="64"/>
      <c r="J181" s="64"/>
      <c r="K181" s="64"/>
      <c r="L181" s="64"/>
      <c r="M181" s="64"/>
      <c r="N181" s="64"/>
      <c r="O181" s="64"/>
      <c r="P181" s="64"/>
    </row>
    <row r="182" spans="1:16" s="70" customFormat="1">
      <c r="A182" s="139">
        <v>171</v>
      </c>
      <c r="B182" s="140"/>
      <c r="C182" s="142"/>
      <c r="D182" s="146" t="str">
        <f t="shared" si="10"/>
        <v/>
      </c>
      <c r="F182" s="71"/>
      <c r="G182" s="64"/>
      <c r="H182" s="64"/>
      <c r="I182" s="64"/>
      <c r="J182" s="64"/>
      <c r="K182" s="64"/>
      <c r="L182" s="64"/>
      <c r="M182" s="64"/>
      <c r="N182" s="64"/>
      <c r="O182" s="64"/>
      <c r="P182" s="64"/>
    </row>
    <row r="183" spans="1:16" s="70" customFormat="1">
      <c r="A183" s="139">
        <v>172</v>
      </c>
      <c r="B183" s="140"/>
      <c r="C183" s="142"/>
      <c r="D183" s="146" t="str">
        <f t="shared" si="10"/>
        <v/>
      </c>
      <c r="F183" s="71"/>
      <c r="G183" s="64"/>
      <c r="H183" s="64"/>
      <c r="I183" s="64"/>
      <c r="J183" s="64"/>
      <c r="K183" s="64"/>
      <c r="L183" s="64"/>
      <c r="M183" s="64"/>
      <c r="N183" s="64"/>
      <c r="O183" s="64"/>
      <c r="P183" s="64"/>
    </row>
    <row r="184" spans="1:16" s="70" customFormat="1">
      <c r="A184" s="139">
        <v>173</v>
      </c>
      <c r="B184" s="140"/>
      <c r="C184" s="142"/>
      <c r="D184" s="146" t="str">
        <f t="shared" si="10"/>
        <v/>
      </c>
      <c r="F184" s="71"/>
      <c r="G184" s="64"/>
      <c r="H184" s="64"/>
      <c r="I184" s="64"/>
      <c r="J184" s="64"/>
      <c r="K184" s="64"/>
      <c r="L184" s="64"/>
      <c r="M184" s="64"/>
      <c r="N184" s="64"/>
      <c r="O184" s="64"/>
      <c r="P184" s="64"/>
    </row>
    <row r="185" spans="1:16" s="70" customFormat="1">
      <c r="A185" s="139">
        <v>174</v>
      </c>
      <c r="B185" s="140"/>
      <c r="C185" s="142"/>
      <c r="D185" s="146" t="str">
        <f t="shared" si="10"/>
        <v/>
      </c>
      <c r="F185" s="71"/>
      <c r="G185" s="64"/>
      <c r="H185" s="64"/>
      <c r="I185" s="64"/>
      <c r="J185" s="64"/>
      <c r="K185" s="64"/>
      <c r="L185" s="64"/>
      <c r="M185" s="64"/>
      <c r="N185" s="64"/>
      <c r="O185" s="64"/>
      <c r="P185" s="64"/>
    </row>
    <row r="186" spans="1:16" s="70" customFormat="1">
      <c r="A186" s="139">
        <v>175</v>
      </c>
      <c r="B186" s="140"/>
      <c r="C186" s="142"/>
      <c r="D186" s="146" t="str">
        <f t="shared" si="10"/>
        <v/>
      </c>
      <c r="F186" s="71"/>
      <c r="G186" s="64"/>
      <c r="H186" s="64"/>
      <c r="I186" s="64"/>
      <c r="J186" s="64"/>
      <c r="K186" s="64"/>
      <c r="L186" s="64"/>
      <c r="M186" s="64"/>
      <c r="N186" s="64"/>
      <c r="O186" s="64"/>
      <c r="P186" s="64"/>
    </row>
    <row r="187" spans="1:16" s="70" customFormat="1">
      <c r="A187" s="139">
        <v>176</v>
      </c>
      <c r="B187" s="140"/>
      <c r="C187" s="142"/>
      <c r="D187" s="146" t="str">
        <f t="shared" si="10"/>
        <v/>
      </c>
      <c r="F187" s="71"/>
      <c r="G187" s="64"/>
      <c r="H187" s="64"/>
      <c r="I187" s="64"/>
      <c r="J187" s="64"/>
      <c r="K187" s="64"/>
      <c r="L187" s="64"/>
      <c r="M187" s="64"/>
      <c r="N187" s="64"/>
      <c r="O187" s="64"/>
      <c r="P187" s="64"/>
    </row>
    <row r="188" spans="1:16" s="70" customFormat="1">
      <c r="A188" s="139">
        <v>177</v>
      </c>
      <c r="B188" s="140"/>
      <c r="C188" s="142"/>
      <c r="D188" s="146" t="str">
        <f t="shared" si="10"/>
        <v/>
      </c>
      <c r="F188" s="71"/>
      <c r="G188" s="64"/>
      <c r="H188" s="64"/>
      <c r="I188" s="64"/>
      <c r="J188" s="64"/>
      <c r="K188" s="64"/>
      <c r="L188" s="64"/>
      <c r="M188" s="64"/>
      <c r="N188" s="64"/>
      <c r="O188" s="64"/>
      <c r="P188" s="64"/>
    </row>
    <row r="189" spans="1:16" s="70" customFormat="1">
      <c r="A189" s="139">
        <v>178</v>
      </c>
      <c r="B189" s="140"/>
      <c r="C189" s="142"/>
      <c r="D189" s="146" t="str">
        <f t="shared" si="10"/>
        <v/>
      </c>
      <c r="F189" s="71"/>
      <c r="G189" s="64"/>
      <c r="H189" s="64"/>
      <c r="I189" s="64"/>
      <c r="J189" s="64"/>
      <c r="K189" s="64"/>
      <c r="L189" s="64"/>
      <c r="M189" s="64"/>
      <c r="N189" s="64"/>
      <c r="O189" s="64"/>
      <c r="P189" s="64"/>
    </row>
    <row r="190" spans="1:16" s="70" customFormat="1">
      <c r="A190" s="139">
        <v>179</v>
      </c>
      <c r="B190" s="140"/>
      <c r="C190" s="142"/>
      <c r="D190" s="146" t="str">
        <f t="shared" si="10"/>
        <v/>
      </c>
      <c r="F190" s="71"/>
      <c r="G190" s="64"/>
      <c r="H190" s="64"/>
      <c r="I190" s="64"/>
      <c r="J190" s="64"/>
      <c r="K190" s="64"/>
      <c r="L190" s="64"/>
      <c r="M190" s="64"/>
      <c r="N190" s="64"/>
      <c r="O190" s="64"/>
      <c r="P190" s="64"/>
    </row>
    <row r="191" spans="1:16" s="70" customFormat="1">
      <c r="A191" s="139">
        <v>180</v>
      </c>
      <c r="B191" s="140"/>
      <c r="C191" s="142"/>
      <c r="D191" s="146" t="str">
        <f t="shared" si="10"/>
        <v/>
      </c>
      <c r="F191" s="71"/>
      <c r="G191" s="64"/>
      <c r="H191" s="64"/>
      <c r="I191" s="64"/>
      <c r="J191" s="64"/>
      <c r="K191" s="64"/>
      <c r="L191" s="64"/>
      <c r="M191" s="64"/>
      <c r="N191" s="64"/>
      <c r="O191" s="64"/>
      <c r="P191" s="64"/>
    </row>
    <row r="192" spans="1:16" s="70" customFormat="1">
      <c r="A192" s="139">
        <v>181</v>
      </c>
      <c r="B192" s="140"/>
      <c r="C192" s="142"/>
      <c r="D192" s="146" t="str">
        <f t="shared" si="10"/>
        <v/>
      </c>
      <c r="F192" s="71"/>
      <c r="G192" s="64"/>
      <c r="H192" s="64"/>
      <c r="I192" s="64"/>
      <c r="J192" s="64"/>
      <c r="K192" s="64"/>
      <c r="L192" s="64"/>
      <c r="M192" s="64"/>
      <c r="N192" s="64"/>
      <c r="O192" s="64"/>
      <c r="P192" s="64"/>
    </row>
    <row r="193" spans="1:16" s="70" customFormat="1">
      <c r="A193" s="139">
        <v>182</v>
      </c>
      <c r="B193" s="140"/>
      <c r="C193" s="142"/>
      <c r="D193" s="146" t="str">
        <f t="shared" si="10"/>
        <v/>
      </c>
      <c r="F193" s="71"/>
      <c r="G193" s="64"/>
      <c r="H193" s="64"/>
      <c r="I193" s="64"/>
      <c r="J193" s="64"/>
      <c r="K193" s="64"/>
      <c r="L193" s="64"/>
      <c r="M193" s="64"/>
      <c r="N193" s="64"/>
      <c r="O193" s="64"/>
      <c r="P193" s="64"/>
    </row>
    <row r="194" spans="1:16" s="70" customFormat="1">
      <c r="A194" s="139">
        <v>183</v>
      </c>
      <c r="B194" s="140"/>
      <c r="C194" s="142"/>
      <c r="D194" s="146" t="str">
        <f t="shared" si="10"/>
        <v/>
      </c>
      <c r="F194" s="71"/>
      <c r="G194" s="64"/>
      <c r="H194" s="64"/>
      <c r="I194" s="64"/>
      <c r="J194" s="64"/>
      <c r="K194" s="64"/>
      <c r="L194" s="64"/>
      <c r="M194" s="64"/>
      <c r="N194" s="64"/>
      <c r="O194" s="64"/>
      <c r="P194" s="64"/>
    </row>
    <row r="195" spans="1:16" s="70" customFormat="1">
      <c r="A195" s="139">
        <v>184</v>
      </c>
      <c r="B195" s="140"/>
      <c r="C195" s="142"/>
      <c r="D195" s="146" t="str">
        <f t="shared" si="10"/>
        <v/>
      </c>
      <c r="F195" s="71"/>
      <c r="G195" s="64"/>
      <c r="H195" s="64"/>
      <c r="I195" s="64"/>
      <c r="J195" s="64"/>
      <c r="K195" s="64"/>
      <c r="L195" s="64"/>
      <c r="M195" s="64"/>
      <c r="N195" s="64"/>
      <c r="O195" s="64"/>
      <c r="P195" s="64"/>
    </row>
    <row r="196" spans="1:16" s="70" customFormat="1">
      <c r="A196" s="139">
        <v>185</v>
      </c>
      <c r="B196" s="140"/>
      <c r="C196" s="142"/>
      <c r="D196" s="146" t="str">
        <f t="shared" si="10"/>
        <v/>
      </c>
      <c r="F196" s="71"/>
      <c r="G196" s="64"/>
      <c r="H196" s="64"/>
      <c r="I196" s="64"/>
      <c r="J196" s="64"/>
      <c r="K196" s="64"/>
      <c r="L196" s="64"/>
      <c r="M196" s="64"/>
      <c r="N196" s="64"/>
      <c r="O196" s="64"/>
      <c r="P196" s="64"/>
    </row>
    <row r="197" spans="1:16" s="70" customFormat="1">
      <c r="A197" s="139">
        <v>186</v>
      </c>
      <c r="B197" s="140"/>
      <c r="C197" s="142"/>
      <c r="D197" s="146" t="str">
        <f t="shared" si="10"/>
        <v/>
      </c>
      <c r="F197" s="71"/>
      <c r="G197" s="64"/>
      <c r="H197" s="64"/>
      <c r="I197" s="64"/>
      <c r="J197" s="64"/>
      <c r="K197" s="64"/>
      <c r="L197" s="64"/>
      <c r="M197" s="64"/>
      <c r="N197" s="64"/>
      <c r="O197" s="64"/>
      <c r="P197" s="64"/>
    </row>
    <row r="198" spans="1:16" s="70" customFormat="1">
      <c r="A198" s="139">
        <v>187</v>
      </c>
      <c r="B198" s="140"/>
      <c r="C198" s="142"/>
      <c r="D198" s="146" t="str">
        <f t="shared" si="10"/>
        <v/>
      </c>
      <c r="F198" s="71"/>
      <c r="G198" s="64"/>
      <c r="H198" s="64"/>
      <c r="I198" s="64"/>
      <c r="J198" s="64"/>
      <c r="K198" s="64"/>
      <c r="L198" s="64"/>
      <c r="M198" s="64"/>
      <c r="N198" s="64"/>
      <c r="O198" s="64"/>
      <c r="P198" s="64"/>
    </row>
    <row r="199" spans="1:16" s="70" customFormat="1">
      <c r="A199" s="139">
        <v>188</v>
      </c>
      <c r="B199" s="140"/>
      <c r="C199" s="142"/>
      <c r="D199" s="146" t="str">
        <f t="shared" si="10"/>
        <v/>
      </c>
      <c r="F199" s="71"/>
      <c r="G199" s="64"/>
      <c r="H199" s="64"/>
      <c r="I199" s="64"/>
      <c r="J199" s="64"/>
      <c r="K199" s="64"/>
      <c r="L199" s="64"/>
      <c r="M199" s="64"/>
      <c r="N199" s="64"/>
      <c r="O199" s="64"/>
      <c r="P199" s="64"/>
    </row>
    <row r="200" spans="1:16" s="70" customFormat="1">
      <c r="A200" s="139">
        <v>189</v>
      </c>
      <c r="B200" s="140"/>
      <c r="C200" s="142"/>
      <c r="D200" s="146" t="str">
        <f t="shared" si="10"/>
        <v/>
      </c>
      <c r="F200" s="71"/>
      <c r="G200" s="64"/>
      <c r="H200" s="64"/>
      <c r="I200" s="64"/>
      <c r="J200" s="64"/>
      <c r="K200" s="64"/>
      <c r="L200" s="64"/>
      <c r="M200" s="64"/>
      <c r="N200" s="64"/>
      <c r="O200" s="64"/>
      <c r="P200" s="64"/>
    </row>
    <row r="201" spans="1:16" s="70" customFormat="1">
      <c r="A201" s="139">
        <v>190</v>
      </c>
      <c r="B201" s="140"/>
      <c r="C201" s="142"/>
      <c r="D201" s="146" t="str">
        <f t="shared" si="10"/>
        <v/>
      </c>
      <c r="F201" s="71"/>
      <c r="G201" s="64"/>
      <c r="H201" s="64"/>
      <c r="I201" s="64"/>
      <c r="J201" s="64"/>
      <c r="K201" s="64"/>
      <c r="L201" s="64"/>
      <c r="M201" s="64"/>
      <c r="N201" s="64"/>
      <c r="O201" s="64"/>
      <c r="P201" s="64"/>
    </row>
    <row r="202" spans="1:16" s="70" customFormat="1">
      <c r="A202" s="139">
        <v>191</v>
      </c>
      <c r="B202" s="140"/>
      <c r="C202" s="142"/>
      <c r="D202" s="146" t="str">
        <f t="shared" si="10"/>
        <v/>
      </c>
      <c r="F202" s="71"/>
      <c r="G202" s="64"/>
      <c r="H202" s="64"/>
      <c r="I202" s="64"/>
      <c r="J202" s="64"/>
      <c r="K202" s="64"/>
      <c r="L202" s="64"/>
      <c r="M202" s="64"/>
      <c r="N202" s="64"/>
      <c r="O202" s="64"/>
      <c r="P202" s="64"/>
    </row>
    <row r="203" spans="1:16" s="70" customFormat="1">
      <c r="A203" s="139">
        <v>192</v>
      </c>
      <c r="B203" s="140"/>
      <c r="C203" s="142"/>
      <c r="D203" s="146" t="str">
        <f t="shared" si="10"/>
        <v/>
      </c>
      <c r="F203" s="71"/>
      <c r="G203" s="64"/>
      <c r="H203" s="64"/>
      <c r="I203" s="64"/>
      <c r="J203" s="64"/>
      <c r="K203" s="64"/>
      <c r="L203" s="64"/>
      <c r="M203" s="64"/>
      <c r="N203" s="64"/>
      <c r="O203" s="64"/>
      <c r="P203" s="64"/>
    </row>
    <row r="204" spans="1:16" s="70" customFormat="1">
      <c r="A204" s="139">
        <v>193</v>
      </c>
      <c r="B204" s="140"/>
      <c r="C204" s="142"/>
      <c r="D204" s="146" t="str">
        <f t="shared" ref="D204:D261" si="11">IF(OR($B204="",,$C204&lt;an_initial,$C204&gt;an_final),"",E204*10)</f>
        <v/>
      </c>
      <c r="F204" s="71"/>
      <c r="G204" s="64"/>
      <c r="H204" s="64"/>
      <c r="I204" s="64"/>
      <c r="J204" s="64"/>
      <c r="K204" s="64"/>
      <c r="L204" s="64"/>
      <c r="M204" s="64"/>
      <c r="N204" s="64"/>
      <c r="O204" s="64"/>
      <c r="P204" s="64"/>
    </row>
    <row r="205" spans="1:16" s="70" customFormat="1">
      <c r="A205" s="139">
        <v>194</v>
      </c>
      <c r="B205" s="140"/>
      <c r="C205" s="142"/>
      <c r="D205" s="146" t="str">
        <f t="shared" si="11"/>
        <v/>
      </c>
      <c r="F205" s="71"/>
      <c r="G205" s="64"/>
      <c r="H205" s="64"/>
      <c r="I205" s="64"/>
      <c r="J205" s="64"/>
      <c r="K205" s="64"/>
      <c r="L205" s="64"/>
      <c r="M205" s="64"/>
      <c r="N205" s="64"/>
      <c r="O205" s="64"/>
      <c r="P205" s="64"/>
    </row>
    <row r="206" spans="1:16" s="70" customFormat="1">
      <c r="A206" s="139">
        <v>195</v>
      </c>
      <c r="B206" s="140"/>
      <c r="C206" s="142"/>
      <c r="D206" s="146" t="str">
        <f t="shared" si="11"/>
        <v/>
      </c>
      <c r="F206" s="71"/>
      <c r="G206" s="64"/>
      <c r="H206" s="64"/>
      <c r="I206" s="64"/>
      <c r="J206" s="64"/>
      <c r="K206" s="64"/>
      <c r="L206" s="64"/>
      <c r="M206" s="64"/>
      <c r="N206" s="64"/>
      <c r="O206" s="64"/>
      <c r="P206" s="64"/>
    </row>
    <row r="207" spans="1:16" s="70" customFormat="1">
      <c r="A207" s="139">
        <v>196</v>
      </c>
      <c r="B207" s="140"/>
      <c r="C207" s="142"/>
      <c r="D207" s="146" t="str">
        <f t="shared" si="11"/>
        <v/>
      </c>
      <c r="F207" s="71"/>
      <c r="G207" s="64"/>
      <c r="H207" s="64"/>
      <c r="I207" s="64"/>
      <c r="J207" s="64"/>
      <c r="K207" s="64"/>
      <c r="L207" s="64"/>
      <c r="M207" s="64"/>
      <c r="N207" s="64"/>
      <c r="O207" s="64"/>
      <c r="P207" s="64"/>
    </row>
    <row r="208" spans="1:16" s="70" customFormat="1">
      <c r="A208" s="139">
        <v>197</v>
      </c>
      <c r="B208" s="140"/>
      <c r="C208" s="142"/>
      <c r="D208" s="146" t="str">
        <f t="shared" si="11"/>
        <v/>
      </c>
      <c r="F208" s="71"/>
      <c r="G208" s="64"/>
      <c r="H208" s="64"/>
      <c r="I208" s="64"/>
      <c r="J208" s="64"/>
      <c r="K208" s="64"/>
      <c r="L208" s="64"/>
      <c r="M208" s="64"/>
      <c r="N208" s="64"/>
      <c r="O208" s="64"/>
      <c r="P208" s="64"/>
    </row>
    <row r="209" spans="1:16" s="70" customFormat="1">
      <c r="A209" s="139">
        <v>198</v>
      </c>
      <c r="B209" s="140"/>
      <c r="C209" s="142"/>
      <c r="D209" s="146" t="str">
        <f t="shared" si="11"/>
        <v/>
      </c>
      <c r="F209" s="71"/>
      <c r="G209" s="64"/>
      <c r="H209" s="64"/>
      <c r="I209" s="64"/>
      <c r="J209" s="64"/>
      <c r="K209" s="64"/>
      <c r="L209" s="64"/>
      <c r="M209" s="64"/>
      <c r="N209" s="64"/>
      <c r="O209" s="64"/>
      <c r="P209" s="64"/>
    </row>
    <row r="210" spans="1:16" s="70" customFormat="1">
      <c r="A210" s="139">
        <v>199</v>
      </c>
      <c r="B210" s="140"/>
      <c r="C210" s="142"/>
      <c r="D210" s="146" t="str">
        <f t="shared" si="11"/>
        <v/>
      </c>
      <c r="F210" s="71"/>
      <c r="G210" s="64"/>
      <c r="H210" s="64"/>
      <c r="I210" s="64"/>
      <c r="J210" s="64"/>
      <c r="K210" s="64"/>
      <c r="L210" s="64"/>
      <c r="M210" s="64"/>
      <c r="N210" s="64"/>
      <c r="O210" s="64"/>
      <c r="P210" s="64"/>
    </row>
    <row r="211" spans="1:16" s="70" customFormat="1">
      <c r="A211" s="139">
        <v>200</v>
      </c>
      <c r="B211" s="140"/>
      <c r="C211" s="142"/>
      <c r="D211" s="146" t="str">
        <f t="shared" si="11"/>
        <v/>
      </c>
      <c r="F211" s="71"/>
      <c r="G211" s="64"/>
      <c r="H211" s="64"/>
      <c r="I211" s="64"/>
      <c r="J211" s="64"/>
      <c r="K211" s="64"/>
      <c r="L211" s="64"/>
      <c r="M211" s="64"/>
      <c r="N211" s="64"/>
      <c r="O211" s="64"/>
      <c r="P211" s="64"/>
    </row>
    <row r="212" spans="1:16" s="70" customFormat="1">
      <c r="A212" s="139">
        <v>201</v>
      </c>
      <c r="B212" s="140"/>
      <c r="C212" s="142"/>
      <c r="D212" s="146" t="str">
        <f t="shared" si="11"/>
        <v/>
      </c>
      <c r="F212" s="71"/>
      <c r="G212" s="64"/>
      <c r="H212" s="64"/>
      <c r="I212" s="64"/>
      <c r="J212" s="64"/>
      <c r="K212" s="64"/>
      <c r="L212" s="64"/>
      <c r="M212" s="64"/>
      <c r="N212" s="64"/>
      <c r="O212" s="64"/>
      <c r="P212" s="64"/>
    </row>
    <row r="213" spans="1:16" s="70" customFormat="1">
      <c r="A213" s="139">
        <v>202</v>
      </c>
      <c r="B213" s="140"/>
      <c r="C213" s="142"/>
      <c r="D213" s="146" t="str">
        <f t="shared" si="11"/>
        <v/>
      </c>
      <c r="F213" s="71"/>
      <c r="G213" s="64"/>
      <c r="H213" s="64"/>
      <c r="I213" s="64"/>
      <c r="J213" s="64"/>
      <c r="K213" s="64"/>
      <c r="L213" s="64"/>
      <c r="M213" s="64"/>
      <c r="N213" s="64"/>
      <c r="O213" s="64"/>
      <c r="P213" s="64"/>
    </row>
    <row r="214" spans="1:16" s="70" customFormat="1">
      <c r="A214" s="139">
        <v>203</v>
      </c>
      <c r="B214" s="140"/>
      <c r="C214" s="142"/>
      <c r="D214" s="146" t="str">
        <f t="shared" si="11"/>
        <v/>
      </c>
      <c r="F214" s="71"/>
      <c r="G214" s="64"/>
      <c r="H214" s="64"/>
      <c r="I214" s="64"/>
      <c r="J214" s="64"/>
      <c r="K214" s="64"/>
      <c r="L214" s="64"/>
      <c r="M214" s="64"/>
      <c r="N214" s="64"/>
      <c r="O214" s="64"/>
      <c r="P214" s="64"/>
    </row>
    <row r="215" spans="1:16" s="70" customFormat="1">
      <c r="A215" s="139">
        <v>204</v>
      </c>
      <c r="B215" s="140"/>
      <c r="C215" s="142"/>
      <c r="D215" s="146" t="str">
        <f t="shared" si="11"/>
        <v/>
      </c>
      <c r="F215" s="71"/>
      <c r="G215" s="64"/>
      <c r="H215" s="64"/>
      <c r="I215" s="64"/>
      <c r="J215" s="64"/>
      <c r="K215" s="64"/>
      <c r="L215" s="64"/>
      <c r="M215" s="64"/>
      <c r="N215" s="64"/>
      <c r="O215" s="64"/>
      <c r="P215" s="64"/>
    </row>
    <row r="216" spans="1:16" s="70" customFormat="1">
      <c r="A216" s="139">
        <v>205</v>
      </c>
      <c r="B216" s="140"/>
      <c r="C216" s="142"/>
      <c r="D216" s="146" t="str">
        <f t="shared" si="11"/>
        <v/>
      </c>
      <c r="F216" s="71"/>
      <c r="G216" s="64"/>
      <c r="H216" s="64"/>
      <c r="I216" s="64"/>
      <c r="J216" s="64"/>
      <c r="K216" s="64"/>
      <c r="L216" s="64"/>
      <c r="M216" s="64"/>
      <c r="N216" s="64"/>
      <c r="O216" s="64"/>
      <c r="P216" s="64"/>
    </row>
    <row r="217" spans="1:16" s="70" customFormat="1">
      <c r="A217" s="139">
        <v>206</v>
      </c>
      <c r="B217" s="140"/>
      <c r="C217" s="142"/>
      <c r="D217" s="146" t="str">
        <f t="shared" si="11"/>
        <v/>
      </c>
      <c r="F217" s="71"/>
      <c r="G217" s="64"/>
      <c r="H217" s="64"/>
      <c r="I217" s="64"/>
      <c r="J217" s="64"/>
      <c r="K217" s="64"/>
      <c r="L217" s="64"/>
      <c r="M217" s="64"/>
      <c r="N217" s="64"/>
      <c r="O217" s="64"/>
      <c r="P217" s="64"/>
    </row>
    <row r="218" spans="1:16" s="70" customFormat="1">
      <c r="A218" s="139">
        <v>207</v>
      </c>
      <c r="B218" s="140"/>
      <c r="C218" s="142"/>
      <c r="D218" s="146" t="str">
        <f t="shared" si="11"/>
        <v/>
      </c>
      <c r="F218" s="71"/>
      <c r="G218" s="64"/>
      <c r="H218" s="64"/>
      <c r="I218" s="64"/>
      <c r="J218" s="64"/>
      <c r="K218" s="64"/>
      <c r="L218" s="64"/>
      <c r="M218" s="64"/>
      <c r="N218" s="64"/>
      <c r="O218" s="64"/>
      <c r="P218" s="64"/>
    </row>
    <row r="219" spans="1:16" s="70" customFormat="1">
      <c r="A219" s="139">
        <v>208</v>
      </c>
      <c r="B219" s="140"/>
      <c r="C219" s="142"/>
      <c r="D219" s="146" t="str">
        <f t="shared" si="11"/>
        <v/>
      </c>
      <c r="F219" s="71"/>
      <c r="G219" s="64"/>
      <c r="H219" s="64"/>
      <c r="I219" s="64"/>
      <c r="J219" s="64"/>
      <c r="K219" s="64"/>
      <c r="L219" s="64"/>
      <c r="M219" s="64"/>
      <c r="N219" s="64"/>
      <c r="O219" s="64"/>
      <c r="P219" s="64"/>
    </row>
    <row r="220" spans="1:16" s="70" customFormat="1">
      <c r="A220" s="139">
        <v>209</v>
      </c>
      <c r="B220" s="140"/>
      <c r="C220" s="142"/>
      <c r="D220" s="146" t="str">
        <f t="shared" si="11"/>
        <v/>
      </c>
      <c r="F220" s="71"/>
      <c r="G220" s="64"/>
      <c r="H220" s="64"/>
      <c r="I220" s="64"/>
      <c r="J220" s="64"/>
      <c r="K220" s="64"/>
      <c r="L220" s="64"/>
      <c r="M220" s="64"/>
      <c r="N220" s="64"/>
      <c r="O220" s="64"/>
      <c r="P220" s="64"/>
    </row>
    <row r="221" spans="1:16" s="70" customFormat="1">
      <c r="A221" s="139">
        <v>210</v>
      </c>
      <c r="B221" s="140"/>
      <c r="C221" s="142"/>
      <c r="D221" s="146" t="str">
        <f t="shared" si="11"/>
        <v/>
      </c>
      <c r="F221" s="71"/>
      <c r="G221" s="64"/>
      <c r="H221" s="64"/>
      <c r="I221" s="64"/>
      <c r="J221" s="64"/>
      <c r="K221" s="64"/>
      <c r="L221" s="64"/>
      <c r="M221" s="64"/>
      <c r="N221" s="64"/>
      <c r="O221" s="64"/>
      <c r="P221" s="64"/>
    </row>
    <row r="222" spans="1:16" s="70" customFormat="1">
      <c r="A222" s="139">
        <v>211</v>
      </c>
      <c r="B222" s="140"/>
      <c r="C222" s="142"/>
      <c r="D222" s="146" t="str">
        <f t="shared" si="11"/>
        <v/>
      </c>
      <c r="F222" s="71"/>
      <c r="G222" s="64"/>
      <c r="H222" s="64"/>
      <c r="I222" s="64"/>
      <c r="J222" s="64"/>
      <c r="K222" s="64"/>
      <c r="L222" s="64"/>
      <c r="M222" s="64"/>
      <c r="N222" s="64"/>
      <c r="O222" s="64"/>
      <c r="P222" s="64"/>
    </row>
    <row r="223" spans="1:16" s="70" customFormat="1">
      <c r="A223" s="139">
        <v>212</v>
      </c>
      <c r="B223" s="140"/>
      <c r="C223" s="142"/>
      <c r="D223" s="146" t="str">
        <f t="shared" si="11"/>
        <v/>
      </c>
      <c r="F223" s="71"/>
      <c r="G223" s="64"/>
      <c r="H223" s="64"/>
      <c r="I223" s="64"/>
      <c r="J223" s="64"/>
      <c r="K223" s="64"/>
      <c r="L223" s="64"/>
      <c r="M223" s="64"/>
      <c r="N223" s="64"/>
      <c r="O223" s="64"/>
      <c r="P223" s="64"/>
    </row>
    <row r="224" spans="1:16" s="70" customFormat="1">
      <c r="A224" s="139">
        <v>213</v>
      </c>
      <c r="B224" s="140"/>
      <c r="C224" s="142"/>
      <c r="D224" s="146" t="str">
        <f t="shared" si="11"/>
        <v/>
      </c>
      <c r="F224" s="71"/>
      <c r="G224" s="64"/>
      <c r="H224" s="64"/>
      <c r="I224" s="64"/>
      <c r="J224" s="64"/>
      <c r="K224" s="64"/>
      <c r="L224" s="64"/>
      <c r="M224" s="64"/>
      <c r="N224" s="64"/>
      <c r="O224" s="64"/>
      <c r="P224" s="64"/>
    </row>
    <row r="225" spans="1:16" s="70" customFormat="1">
      <c r="A225" s="139">
        <v>214</v>
      </c>
      <c r="B225" s="140"/>
      <c r="C225" s="142"/>
      <c r="D225" s="146" t="str">
        <f t="shared" si="11"/>
        <v/>
      </c>
      <c r="F225" s="71"/>
      <c r="G225" s="64"/>
      <c r="H225" s="64"/>
      <c r="I225" s="64"/>
      <c r="J225" s="64"/>
      <c r="K225" s="64"/>
      <c r="L225" s="64"/>
      <c r="M225" s="64"/>
      <c r="N225" s="64"/>
      <c r="O225" s="64"/>
      <c r="P225" s="64"/>
    </row>
    <row r="226" spans="1:16" s="70" customFormat="1">
      <c r="A226" s="139">
        <v>215</v>
      </c>
      <c r="B226" s="140"/>
      <c r="C226" s="142"/>
      <c r="D226" s="146" t="str">
        <f t="shared" si="11"/>
        <v/>
      </c>
      <c r="F226" s="71"/>
      <c r="G226" s="64"/>
      <c r="H226" s="64"/>
      <c r="I226" s="64"/>
      <c r="J226" s="64"/>
      <c r="K226" s="64"/>
      <c r="L226" s="64"/>
      <c r="M226" s="64"/>
      <c r="N226" s="64"/>
      <c r="O226" s="64"/>
      <c r="P226" s="64"/>
    </row>
    <row r="227" spans="1:16" s="70" customFormat="1">
      <c r="A227" s="139">
        <v>216</v>
      </c>
      <c r="B227" s="140"/>
      <c r="C227" s="142"/>
      <c r="D227" s="146" t="str">
        <f t="shared" si="11"/>
        <v/>
      </c>
      <c r="F227" s="71"/>
      <c r="G227" s="64"/>
      <c r="H227" s="64"/>
      <c r="I227" s="64"/>
      <c r="J227" s="64"/>
      <c r="K227" s="64"/>
      <c r="L227" s="64"/>
      <c r="M227" s="64"/>
      <c r="N227" s="64"/>
      <c r="O227" s="64"/>
      <c r="P227" s="64"/>
    </row>
    <row r="228" spans="1:16" s="70" customFormat="1">
      <c r="A228" s="139">
        <v>217</v>
      </c>
      <c r="B228" s="140"/>
      <c r="C228" s="142"/>
      <c r="D228" s="146" t="str">
        <f t="shared" si="11"/>
        <v/>
      </c>
      <c r="F228" s="71"/>
      <c r="G228" s="64"/>
      <c r="H228" s="64"/>
      <c r="I228" s="64"/>
      <c r="J228" s="64"/>
      <c r="K228" s="64"/>
      <c r="L228" s="64"/>
      <c r="M228" s="64"/>
      <c r="N228" s="64"/>
      <c r="O228" s="64"/>
      <c r="P228" s="64"/>
    </row>
    <row r="229" spans="1:16" s="70" customFormat="1">
      <c r="A229" s="139">
        <v>218</v>
      </c>
      <c r="B229" s="140"/>
      <c r="C229" s="142"/>
      <c r="D229" s="146" t="str">
        <f t="shared" si="11"/>
        <v/>
      </c>
      <c r="F229" s="71"/>
      <c r="G229" s="64"/>
      <c r="H229" s="64"/>
      <c r="I229" s="64"/>
      <c r="J229" s="64"/>
      <c r="K229" s="64"/>
      <c r="L229" s="64"/>
      <c r="M229" s="64"/>
      <c r="N229" s="64"/>
      <c r="O229" s="64"/>
      <c r="P229" s="64"/>
    </row>
    <row r="230" spans="1:16" s="70" customFormat="1">
      <c r="A230" s="139">
        <v>219</v>
      </c>
      <c r="B230" s="140"/>
      <c r="C230" s="142"/>
      <c r="D230" s="146" t="str">
        <f t="shared" si="11"/>
        <v/>
      </c>
      <c r="F230" s="71"/>
      <c r="G230" s="64"/>
      <c r="H230" s="64"/>
      <c r="I230" s="64"/>
      <c r="J230" s="64"/>
      <c r="K230" s="64"/>
      <c r="L230" s="64"/>
      <c r="M230" s="64"/>
      <c r="N230" s="64"/>
      <c r="O230" s="64"/>
      <c r="P230" s="64"/>
    </row>
    <row r="231" spans="1:16" s="70" customFormat="1">
      <c r="A231" s="139">
        <v>220</v>
      </c>
      <c r="B231" s="140"/>
      <c r="C231" s="142"/>
      <c r="D231" s="146" t="str">
        <f t="shared" si="11"/>
        <v/>
      </c>
      <c r="F231" s="71"/>
      <c r="G231" s="64"/>
      <c r="H231" s="64"/>
      <c r="I231" s="64"/>
      <c r="J231" s="64"/>
      <c r="K231" s="64"/>
      <c r="L231" s="64"/>
      <c r="M231" s="64"/>
      <c r="N231" s="64"/>
      <c r="O231" s="64"/>
      <c r="P231" s="64"/>
    </row>
    <row r="232" spans="1:16" s="70" customFormat="1">
      <c r="A232" s="139">
        <v>221</v>
      </c>
      <c r="B232" s="140"/>
      <c r="C232" s="142"/>
      <c r="D232" s="146" t="str">
        <f t="shared" si="11"/>
        <v/>
      </c>
      <c r="F232" s="71"/>
      <c r="G232" s="64"/>
      <c r="H232" s="64"/>
      <c r="I232" s="64"/>
      <c r="J232" s="64"/>
      <c r="K232" s="64"/>
      <c r="L232" s="64"/>
      <c r="M232" s="64"/>
      <c r="N232" s="64"/>
      <c r="O232" s="64"/>
      <c r="P232" s="64"/>
    </row>
    <row r="233" spans="1:16" s="70" customFormat="1">
      <c r="A233" s="139">
        <v>222</v>
      </c>
      <c r="B233" s="140"/>
      <c r="C233" s="142"/>
      <c r="D233" s="146" t="str">
        <f t="shared" si="11"/>
        <v/>
      </c>
      <c r="F233" s="71"/>
      <c r="G233" s="64"/>
      <c r="H233" s="64"/>
      <c r="I233" s="64"/>
      <c r="J233" s="64"/>
      <c r="K233" s="64"/>
      <c r="L233" s="64"/>
      <c r="M233" s="64"/>
      <c r="N233" s="64"/>
      <c r="O233" s="64"/>
      <c r="P233" s="64"/>
    </row>
    <row r="234" spans="1:16" s="70" customFormat="1">
      <c r="A234" s="139">
        <v>223</v>
      </c>
      <c r="B234" s="140"/>
      <c r="C234" s="142"/>
      <c r="D234" s="146" t="str">
        <f t="shared" si="11"/>
        <v/>
      </c>
      <c r="F234" s="71"/>
      <c r="G234" s="64"/>
      <c r="H234" s="64"/>
      <c r="I234" s="64"/>
      <c r="J234" s="64"/>
      <c r="K234" s="64"/>
      <c r="L234" s="64"/>
      <c r="M234" s="64"/>
      <c r="N234" s="64"/>
      <c r="O234" s="64"/>
      <c r="P234" s="64"/>
    </row>
    <row r="235" spans="1:16" s="70" customFormat="1">
      <c r="A235" s="139">
        <v>224</v>
      </c>
      <c r="B235" s="140"/>
      <c r="C235" s="142"/>
      <c r="D235" s="146" t="str">
        <f t="shared" si="11"/>
        <v/>
      </c>
      <c r="F235" s="71"/>
      <c r="G235" s="64"/>
      <c r="H235" s="64"/>
      <c r="I235" s="64"/>
      <c r="J235" s="64"/>
      <c r="K235" s="64"/>
      <c r="L235" s="64"/>
      <c r="M235" s="64"/>
      <c r="N235" s="64"/>
      <c r="O235" s="64"/>
      <c r="P235" s="64"/>
    </row>
    <row r="236" spans="1:16" s="70" customFormat="1">
      <c r="A236" s="139">
        <v>225</v>
      </c>
      <c r="B236" s="140"/>
      <c r="C236" s="142"/>
      <c r="D236" s="146" t="str">
        <f t="shared" si="11"/>
        <v/>
      </c>
      <c r="F236" s="71"/>
      <c r="G236" s="64"/>
      <c r="H236" s="64"/>
      <c r="I236" s="64"/>
      <c r="J236" s="64"/>
      <c r="K236" s="64"/>
      <c r="L236" s="64"/>
      <c r="M236" s="64"/>
      <c r="N236" s="64"/>
      <c r="O236" s="64"/>
      <c r="P236" s="64"/>
    </row>
    <row r="237" spans="1:16" s="70" customFormat="1">
      <c r="A237" s="139">
        <v>226</v>
      </c>
      <c r="B237" s="140"/>
      <c r="C237" s="142"/>
      <c r="D237" s="146" t="str">
        <f t="shared" si="11"/>
        <v/>
      </c>
      <c r="F237" s="71"/>
      <c r="G237" s="64"/>
      <c r="H237" s="64"/>
      <c r="I237" s="64"/>
      <c r="J237" s="64"/>
      <c r="K237" s="64"/>
      <c r="L237" s="64"/>
      <c r="M237" s="64"/>
      <c r="N237" s="64"/>
      <c r="O237" s="64"/>
      <c r="P237" s="64"/>
    </row>
    <row r="238" spans="1:16" s="70" customFormat="1">
      <c r="A238" s="139">
        <v>227</v>
      </c>
      <c r="B238" s="140"/>
      <c r="C238" s="142"/>
      <c r="D238" s="146" t="str">
        <f t="shared" si="11"/>
        <v/>
      </c>
      <c r="F238" s="71"/>
      <c r="G238" s="64"/>
      <c r="H238" s="64"/>
      <c r="I238" s="64"/>
      <c r="J238" s="64"/>
      <c r="K238" s="64"/>
      <c r="L238" s="64"/>
      <c r="M238" s="64"/>
      <c r="N238" s="64"/>
      <c r="O238" s="64"/>
      <c r="P238" s="64"/>
    </row>
    <row r="239" spans="1:16" s="70" customFormat="1">
      <c r="A239" s="139">
        <v>228</v>
      </c>
      <c r="B239" s="140"/>
      <c r="C239" s="142"/>
      <c r="D239" s="146" t="str">
        <f t="shared" si="11"/>
        <v/>
      </c>
      <c r="F239" s="71"/>
      <c r="G239" s="64"/>
      <c r="H239" s="64"/>
      <c r="I239" s="64"/>
      <c r="J239" s="64"/>
      <c r="K239" s="64"/>
      <c r="L239" s="64"/>
      <c r="M239" s="64"/>
      <c r="N239" s="64"/>
      <c r="O239" s="64"/>
      <c r="P239" s="64"/>
    </row>
    <row r="240" spans="1:16" s="70" customFormat="1">
      <c r="A240" s="139">
        <v>229</v>
      </c>
      <c r="B240" s="140"/>
      <c r="C240" s="142"/>
      <c r="D240" s="146" t="str">
        <f t="shared" si="11"/>
        <v/>
      </c>
      <c r="F240" s="71"/>
      <c r="G240" s="64"/>
      <c r="H240" s="64"/>
      <c r="I240" s="64"/>
      <c r="J240" s="64"/>
      <c r="K240" s="64"/>
      <c r="L240" s="64"/>
      <c r="M240" s="64"/>
      <c r="N240" s="64"/>
      <c r="O240" s="64"/>
      <c r="P240" s="64"/>
    </row>
    <row r="241" spans="1:16" s="70" customFormat="1">
      <c r="A241" s="139">
        <v>230</v>
      </c>
      <c r="B241" s="140"/>
      <c r="C241" s="142"/>
      <c r="D241" s="146" t="str">
        <f t="shared" si="11"/>
        <v/>
      </c>
      <c r="F241" s="71"/>
      <c r="G241" s="64"/>
      <c r="H241" s="64"/>
      <c r="I241" s="64"/>
      <c r="J241" s="64"/>
      <c r="K241" s="64"/>
      <c r="L241" s="64"/>
      <c r="M241" s="64"/>
      <c r="N241" s="64"/>
      <c r="O241" s="64"/>
      <c r="P241" s="64"/>
    </row>
    <row r="242" spans="1:16" s="70" customFormat="1">
      <c r="A242" s="139">
        <v>231</v>
      </c>
      <c r="B242" s="140"/>
      <c r="C242" s="142"/>
      <c r="D242" s="146" t="str">
        <f t="shared" si="11"/>
        <v/>
      </c>
      <c r="F242" s="71"/>
      <c r="G242" s="64"/>
      <c r="H242" s="64"/>
      <c r="I242" s="64"/>
      <c r="J242" s="64"/>
      <c r="K242" s="64"/>
      <c r="L242" s="64"/>
      <c r="M242" s="64"/>
      <c r="N242" s="64"/>
      <c r="O242" s="64"/>
      <c r="P242" s="64"/>
    </row>
    <row r="243" spans="1:16" s="70" customFormat="1">
      <c r="A243" s="139">
        <v>232</v>
      </c>
      <c r="B243" s="140"/>
      <c r="C243" s="142"/>
      <c r="D243" s="146" t="str">
        <f t="shared" si="11"/>
        <v/>
      </c>
      <c r="F243" s="71"/>
      <c r="G243" s="64"/>
      <c r="H243" s="64"/>
      <c r="I243" s="64"/>
      <c r="J243" s="64"/>
      <c r="K243" s="64"/>
      <c r="L243" s="64"/>
      <c r="M243" s="64"/>
      <c r="N243" s="64"/>
      <c r="O243" s="64"/>
      <c r="P243" s="64"/>
    </row>
    <row r="244" spans="1:16" s="70" customFormat="1">
      <c r="A244" s="139">
        <v>233</v>
      </c>
      <c r="B244" s="140"/>
      <c r="C244" s="142"/>
      <c r="D244" s="146" t="str">
        <f t="shared" si="11"/>
        <v/>
      </c>
      <c r="F244" s="71"/>
      <c r="G244" s="64"/>
      <c r="H244" s="64"/>
      <c r="I244" s="64"/>
      <c r="J244" s="64"/>
      <c r="K244" s="64"/>
      <c r="L244" s="64"/>
      <c r="M244" s="64"/>
      <c r="N244" s="64"/>
      <c r="O244" s="64"/>
      <c r="P244" s="64"/>
    </row>
    <row r="245" spans="1:16" s="70" customFormat="1">
      <c r="A245" s="139">
        <v>234</v>
      </c>
      <c r="B245" s="140"/>
      <c r="C245" s="142"/>
      <c r="D245" s="146" t="str">
        <f t="shared" si="11"/>
        <v/>
      </c>
      <c r="F245" s="71"/>
      <c r="G245" s="64"/>
      <c r="H245" s="64"/>
      <c r="I245" s="64"/>
      <c r="J245" s="64"/>
      <c r="K245" s="64"/>
      <c r="L245" s="64"/>
      <c r="M245" s="64"/>
      <c r="N245" s="64"/>
      <c r="O245" s="64"/>
      <c r="P245" s="64"/>
    </row>
    <row r="246" spans="1:16" s="70" customFormat="1">
      <c r="A246" s="139">
        <v>235</v>
      </c>
      <c r="B246" s="140"/>
      <c r="C246" s="142"/>
      <c r="D246" s="146" t="str">
        <f t="shared" si="11"/>
        <v/>
      </c>
      <c r="F246" s="71"/>
      <c r="G246" s="64"/>
      <c r="H246" s="64"/>
      <c r="I246" s="64"/>
      <c r="J246" s="64"/>
      <c r="K246" s="64"/>
      <c r="L246" s="64"/>
      <c r="M246" s="64"/>
      <c r="N246" s="64"/>
      <c r="O246" s="64"/>
      <c r="P246" s="64"/>
    </row>
    <row r="247" spans="1:16" s="70" customFormat="1">
      <c r="A247" s="139">
        <v>236</v>
      </c>
      <c r="B247" s="140"/>
      <c r="C247" s="142"/>
      <c r="D247" s="146" t="str">
        <f t="shared" si="11"/>
        <v/>
      </c>
      <c r="F247" s="71"/>
      <c r="G247" s="64"/>
      <c r="H247" s="64"/>
      <c r="I247" s="64"/>
      <c r="J247" s="64"/>
      <c r="K247" s="64"/>
      <c r="L247" s="64"/>
      <c r="M247" s="64"/>
      <c r="N247" s="64"/>
      <c r="O247" s="64"/>
      <c r="P247" s="64"/>
    </row>
    <row r="248" spans="1:16" s="70" customFormat="1">
      <c r="A248" s="139">
        <v>237</v>
      </c>
      <c r="B248" s="140"/>
      <c r="C248" s="142"/>
      <c r="D248" s="146" t="str">
        <f t="shared" si="11"/>
        <v/>
      </c>
      <c r="F248" s="71"/>
      <c r="G248" s="64"/>
      <c r="H248" s="64"/>
      <c r="I248" s="64"/>
      <c r="J248" s="64"/>
      <c r="K248" s="64"/>
      <c r="L248" s="64"/>
      <c r="M248" s="64"/>
      <c r="N248" s="64"/>
      <c r="O248" s="64"/>
      <c r="P248" s="64"/>
    </row>
    <row r="249" spans="1:16" s="70" customFormat="1">
      <c r="A249" s="139">
        <v>238</v>
      </c>
      <c r="B249" s="140"/>
      <c r="C249" s="142"/>
      <c r="D249" s="146" t="str">
        <f t="shared" si="11"/>
        <v/>
      </c>
      <c r="F249" s="71"/>
      <c r="G249" s="64"/>
      <c r="H249" s="64"/>
      <c r="I249" s="64"/>
      <c r="J249" s="64"/>
      <c r="K249" s="64"/>
      <c r="L249" s="64"/>
      <c r="M249" s="64"/>
      <c r="N249" s="64"/>
      <c r="O249" s="64"/>
      <c r="P249" s="64"/>
    </row>
    <row r="250" spans="1:16" s="70" customFormat="1">
      <c r="A250" s="139">
        <v>239</v>
      </c>
      <c r="B250" s="140"/>
      <c r="C250" s="142"/>
      <c r="D250" s="146" t="str">
        <f t="shared" si="11"/>
        <v/>
      </c>
      <c r="F250" s="71"/>
      <c r="G250" s="64"/>
      <c r="H250" s="64"/>
      <c r="I250" s="64"/>
      <c r="J250" s="64"/>
      <c r="K250" s="64"/>
      <c r="L250" s="64"/>
      <c r="M250" s="64"/>
      <c r="N250" s="64"/>
      <c r="O250" s="64"/>
      <c r="P250" s="64"/>
    </row>
    <row r="251" spans="1:16" s="70" customFormat="1">
      <c r="A251" s="139">
        <v>240</v>
      </c>
      <c r="B251" s="140"/>
      <c r="C251" s="142"/>
      <c r="D251" s="146" t="str">
        <f t="shared" si="11"/>
        <v/>
      </c>
      <c r="F251" s="71"/>
      <c r="G251" s="64"/>
      <c r="H251" s="64"/>
      <c r="I251" s="64"/>
      <c r="J251" s="64"/>
      <c r="K251" s="64"/>
      <c r="L251" s="64"/>
      <c r="M251" s="64"/>
      <c r="N251" s="64"/>
      <c r="O251" s="64"/>
      <c r="P251" s="64"/>
    </row>
    <row r="252" spans="1:16" s="70" customFormat="1">
      <c r="A252" s="139">
        <v>241</v>
      </c>
      <c r="B252" s="140"/>
      <c r="C252" s="142"/>
      <c r="D252" s="146" t="str">
        <f t="shared" si="11"/>
        <v/>
      </c>
      <c r="F252" s="71"/>
      <c r="G252" s="64"/>
      <c r="H252" s="64"/>
      <c r="I252" s="64"/>
      <c r="J252" s="64"/>
      <c r="K252" s="64"/>
      <c r="L252" s="64"/>
      <c r="M252" s="64"/>
      <c r="N252" s="64"/>
      <c r="O252" s="64"/>
      <c r="P252" s="64"/>
    </row>
    <row r="253" spans="1:16" s="70" customFormat="1">
      <c r="A253" s="139">
        <v>242</v>
      </c>
      <c r="B253" s="140"/>
      <c r="C253" s="142"/>
      <c r="D253" s="146" t="str">
        <f t="shared" si="11"/>
        <v/>
      </c>
      <c r="F253" s="71"/>
      <c r="G253" s="64"/>
      <c r="H253" s="64"/>
      <c r="I253" s="64"/>
      <c r="J253" s="64"/>
      <c r="K253" s="64"/>
      <c r="L253" s="64"/>
      <c r="M253" s="64"/>
      <c r="N253" s="64"/>
      <c r="O253" s="64"/>
      <c r="P253" s="64"/>
    </row>
    <row r="254" spans="1:16" s="70" customFormat="1">
      <c r="A254" s="139">
        <v>243</v>
      </c>
      <c r="B254" s="140"/>
      <c r="C254" s="142"/>
      <c r="D254" s="146" t="str">
        <f t="shared" si="11"/>
        <v/>
      </c>
      <c r="F254" s="71"/>
      <c r="G254" s="64"/>
      <c r="H254" s="64"/>
      <c r="I254" s="64"/>
      <c r="J254" s="64"/>
      <c r="K254" s="64"/>
      <c r="L254" s="64"/>
      <c r="M254" s="64"/>
      <c r="N254" s="64"/>
      <c r="O254" s="64"/>
      <c r="P254" s="64"/>
    </row>
    <row r="255" spans="1:16" s="70" customFormat="1">
      <c r="A255" s="139">
        <v>244</v>
      </c>
      <c r="B255" s="140"/>
      <c r="C255" s="142"/>
      <c r="D255" s="146" t="str">
        <f t="shared" si="11"/>
        <v/>
      </c>
      <c r="F255" s="71"/>
      <c r="G255" s="64"/>
      <c r="H255" s="64"/>
      <c r="I255" s="64"/>
      <c r="J255" s="64"/>
      <c r="K255" s="64"/>
      <c r="L255" s="64"/>
      <c r="M255" s="64"/>
      <c r="N255" s="64"/>
      <c r="O255" s="64"/>
      <c r="P255" s="64"/>
    </row>
    <row r="256" spans="1:16" s="70" customFormat="1">
      <c r="A256" s="139">
        <v>245</v>
      </c>
      <c r="B256" s="140"/>
      <c r="C256" s="142"/>
      <c r="D256" s="146" t="str">
        <f t="shared" si="11"/>
        <v/>
      </c>
      <c r="F256" s="71"/>
      <c r="G256" s="64"/>
      <c r="H256" s="64"/>
      <c r="I256" s="64"/>
      <c r="J256" s="64"/>
      <c r="K256" s="64"/>
      <c r="L256" s="64"/>
      <c r="M256" s="64"/>
      <c r="N256" s="64"/>
      <c r="O256" s="64"/>
      <c r="P256" s="64"/>
    </row>
    <row r="257" spans="1:16" s="70" customFormat="1">
      <c r="A257" s="139">
        <v>246</v>
      </c>
      <c r="B257" s="140"/>
      <c r="C257" s="142"/>
      <c r="D257" s="146" t="str">
        <f t="shared" si="11"/>
        <v/>
      </c>
      <c r="F257" s="71"/>
      <c r="G257" s="64"/>
      <c r="H257" s="64"/>
      <c r="I257" s="64"/>
      <c r="J257" s="64"/>
      <c r="K257" s="64"/>
      <c r="L257" s="64"/>
      <c r="M257" s="64"/>
      <c r="N257" s="64"/>
      <c r="O257" s="64"/>
      <c r="P257" s="64"/>
    </row>
    <row r="258" spans="1:16" s="70" customFormat="1">
      <c r="A258" s="139">
        <v>247</v>
      </c>
      <c r="B258" s="140"/>
      <c r="C258" s="142"/>
      <c r="D258" s="146" t="str">
        <f t="shared" si="11"/>
        <v/>
      </c>
      <c r="F258" s="71"/>
      <c r="G258" s="64"/>
      <c r="H258" s="64"/>
      <c r="I258" s="64"/>
      <c r="J258" s="64"/>
      <c r="K258" s="64"/>
      <c r="L258" s="64"/>
      <c r="M258" s="64"/>
      <c r="N258" s="64"/>
      <c r="O258" s="64"/>
      <c r="P258" s="64"/>
    </row>
    <row r="259" spans="1:16" s="70" customFormat="1">
      <c r="A259" s="139">
        <v>248</v>
      </c>
      <c r="B259" s="140"/>
      <c r="C259" s="142"/>
      <c r="D259" s="146" t="str">
        <f t="shared" si="11"/>
        <v/>
      </c>
      <c r="F259" s="71"/>
      <c r="G259" s="64"/>
      <c r="H259" s="64"/>
      <c r="I259" s="64"/>
      <c r="J259" s="64"/>
      <c r="K259" s="64"/>
      <c r="L259" s="64"/>
      <c r="M259" s="64"/>
      <c r="N259" s="64"/>
      <c r="O259" s="64"/>
      <c r="P259" s="64"/>
    </row>
    <row r="260" spans="1:16" s="70" customFormat="1">
      <c r="A260" s="139">
        <v>249</v>
      </c>
      <c r="B260" s="140"/>
      <c r="C260" s="142"/>
      <c r="D260" s="146" t="str">
        <f t="shared" si="11"/>
        <v/>
      </c>
      <c r="F260" s="71"/>
      <c r="G260" s="64"/>
      <c r="H260" s="64"/>
      <c r="I260" s="64"/>
      <c r="J260" s="64"/>
      <c r="K260" s="64"/>
      <c r="L260" s="64"/>
      <c r="M260" s="64"/>
      <c r="N260" s="64"/>
      <c r="O260" s="64"/>
      <c r="P260" s="64"/>
    </row>
    <row r="261" spans="1:16" s="70" customFormat="1">
      <c r="A261" s="139">
        <v>250</v>
      </c>
      <c r="B261" s="140"/>
      <c r="C261" s="142"/>
      <c r="D261" s="146"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B15" sqref="B15"/>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228</v>
      </c>
      <c r="D1" s="61"/>
      <c r="E1" s="63"/>
      <c r="F1" s="50"/>
      <c r="G1" s="62"/>
      <c r="H1" s="284"/>
      <c r="J1"/>
    </row>
    <row r="2" spans="1:10" s="60" customFormat="1">
      <c r="A2" s="147" t="str">
        <f>IF(ISBLANK(facultate), IF(ISBLANK(departament),"","Departament " &amp; departament), "Facultatea " &amp; facultate)</f>
        <v>Facultatea Construcții</v>
      </c>
      <c r="D2" s="61"/>
      <c r="E2" s="63"/>
      <c r="F2" s="50"/>
      <c r="G2" s="62"/>
      <c r="H2" s="284"/>
      <c r="J2"/>
    </row>
    <row r="3" spans="1:10" s="60" customFormat="1">
      <c r="A3" s="147" t="str">
        <f>IF(ISBLANK(departament),"","Departamentul " &amp; departament)</f>
        <v>Departamentul Căi de Comunicație Terestre, Fundații și Cadastru</v>
      </c>
      <c r="D3" s="61"/>
      <c r="E3" s="63"/>
      <c r="F3" s="50"/>
      <c r="G3" s="62"/>
      <c r="H3" s="284"/>
      <c r="J3"/>
    </row>
    <row r="4" spans="1:10">
      <c r="A4" s="527" t="s">
        <v>583</v>
      </c>
      <c r="B4" s="527"/>
      <c r="C4" s="527"/>
      <c r="D4" s="527"/>
      <c r="E4" s="527"/>
      <c r="F4" s="527"/>
      <c r="G4" s="527"/>
      <c r="H4" s="527"/>
    </row>
    <row r="5" spans="1:10" ht="51.75" customHeight="1">
      <c r="A5" s="533" t="s">
        <v>647</v>
      </c>
      <c r="B5" s="533"/>
      <c r="C5" s="533"/>
      <c r="D5" s="533"/>
      <c r="E5" s="533"/>
      <c r="F5" s="406"/>
      <c r="G5" s="221"/>
    </row>
    <row r="6" spans="1:10" ht="13.5" customHeight="1">
      <c r="D6" s="64"/>
      <c r="E6" s="340" t="str">
        <f>CONCATENATE(functie," ",nume_candidat)</f>
        <v>Profesor Ciutina Adrian</v>
      </c>
      <c r="F6" s="340" t="str">
        <f>CONCATENATE(functie," ",nume_candidat)</f>
        <v>Profesor Ciutina Adrian</v>
      </c>
    </row>
    <row r="7" spans="1:10" ht="18.75" customHeight="1">
      <c r="A7" s="525" t="s">
        <v>93</v>
      </c>
      <c r="B7" s="525" t="s">
        <v>648</v>
      </c>
      <c r="C7" s="525" t="s">
        <v>646</v>
      </c>
      <c r="D7" s="535" t="s">
        <v>2</v>
      </c>
      <c r="E7" s="525" t="s">
        <v>289</v>
      </c>
      <c r="F7" s="535" t="s">
        <v>827</v>
      </c>
      <c r="G7" s="525" t="s">
        <v>4</v>
      </c>
      <c r="H7" s="546" t="s">
        <v>286</v>
      </c>
      <c r="I7" s="532" t="s">
        <v>296</v>
      </c>
    </row>
    <row r="8" spans="1:10" ht="18.75" customHeight="1">
      <c r="A8" s="542"/>
      <c r="B8" s="542"/>
      <c r="C8" s="542"/>
      <c r="D8" s="536"/>
      <c r="E8" s="542"/>
      <c r="F8" s="536"/>
      <c r="G8" s="542"/>
      <c r="H8" s="547"/>
      <c r="I8" s="532"/>
    </row>
    <row r="9" spans="1:10" ht="18.75" customHeight="1">
      <c r="A9" s="542"/>
      <c r="B9" s="542"/>
      <c r="C9" s="542"/>
      <c r="D9" s="536"/>
      <c r="E9" s="526"/>
      <c r="F9" s="536"/>
      <c r="G9" s="526"/>
      <c r="H9" s="547"/>
      <c r="I9" s="532"/>
    </row>
    <row r="10" spans="1:10" ht="18.75" customHeight="1">
      <c r="A10" s="526"/>
      <c r="B10" s="526"/>
      <c r="C10" s="526"/>
      <c r="D10" s="537"/>
      <c r="E10" s="295" t="str">
        <f>CONCATENATE("ultimii ",durata_evaluare," ani")</f>
        <v>ultimii 5 ani</v>
      </c>
      <c r="F10" s="537"/>
      <c r="G10" s="295" t="str">
        <f>CONCATENATE("ultimii                                  ",durata_evaluare," ani")</f>
        <v>ultimii                                  5 ani</v>
      </c>
      <c r="H10" s="548"/>
      <c r="I10" s="532"/>
    </row>
    <row r="11" spans="1:10">
      <c r="A11" s="86"/>
      <c r="B11" s="65"/>
      <c r="C11" s="65"/>
      <c r="D11" s="30"/>
      <c r="E11" s="337">
        <f>SUMIF(E12:E1012,"&gt;0")</f>
        <v>0</v>
      </c>
      <c r="F11" s="418"/>
      <c r="G11" s="75">
        <f>SUMIF(G12:G1110,"&gt;0")</f>
        <v>0</v>
      </c>
      <c r="H11" s="293"/>
    </row>
    <row r="12" spans="1:10">
      <c r="A12" s="37">
        <v>1</v>
      </c>
      <c r="B12" s="7"/>
      <c r="C12" s="188"/>
      <c r="D12" s="215"/>
      <c r="E12" s="338"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c r="A13" s="37">
        <v>2</v>
      </c>
      <c r="B13" s="7"/>
      <c r="C13" s="188"/>
      <c r="D13" s="215"/>
      <c r="E13" s="338" t="str">
        <f t="shared" si="0"/>
        <v/>
      </c>
      <c r="F13" s="37"/>
      <c r="G13" s="76" t="str">
        <f t="shared" si="1"/>
        <v/>
      </c>
      <c r="H13" s="72" t="b">
        <f t="shared" si="2"/>
        <v>0</v>
      </c>
      <c r="I13" s="73">
        <f t="shared" si="3"/>
        <v>1</v>
      </c>
    </row>
    <row r="14" spans="1:10">
      <c r="A14" s="37">
        <v>3</v>
      </c>
      <c r="B14" s="7"/>
      <c r="C14" s="188"/>
      <c r="D14" s="215"/>
      <c r="E14" s="338" t="str">
        <f t="shared" si="0"/>
        <v/>
      </c>
      <c r="F14" s="37"/>
      <c r="G14" s="76" t="str">
        <f t="shared" si="1"/>
        <v/>
      </c>
      <c r="H14" s="72" t="b">
        <f t="shared" si="2"/>
        <v>0</v>
      </c>
      <c r="I14" s="73">
        <f t="shared" si="3"/>
        <v>1</v>
      </c>
    </row>
    <row r="15" spans="1:10">
      <c r="A15" s="37">
        <v>4</v>
      </c>
      <c r="B15" s="6"/>
      <c r="C15" s="189"/>
      <c r="D15" s="211"/>
      <c r="E15" s="338" t="str">
        <f t="shared" si="0"/>
        <v/>
      </c>
      <c r="F15" s="37"/>
      <c r="G15" s="76" t="str">
        <f t="shared" si="1"/>
        <v/>
      </c>
      <c r="H15" s="72" t="b">
        <f t="shared" si="2"/>
        <v>0</v>
      </c>
      <c r="I15" s="73">
        <f t="shared" si="3"/>
        <v>1</v>
      </c>
    </row>
    <row r="16" spans="1:10">
      <c r="A16" s="37">
        <v>5</v>
      </c>
      <c r="B16" s="6"/>
      <c r="C16" s="189"/>
      <c r="D16" s="211"/>
      <c r="E16" s="338" t="str">
        <f t="shared" si="0"/>
        <v/>
      </c>
      <c r="F16" s="37"/>
      <c r="G16" s="76" t="str">
        <f t="shared" si="1"/>
        <v/>
      </c>
      <c r="H16" s="72" t="b">
        <f t="shared" si="2"/>
        <v>0</v>
      </c>
      <c r="I16" s="73">
        <f t="shared" si="3"/>
        <v>1</v>
      </c>
    </row>
    <row r="17" spans="1:9">
      <c r="A17" s="37">
        <v>6</v>
      </c>
      <c r="B17" s="6"/>
      <c r="C17" s="189"/>
      <c r="D17" s="211"/>
      <c r="E17" s="338" t="str">
        <f t="shared" si="0"/>
        <v/>
      </c>
      <c r="F17" s="37"/>
      <c r="G17" s="76" t="str">
        <f t="shared" si="1"/>
        <v/>
      </c>
      <c r="H17" s="72" t="b">
        <f t="shared" si="2"/>
        <v>0</v>
      </c>
      <c r="I17" s="73">
        <f t="shared" si="3"/>
        <v>1</v>
      </c>
    </row>
    <row r="18" spans="1:9">
      <c r="A18" s="37">
        <v>7</v>
      </c>
      <c r="B18" s="6"/>
      <c r="C18" s="189"/>
      <c r="D18" s="211"/>
      <c r="E18" s="338" t="str">
        <f t="shared" si="0"/>
        <v/>
      </c>
      <c r="F18" s="37"/>
      <c r="G18" s="76" t="str">
        <f t="shared" si="1"/>
        <v/>
      </c>
      <c r="H18" s="72" t="b">
        <f t="shared" si="2"/>
        <v>0</v>
      </c>
      <c r="I18" s="73">
        <f t="shared" si="3"/>
        <v>1</v>
      </c>
    </row>
    <row r="19" spans="1:9">
      <c r="A19" s="37">
        <v>8</v>
      </c>
      <c r="B19" s="6"/>
      <c r="C19" s="189"/>
      <c r="D19" s="211"/>
      <c r="E19" s="338" t="str">
        <f t="shared" si="0"/>
        <v/>
      </c>
      <c r="F19" s="37"/>
      <c r="G19" s="76" t="str">
        <f t="shared" si="1"/>
        <v/>
      </c>
      <c r="H19" s="72" t="b">
        <f t="shared" si="2"/>
        <v>0</v>
      </c>
      <c r="I19" s="73">
        <f t="shared" si="3"/>
        <v>1</v>
      </c>
    </row>
    <row r="20" spans="1:9">
      <c r="A20" s="37">
        <v>9</v>
      </c>
      <c r="B20" s="6"/>
      <c r="C20" s="189"/>
      <c r="D20" s="211"/>
      <c r="E20" s="338" t="str">
        <f t="shared" si="0"/>
        <v/>
      </c>
      <c r="F20" s="37"/>
      <c r="G20" s="76" t="str">
        <f t="shared" si="1"/>
        <v/>
      </c>
      <c r="H20" s="72" t="b">
        <f t="shared" si="2"/>
        <v>0</v>
      </c>
      <c r="I20" s="73">
        <f t="shared" si="3"/>
        <v>1</v>
      </c>
    </row>
    <row r="21" spans="1:9">
      <c r="A21" s="37">
        <v>10</v>
      </c>
      <c r="B21" s="6"/>
      <c r="C21" s="189"/>
      <c r="D21" s="211"/>
      <c r="E21" s="338" t="str">
        <f t="shared" si="0"/>
        <v/>
      </c>
      <c r="F21" s="37"/>
      <c r="G21" s="76" t="str">
        <f t="shared" si="1"/>
        <v/>
      </c>
      <c r="H21" s="72" t="b">
        <f t="shared" si="2"/>
        <v>0</v>
      </c>
      <c r="I21" s="73">
        <f t="shared" si="3"/>
        <v>1</v>
      </c>
    </row>
    <row r="22" spans="1:9">
      <c r="A22" s="37">
        <v>11</v>
      </c>
      <c r="B22" s="6"/>
      <c r="C22" s="189"/>
      <c r="D22" s="211"/>
      <c r="E22" s="338" t="str">
        <f t="shared" si="0"/>
        <v/>
      </c>
      <c r="F22" s="37"/>
      <c r="G22" s="76" t="str">
        <f t="shared" si="1"/>
        <v/>
      </c>
      <c r="H22" s="72" t="b">
        <f t="shared" si="2"/>
        <v>0</v>
      </c>
      <c r="I22" s="73">
        <f t="shared" si="3"/>
        <v>1</v>
      </c>
    </row>
    <row r="23" spans="1:9">
      <c r="A23" s="37">
        <v>12</v>
      </c>
      <c r="B23" s="6"/>
      <c r="C23" s="189"/>
      <c r="D23" s="211"/>
      <c r="E23" s="338" t="str">
        <f t="shared" si="0"/>
        <v/>
      </c>
      <c r="F23" s="37"/>
      <c r="G23" s="76" t="str">
        <f t="shared" si="1"/>
        <v/>
      </c>
      <c r="H23" s="72" t="b">
        <f t="shared" si="2"/>
        <v>0</v>
      </c>
      <c r="I23" s="73">
        <f t="shared" si="3"/>
        <v>1</v>
      </c>
    </row>
    <row r="24" spans="1:9">
      <c r="A24" s="37">
        <v>13</v>
      </c>
      <c r="B24" s="6"/>
      <c r="C24" s="189"/>
      <c r="D24" s="211"/>
      <c r="E24" s="338" t="str">
        <f t="shared" si="0"/>
        <v/>
      </c>
      <c r="F24" s="37"/>
      <c r="G24" s="76" t="str">
        <f t="shared" si="1"/>
        <v/>
      </c>
      <c r="H24" s="72" t="b">
        <f t="shared" si="2"/>
        <v>0</v>
      </c>
      <c r="I24" s="73">
        <f t="shared" si="3"/>
        <v>1</v>
      </c>
    </row>
    <row r="25" spans="1:9">
      <c r="A25" s="37">
        <v>14</v>
      </c>
      <c r="B25" s="6"/>
      <c r="C25" s="189"/>
      <c r="D25" s="211"/>
      <c r="E25" s="338" t="str">
        <f t="shared" si="0"/>
        <v/>
      </c>
      <c r="F25" s="37"/>
      <c r="G25" s="76" t="str">
        <f t="shared" si="1"/>
        <v/>
      </c>
      <c r="H25" s="72" t="b">
        <f t="shared" si="2"/>
        <v>0</v>
      </c>
      <c r="I25" s="73">
        <f t="shared" si="3"/>
        <v>1</v>
      </c>
    </row>
    <row r="26" spans="1:9">
      <c r="A26" s="37">
        <v>15</v>
      </c>
      <c r="B26" s="6"/>
      <c r="C26" s="189"/>
      <c r="D26" s="211"/>
      <c r="E26" s="338" t="str">
        <f t="shared" si="0"/>
        <v/>
      </c>
      <c r="F26" s="37"/>
      <c r="G26" s="76" t="str">
        <f t="shared" si="1"/>
        <v/>
      </c>
      <c r="H26" s="72" t="b">
        <f t="shared" si="2"/>
        <v>0</v>
      </c>
      <c r="I26" s="73">
        <f t="shared" si="3"/>
        <v>1</v>
      </c>
    </row>
    <row r="27" spans="1:9">
      <c r="A27" s="37">
        <v>16</v>
      </c>
      <c r="B27" s="6"/>
      <c r="C27" s="189"/>
      <c r="D27" s="211"/>
      <c r="E27" s="338" t="str">
        <f t="shared" si="0"/>
        <v/>
      </c>
      <c r="F27" s="37"/>
      <c r="G27" s="76" t="str">
        <f t="shared" si="1"/>
        <v/>
      </c>
      <c r="H27" s="72" t="b">
        <f t="shared" si="2"/>
        <v>0</v>
      </c>
      <c r="I27" s="73">
        <f t="shared" si="3"/>
        <v>1</v>
      </c>
    </row>
    <row r="28" spans="1:9">
      <c r="A28" s="37">
        <v>17</v>
      </c>
      <c r="B28" s="6"/>
      <c r="C28" s="189"/>
      <c r="D28" s="211"/>
      <c r="E28" s="338" t="str">
        <f t="shared" si="0"/>
        <v/>
      </c>
      <c r="F28" s="37"/>
      <c r="G28" s="76" t="str">
        <f t="shared" si="1"/>
        <v/>
      </c>
      <c r="H28" s="72" t="b">
        <f t="shared" si="2"/>
        <v>0</v>
      </c>
      <c r="I28" s="73">
        <f t="shared" si="3"/>
        <v>1</v>
      </c>
    </row>
    <row r="29" spans="1:9">
      <c r="A29" s="37">
        <v>18</v>
      </c>
      <c r="B29" s="6"/>
      <c r="C29" s="189"/>
      <c r="D29" s="211"/>
      <c r="E29" s="338" t="str">
        <f t="shared" si="0"/>
        <v/>
      </c>
      <c r="F29" s="37"/>
      <c r="G29" s="76" t="str">
        <f t="shared" si="1"/>
        <v/>
      </c>
      <c r="H29" s="72" t="b">
        <f t="shared" si="2"/>
        <v>0</v>
      </c>
      <c r="I29" s="73">
        <f t="shared" si="3"/>
        <v>1</v>
      </c>
    </row>
    <row r="30" spans="1:9">
      <c r="A30" s="37">
        <v>19</v>
      </c>
      <c r="B30" s="6"/>
      <c r="C30" s="189"/>
      <c r="D30" s="211"/>
      <c r="E30" s="338" t="str">
        <f t="shared" si="0"/>
        <v/>
      </c>
      <c r="F30" s="37"/>
      <c r="G30" s="76" t="str">
        <f t="shared" si="1"/>
        <v/>
      </c>
      <c r="H30" s="72" t="b">
        <f t="shared" si="2"/>
        <v>0</v>
      </c>
      <c r="I30" s="73">
        <f t="shared" si="3"/>
        <v>1</v>
      </c>
    </row>
    <row r="31" spans="1:9">
      <c r="A31" s="37">
        <v>20</v>
      </c>
      <c r="B31" s="6"/>
      <c r="C31" s="189"/>
      <c r="D31" s="211"/>
      <c r="E31" s="338" t="str">
        <f t="shared" si="0"/>
        <v/>
      </c>
      <c r="F31" s="37"/>
      <c r="G31" s="76" t="str">
        <f t="shared" si="1"/>
        <v/>
      </c>
      <c r="H31" s="72" t="b">
        <f t="shared" si="2"/>
        <v>0</v>
      </c>
      <c r="I31" s="73">
        <f t="shared" si="3"/>
        <v>1</v>
      </c>
    </row>
    <row r="32" spans="1:9">
      <c r="A32" s="37">
        <v>21</v>
      </c>
      <c r="B32" s="6"/>
      <c r="C32" s="189"/>
      <c r="D32" s="211"/>
      <c r="E32" s="338" t="str">
        <f t="shared" si="0"/>
        <v/>
      </c>
      <c r="F32" s="37"/>
      <c r="G32" s="76" t="str">
        <f t="shared" si="1"/>
        <v/>
      </c>
      <c r="H32" s="72" t="b">
        <f t="shared" si="2"/>
        <v>0</v>
      </c>
      <c r="I32" s="73">
        <f t="shared" si="3"/>
        <v>1</v>
      </c>
    </row>
    <row r="33" spans="1:9">
      <c r="A33" s="37">
        <v>22</v>
      </c>
      <c r="B33" s="6"/>
      <c r="C33" s="189"/>
      <c r="D33" s="211"/>
      <c r="E33" s="338" t="str">
        <f t="shared" si="0"/>
        <v/>
      </c>
      <c r="F33" s="37"/>
      <c r="G33" s="76" t="str">
        <f t="shared" si="1"/>
        <v/>
      </c>
      <c r="H33" s="72" t="b">
        <f t="shared" si="2"/>
        <v>0</v>
      </c>
      <c r="I33" s="73">
        <f t="shared" si="3"/>
        <v>1</v>
      </c>
    </row>
    <row r="34" spans="1:9">
      <c r="A34" s="37">
        <v>23</v>
      </c>
      <c r="B34" s="6"/>
      <c r="C34" s="189"/>
      <c r="D34" s="211"/>
      <c r="E34" s="338" t="str">
        <f t="shared" si="0"/>
        <v/>
      </c>
      <c r="F34" s="37"/>
      <c r="G34" s="76" t="str">
        <f t="shared" si="1"/>
        <v/>
      </c>
      <c r="H34" s="72" t="b">
        <f t="shared" si="2"/>
        <v>0</v>
      </c>
      <c r="I34" s="73">
        <f t="shared" si="3"/>
        <v>1</v>
      </c>
    </row>
    <row r="35" spans="1:9">
      <c r="A35" s="37">
        <v>24</v>
      </c>
      <c r="B35" s="6"/>
      <c r="C35" s="189"/>
      <c r="D35" s="211"/>
      <c r="E35" s="338" t="str">
        <f t="shared" si="0"/>
        <v/>
      </c>
      <c r="F35" s="37"/>
      <c r="G35" s="76" t="str">
        <f t="shared" si="1"/>
        <v/>
      </c>
      <c r="H35" s="72" t="b">
        <f t="shared" si="2"/>
        <v>0</v>
      </c>
      <c r="I35" s="73">
        <f t="shared" si="3"/>
        <v>1</v>
      </c>
    </row>
    <row r="36" spans="1:9">
      <c r="A36" s="37">
        <v>25</v>
      </c>
      <c r="B36" s="6"/>
      <c r="C36" s="189"/>
      <c r="D36" s="211"/>
      <c r="E36" s="338" t="str">
        <f t="shared" si="0"/>
        <v/>
      </c>
      <c r="F36" s="37"/>
      <c r="G36" s="76" t="str">
        <f t="shared" si="1"/>
        <v/>
      </c>
      <c r="H36" s="72" t="b">
        <f t="shared" si="2"/>
        <v>0</v>
      </c>
      <c r="I36" s="73">
        <f t="shared" si="3"/>
        <v>1</v>
      </c>
    </row>
    <row r="37" spans="1:9">
      <c r="A37" s="37">
        <v>26</v>
      </c>
      <c r="B37" s="6"/>
      <c r="C37" s="189"/>
      <c r="D37" s="211"/>
      <c r="E37" s="338" t="str">
        <f t="shared" si="0"/>
        <v/>
      </c>
      <c r="F37" s="37"/>
      <c r="G37" s="76" t="str">
        <f t="shared" si="1"/>
        <v/>
      </c>
      <c r="H37" s="72" t="b">
        <f t="shared" si="2"/>
        <v>0</v>
      </c>
      <c r="I37" s="73">
        <f t="shared" si="3"/>
        <v>1</v>
      </c>
    </row>
    <row r="38" spans="1:9">
      <c r="A38" s="37">
        <v>27</v>
      </c>
      <c r="B38" s="6"/>
      <c r="C38" s="189"/>
      <c r="D38" s="211"/>
      <c r="E38" s="338" t="str">
        <f t="shared" si="0"/>
        <v/>
      </c>
      <c r="F38" s="37"/>
      <c r="G38" s="76" t="str">
        <f t="shared" si="1"/>
        <v/>
      </c>
      <c r="H38" s="72" t="b">
        <f t="shared" si="2"/>
        <v>0</v>
      </c>
      <c r="I38" s="73">
        <f t="shared" si="3"/>
        <v>1</v>
      </c>
    </row>
    <row r="39" spans="1:9">
      <c r="A39" s="37">
        <v>28</v>
      </c>
      <c r="B39" s="6"/>
      <c r="C39" s="189"/>
      <c r="D39" s="211"/>
      <c r="E39" s="338" t="str">
        <f t="shared" si="0"/>
        <v/>
      </c>
      <c r="F39" s="37"/>
      <c r="G39" s="76" t="str">
        <f t="shared" si="1"/>
        <v/>
      </c>
      <c r="H39" s="72" t="b">
        <f t="shared" si="2"/>
        <v>0</v>
      </c>
      <c r="I39" s="73">
        <f t="shared" si="3"/>
        <v>1</v>
      </c>
    </row>
    <row r="40" spans="1:9">
      <c r="A40" s="37">
        <v>29</v>
      </c>
      <c r="B40" s="6"/>
      <c r="C40" s="189"/>
      <c r="D40" s="211"/>
      <c r="E40" s="338" t="str">
        <f t="shared" si="0"/>
        <v/>
      </c>
      <c r="F40" s="37"/>
      <c r="G40" s="76" t="str">
        <f t="shared" si="1"/>
        <v/>
      </c>
      <c r="H40" s="72" t="b">
        <f t="shared" si="2"/>
        <v>0</v>
      </c>
      <c r="I40" s="73">
        <f t="shared" si="3"/>
        <v>1</v>
      </c>
    </row>
    <row r="41" spans="1:9">
      <c r="A41" s="37">
        <v>30</v>
      </c>
      <c r="B41" s="6"/>
      <c r="C41" s="189"/>
      <c r="D41" s="211"/>
      <c r="E41" s="338" t="str">
        <f t="shared" si="0"/>
        <v/>
      </c>
      <c r="F41" s="37"/>
      <c r="G41" s="76" t="str">
        <f t="shared" si="1"/>
        <v/>
      </c>
      <c r="H41" s="72" t="b">
        <f t="shared" si="2"/>
        <v>0</v>
      </c>
      <c r="I41" s="73">
        <f t="shared" si="3"/>
        <v>1</v>
      </c>
    </row>
    <row r="42" spans="1:9">
      <c r="A42" s="37">
        <v>31</v>
      </c>
      <c r="B42" s="6"/>
      <c r="C42" s="189"/>
      <c r="D42" s="211"/>
      <c r="E42" s="338" t="str">
        <f t="shared" si="0"/>
        <v/>
      </c>
      <c r="F42" s="37"/>
      <c r="G42" s="76" t="str">
        <f t="shared" si="1"/>
        <v/>
      </c>
      <c r="H42" s="72" t="b">
        <f t="shared" si="2"/>
        <v>0</v>
      </c>
      <c r="I42" s="73">
        <f t="shared" si="3"/>
        <v>1</v>
      </c>
    </row>
    <row r="43" spans="1:9">
      <c r="A43" s="37">
        <v>32</v>
      </c>
      <c r="B43" s="6"/>
      <c r="C43" s="189"/>
      <c r="D43" s="211"/>
      <c r="E43" s="338" t="str">
        <f t="shared" si="0"/>
        <v/>
      </c>
      <c r="F43" s="37"/>
      <c r="G43" s="76" t="str">
        <f t="shared" si="1"/>
        <v/>
      </c>
      <c r="H43" s="72" t="b">
        <f t="shared" si="2"/>
        <v>0</v>
      </c>
      <c r="I43" s="73">
        <f t="shared" si="3"/>
        <v>1</v>
      </c>
    </row>
    <row r="44" spans="1:9">
      <c r="A44" s="37">
        <v>33</v>
      </c>
      <c r="B44" s="6"/>
      <c r="C44" s="189"/>
      <c r="D44" s="211"/>
      <c r="E44" s="338" t="str">
        <f t="shared" si="0"/>
        <v/>
      </c>
      <c r="F44" s="37"/>
      <c r="G44" s="76" t="str">
        <f t="shared" ref="G44:G75" si="4">IF(OR($B44="",,$D44="",$D44&gt;an_final),"",IF($D44&gt;=an_initial,1,""))</f>
        <v/>
      </c>
      <c r="H44" s="72" t="b">
        <f t="shared" si="2"/>
        <v>0</v>
      </c>
      <c r="I44" s="73">
        <f t="shared" ref="I44:I75" si="5">LEN(B44)-LEN(SUBSTITUTE(B44,",",""))+1</f>
        <v>1</v>
      </c>
    </row>
    <row r="45" spans="1:9">
      <c r="A45" s="37">
        <v>34</v>
      </c>
      <c r="B45" s="6"/>
      <c r="C45" s="189"/>
      <c r="D45" s="211"/>
      <c r="E45" s="338" t="str">
        <f t="shared" si="0"/>
        <v/>
      </c>
      <c r="F45" s="37"/>
      <c r="G45" s="76" t="str">
        <f t="shared" si="4"/>
        <v/>
      </c>
      <c r="H45" s="72" t="b">
        <f t="shared" si="2"/>
        <v>0</v>
      </c>
      <c r="I45" s="73">
        <f t="shared" si="5"/>
        <v>1</v>
      </c>
    </row>
    <row r="46" spans="1:9">
      <c r="A46" s="37">
        <v>35</v>
      </c>
      <c r="B46" s="6"/>
      <c r="C46" s="189"/>
      <c r="D46" s="211"/>
      <c r="E46" s="338" t="str">
        <f t="shared" si="0"/>
        <v/>
      </c>
      <c r="F46" s="37"/>
      <c r="G46" s="76" t="str">
        <f t="shared" si="4"/>
        <v/>
      </c>
      <c r="H46" s="72" t="b">
        <f t="shared" si="2"/>
        <v>0</v>
      </c>
      <c r="I46" s="73">
        <f t="shared" si="5"/>
        <v>1</v>
      </c>
    </row>
    <row r="47" spans="1:9">
      <c r="A47" s="37">
        <v>36</v>
      </c>
      <c r="B47" s="6"/>
      <c r="C47" s="189"/>
      <c r="D47" s="211"/>
      <c r="E47" s="338" t="str">
        <f t="shared" si="0"/>
        <v/>
      </c>
      <c r="F47" s="37"/>
      <c r="G47" s="76" t="str">
        <f t="shared" si="4"/>
        <v/>
      </c>
      <c r="H47" s="72" t="b">
        <f t="shared" si="2"/>
        <v>0</v>
      </c>
      <c r="I47" s="73">
        <f t="shared" si="5"/>
        <v>1</v>
      </c>
    </row>
    <row r="48" spans="1:9">
      <c r="A48" s="37">
        <v>37</v>
      </c>
      <c r="B48" s="6"/>
      <c r="C48" s="189"/>
      <c r="D48" s="211"/>
      <c r="E48" s="338" t="str">
        <f t="shared" si="0"/>
        <v/>
      </c>
      <c r="F48" s="37"/>
      <c r="G48" s="76" t="str">
        <f t="shared" si="4"/>
        <v/>
      </c>
      <c r="H48" s="72" t="b">
        <f t="shared" si="2"/>
        <v>0</v>
      </c>
      <c r="I48" s="73">
        <f t="shared" si="5"/>
        <v>1</v>
      </c>
    </row>
    <row r="49" spans="1:9">
      <c r="A49" s="37">
        <v>38</v>
      </c>
      <c r="B49" s="6"/>
      <c r="C49" s="189"/>
      <c r="D49" s="211"/>
      <c r="E49" s="338" t="str">
        <f t="shared" si="0"/>
        <v/>
      </c>
      <c r="F49" s="37"/>
      <c r="G49" s="76" t="str">
        <f t="shared" si="4"/>
        <v/>
      </c>
      <c r="H49" s="72" t="b">
        <f t="shared" si="2"/>
        <v>0</v>
      </c>
      <c r="I49" s="73">
        <f t="shared" si="5"/>
        <v>1</v>
      </c>
    </row>
    <row r="50" spans="1:9">
      <c r="A50" s="37">
        <v>39</v>
      </c>
      <c r="B50" s="6"/>
      <c r="C50" s="189"/>
      <c r="D50" s="211"/>
      <c r="E50" s="338" t="str">
        <f t="shared" si="0"/>
        <v/>
      </c>
      <c r="F50" s="37"/>
      <c r="G50" s="76" t="str">
        <f t="shared" si="4"/>
        <v/>
      </c>
      <c r="H50" s="72" t="b">
        <f t="shared" si="2"/>
        <v>0</v>
      </c>
      <c r="I50" s="73">
        <f t="shared" si="5"/>
        <v>1</v>
      </c>
    </row>
    <row r="51" spans="1:9">
      <c r="A51" s="37">
        <v>40</v>
      </c>
      <c r="B51" s="6"/>
      <c r="C51" s="189"/>
      <c r="D51" s="211"/>
      <c r="E51" s="338" t="str">
        <f t="shared" si="0"/>
        <v/>
      </c>
      <c r="F51" s="37"/>
      <c r="G51" s="76" t="str">
        <f t="shared" si="4"/>
        <v/>
      </c>
      <c r="H51" s="72" t="b">
        <f t="shared" si="2"/>
        <v>0</v>
      </c>
      <c r="I51" s="73">
        <f t="shared" si="5"/>
        <v>1</v>
      </c>
    </row>
    <row r="52" spans="1:9">
      <c r="A52" s="37">
        <v>41</v>
      </c>
      <c r="B52" s="6"/>
      <c r="C52" s="189"/>
      <c r="D52" s="211"/>
      <c r="E52" s="338" t="str">
        <f t="shared" si="0"/>
        <v/>
      </c>
      <c r="F52" s="37"/>
      <c r="G52" s="76" t="str">
        <f t="shared" si="4"/>
        <v/>
      </c>
      <c r="H52" s="72" t="b">
        <f t="shared" si="2"/>
        <v>0</v>
      </c>
      <c r="I52" s="73">
        <f t="shared" si="5"/>
        <v>1</v>
      </c>
    </row>
    <row r="53" spans="1:9">
      <c r="A53" s="37">
        <v>42</v>
      </c>
      <c r="B53" s="6"/>
      <c r="C53" s="189"/>
      <c r="D53" s="211"/>
      <c r="E53" s="338" t="str">
        <f t="shared" si="0"/>
        <v/>
      </c>
      <c r="F53" s="37"/>
      <c r="G53" s="76" t="str">
        <f t="shared" si="4"/>
        <v/>
      </c>
      <c r="H53" s="72" t="b">
        <f t="shared" si="2"/>
        <v>0</v>
      </c>
      <c r="I53" s="73">
        <f t="shared" si="5"/>
        <v>1</v>
      </c>
    </row>
    <row r="54" spans="1:9">
      <c r="A54" s="37">
        <v>43</v>
      </c>
      <c r="B54" s="6"/>
      <c r="C54" s="189"/>
      <c r="D54" s="211"/>
      <c r="E54" s="338" t="str">
        <f t="shared" si="0"/>
        <v/>
      </c>
      <c r="F54" s="37"/>
      <c r="G54" s="76" t="str">
        <f t="shared" si="4"/>
        <v/>
      </c>
      <c r="H54" s="72" t="b">
        <f t="shared" si="2"/>
        <v>0</v>
      </c>
      <c r="I54" s="73">
        <f t="shared" si="5"/>
        <v>1</v>
      </c>
    </row>
    <row r="55" spans="1:9">
      <c r="A55" s="37">
        <v>44</v>
      </c>
      <c r="B55" s="6"/>
      <c r="C55" s="189"/>
      <c r="D55" s="211"/>
      <c r="E55" s="338" t="str">
        <f t="shared" si="0"/>
        <v/>
      </c>
      <c r="F55" s="37"/>
      <c r="G55" s="76" t="str">
        <f t="shared" si="4"/>
        <v/>
      </c>
      <c r="H55" s="72" t="b">
        <f t="shared" si="2"/>
        <v>0</v>
      </c>
      <c r="I55" s="73">
        <f t="shared" si="5"/>
        <v>1</v>
      </c>
    </row>
    <row r="56" spans="1:9">
      <c r="A56" s="37">
        <v>45</v>
      </c>
      <c r="B56" s="6"/>
      <c r="C56" s="189"/>
      <c r="D56" s="211"/>
      <c r="E56" s="338" t="str">
        <f t="shared" si="0"/>
        <v/>
      </c>
      <c r="F56" s="37"/>
      <c r="G56" s="76" t="str">
        <f t="shared" si="4"/>
        <v/>
      </c>
      <c r="H56" s="72" t="b">
        <f t="shared" si="2"/>
        <v>0</v>
      </c>
      <c r="I56" s="73">
        <f t="shared" si="5"/>
        <v>1</v>
      </c>
    </row>
    <row r="57" spans="1:9">
      <c r="A57" s="37">
        <v>46</v>
      </c>
      <c r="B57" s="6"/>
      <c r="C57" s="189"/>
      <c r="D57" s="211"/>
      <c r="E57" s="338" t="str">
        <f t="shared" si="0"/>
        <v/>
      </c>
      <c r="F57" s="37"/>
      <c r="G57" s="76" t="str">
        <f t="shared" si="4"/>
        <v/>
      </c>
      <c r="H57" s="72" t="b">
        <f t="shared" si="2"/>
        <v>0</v>
      </c>
      <c r="I57" s="73">
        <f t="shared" si="5"/>
        <v>1</v>
      </c>
    </row>
    <row r="58" spans="1:9">
      <c r="A58" s="37">
        <v>47</v>
      </c>
      <c r="B58" s="6"/>
      <c r="C58" s="189"/>
      <c r="D58" s="211"/>
      <c r="E58" s="338" t="str">
        <f t="shared" si="0"/>
        <v/>
      </c>
      <c r="F58" s="37"/>
      <c r="G58" s="76" t="str">
        <f t="shared" si="4"/>
        <v/>
      </c>
      <c r="H58" s="72" t="b">
        <f t="shared" si="2"/>
        <v>0</v>
      </c>
      <c r="I58" s="73">
        <f t="shared" si="5"/>
        <v>1</v>
      </c>
    </row>
    <row r="59" spans="1:9">
      <c r="A59" s="37">
        <v>48</v>
      </c>
      <c r="B59" s="6"/>
      <c r="C59" s="189"/>
      <c r="D59" s="211"/>
      <c r="E59" s="338" t="str">
        <f t="shared" si="0"/>
        <v/>
      </c>
      <c r="F59" s="37"/>
      <c r="G59" s="76" t="str">
        <f t="shared" si="4"/>
        <v/>
      </c>
      <c r="H59" s="72" t="b">
        <f t="shared" si="2"/>
        <v>0</v>
      </c>
      <c r="I59" s="73">
        <f t="shared" si="5"/>
        <v>1</v>
      </c>
    </row>
    <row r="60" spans="1:9">
      <c r="A60" s="37">
        <v>49</v>
      </c>
      <c r="B60" s="6"/>
      <c r="C60" s="189"/>
      <c r="D60" s="211"/>
      <c r="E60" s="338" t="str">
        <f t="shared" si="0"/>
        <v/>
      </c>
      <c r="F60" s="37"/>
      <c r="G60" s="76" t="str">
        <f t="shared" si="4"/>
        <v/>
      </c>
      <c r="H60" s="72" t="b">
        <f t="shared" si="2"/>
        <v>0</v>
      </c>
      <c r="I60" s="73">
        <f t="shared" si="5"/>
        <v>1</v>
      </c>
    </row>
    <row r="61" spans="1:9">
      <c r="A61" s="37">
        <v>50</v>
      </c>
      <c r="B61" s="6"/>
      <c r="C61" s="189"/>
      <c r="D61" s="211"/>
      <c r="E61" s="338" t="str">
        <f t="shared" si="0"/>
        <v/>
      </c>
      <c r="F61" s="37"/>
      <c r="G61" s="76" t="str">
        <f t="shared" si="4"/>
        <v/>
      </c>
      <c r="H61" s="72" t="b">
        <f t="shared" si="2"/>
        <v>0</v>
      </c>
      <c r="I61" s="73">
        <f t="shared" si="5"/>
        <v>1</v>
      </c>
    </row>
    <row r="62" spans="1:9">
      <c r="A62" s="37">
        <v>51</v>
      </c>
      <c r="B62" s="6"/>
      <c r="C62" s="189"/>
      <c r="D62" s="211"/>
      <c r="E62" s="338" t="str">
        <f t="shared" si="0"/>
        <v/>
      </c>
      <c r="F62" s="37"/>
      <c r="G62" s="76" t="str">
        <f t="shared" si="4"/>
        <v/>
      </c>
      <c r="H62" s="72" t="b">
        <f t="shared" si="2"/>
        <v>0</v>
      </c>
      <c r="I62" s="73">
        <f t="shared" si="5"/>
        <v>1</v>
      </c>
    </row>
    <row r="63" spans="1:9">
      <c r="A63" s="37">
        <v>52</v>
      </c>
      <c r="B63" s="6"/>
      <c r="C63" s="189"/>
      <c r="D63" s="211"/>
      <c r="E63" s="338" t="str">
        <f t="shared" si="0"/>
        <v/>
      </c>
      <c r="F63" s="37"/>
      <c r="G63" s="76" t="str">
        <f t="shared" si="4"/>
        <v/>
      </c>
      <c r="H63" s="72" t="b">
        <f t="shared" si="2"/>
        <v>0</v>
      </c>
      <c r="I63" s="73">
        <f t="shared" si="5"/>
        <v>1</v>
      </c>
    </row>
    <row r="64" spans="1:9">
      <c r="A64" s="37">
        <v>53</v>
      </c>
      <c r="B64" s="6"/>
      <c r="C64" s="189"/>
      <c r="D64" s="211"/>
      <c r="E64" s="338" t="str">
        <f t="shared" si="0"/>
        <v/>
      </c>
      <c r="F64" s="37"/>
      <c r="G64" s="76" t="str">
        <f t="shared" si="4"/>
        <v/>
      </c>
      <c r="H64" s="72" t="b">
        <f t="shared" si="2"/>
        <v>0</v>
      </c>
      <c r="I64" s="73">
        <f t="shared" si="5"/>
        <v>1</v>
      </c>
    </row>
    <row r="65" spans="1:9">
      <c r="A65" s="37">
        <v>54</v>
      </c>
      <c r="B65" s="6"/>
      <c r="C65" s="189"/>
      <c r="D65" s="211"/>
      <c r="E65" s="338" t="str">
        <f t="shared" si="0"/>
        <v/>
      </c>
      <c r="F65" s="37"/>
      <c r="G65" s="76" t="str">
        <f t="shared" si="4"/>
        <v/>
      </c>
      <c r="H65" s="72" t="b">
        <f t="shared" si="2"/>
        <v>0</v>
      </c>
      <c r="I65" s="73">
        <f t="shared" si="5"/>
        <v>1</v>
      </c>
    </row>
    <row r="66" spans="1:9">
      <c r="A66" s="37">
        <v>55</v>
      </c>
      <c r="B66" s="6"/>
      <c r="C66" s="189"/>
      <c r="D66" s="211"/>
      <c r="E66" s="338" t="str">
        <f t="shared" si="0"/>
        <v/>
      </c>
      <c r="F66" s="37"/>
      <c r="G66" s="76" t="str">
        <f t="shared" si="4"/>
        <v/>
      </c>
      <c r="H66" s="72" t="b">
        <f t="shared" si="2"/>
        <v>0</v>
      </c>
      <c r="I66" s="73">
        <f t="shared" si="5"/>
        <v>1</v>
      </c>
    </row>
    <row r="67" spans="1:9">
      <c r="A67" s="37">
        <v>56</v>
      </c>
      <c r="B67" s="6"/>
      <c r="C67" s="189"/>
      <c r="D67" s="211"/>
      <c r="E67" s="338" t="str">
        <f t="shared" si="0"/>
        <v/>
      </c>
      <c r="F67" s="37"/>
      <c r="G67" s="76" t="str">
        <f t="shared" si="4"/>
        <v/>
      </c>
      <c r="H67" s="72" t="b">
        <f t="shared" si="2"/>
        <v>0</v>
      </c>
      <c r="I67" s="73">
        <f t="shared" si="5"/>
        <v>1</v>
      </c>
    </row>
    <row r="68" spans="1:9">
      <c r="A68" s="37">
        <v>57</v>
      </c>
      <c r="B68" s="6"/>
      <c r="C68" s="189"/>
      <c r="D68" s="211"/>
      <c r="E68" s="338" t="str">
        <f t="shared" si="0"/>
        <v/>
      </c>
      <c r="F68" s="37"/>
      <c r="G68" s="76" t="str">
        <f t="shared" si="4"/>
        <v/>
      </c>
      <c r="H68" s="72" t="b">
        <f t="shared" si="2"/>
        <v>0</v>
      </c>
      <c r="I68" s="73">
        <f t="shared" si="5"/>
        <v>1</v>
      </c>
    </row>
    <row r="69" spans="1:9">
      <c r="A69" s="37">
        <v>58</v>
      </c>
      <c r="B69" s="6"/>
      <c r="C69" s="189"/>
      <c r="D69" s="211"/>
      <c r="E69" s="338" t="str">
        <f t="shared" si="0"/>
        <v/>
      </c>
      <c r="F69" s="37"/>
      <c r="G69" s="76" t="str">
        <f t="shared" si="4"/>
        <v/>
      </c>
      <c r="H69" s="72" t="b">
        <f t="shared" si="2"/>
        <v>0</v>
      </c>
      <c r="I69" s="73">
        <f t="shared" si="5"/>
        <v>1</v>
      </c>
    </row>
    <row r="70" spans="1:9">
      <c r="A70" s="37">
        <v>59</v>
      </c>
      <c r="B70" s="6"/>
      <c r="C70" s="189"/>
      <c r="D70" s="211"/>
      <c r="E70" s="338" t="str">
        <f t="shared" si="0"/>
        <v/>
      </c>
      <c r="F70" s="37"/>
      <c r="G70" s="76" t="str">
        <f t="shared" si="4"/>
        <v/>
      </c>
      <c r="H70" s="72" t="b">
        <f t="shared" si="2"/>
        <v>0</v>
      </c>
      <c r="I70" s="73">
        <f t="shared" si="5"/>
        <v>1</v>
      </c>
    </row>
    <row r="71" spans="1:9">
      <c r="A71" s="37">
        <v>60</v>
      </c>
      <c r="B71" s="6"/>
      <c r="C71" s="189"/>
      <c r="D71" s="211"/>
      <c r="E71" s="338" t="str">
        <f t="shared" si="0"/>
        <v/>
      </c>
      <c r="F71" s="37"/>
      <c r="G71" s="76" t="str">
        <f t="shared" si="4"/>
        <v/>
      </c>
      <c r="H71" s="72" t="b">
        <f t="shared" si="2"/>
        <v>0</v>
      </c>
      <c r="I71" s="73">
        <f t="shared" si="5"/>
        <v>1</v>
      </c>
    </row>
    <row r="72" spans="1:9">
      <c r="A72" s="37">
        <v>61</v>
      </c>
      <c r="B72" s="6"/>
      <c r="C72" s="189"/>
      <c r="D72" s="211"/>
      <c r="E72" s="338" t="str">
        <f t="shared" si="0"/>
        <v/>
      </c>
      <c r="F72" s="37"/>
      <c r="G72" s="76" t="str">
        <f t="shared" si="4"/>
        <v/>
      </c>
      <c r="H72" s="72" t="b">
        <f t="shared" si="2"/>
        <v>0</v>
      </c>
      <c r="I72" s="73">
        <f t="shared" si="5"/>
        <v>1</v>
      </c>
    </row>
    <row r="73" spans="1:9">
      <c r="A73" s="37">
        <v>62</v>
      </c>
      <c r="B73" s="6"/>
      <c r="C73" s="189"/>
      <c r="D73" s="211"/>
      <c r="E73" s="338" t="str">
        <f t="shared" si="0"/>
        <v/>
      </c>
      <c r="F73" s="37"/>
      <c r="G73" s="76" t="str">
        <f t="shared" si="4"/>
        <v/>
      </c>
      <c r="H73" s="72" t="b">
        <f t="shared" si="2"/>
        <v>0</v>
      </c>
      <c r="I73" s="73">
        <f t="shared" si="5"/>
        <v>1</v>
      </c>
    </row>
    <row r="74" spans="1:9">
      <c r="A74" s="37">
        <v>63</v>
      </c>
      <c r="B74" s="6"/>
      <c r="C74" s="189"/>
      <c r="D74" s="211"/>
      <c r="E74" s="338" t="str">
        <f t="shared" si="0"/>
        <v/>
      </c>
      <c r="F74" s="37"/>
      <c r="G74" s="76" t="str">
        <f t="shared" si="4"/>
        <v/>
      </c>
      <c r="H74" s="72" t="b">
        <f t="shared" si="2"/>
        <v>0</v>
      </c>
      <c r="I74" s="73">
        <f t="shared" si="5"/>
        <v>1</v>
      </c>
    </row>
    <row r="75" spans="1:9">
      <c r="A75" s="37">
        <v>64</v>
      </c>
      <c r="B75" s="6"/>
      <c r="C75" s="189"/>
      <c r="D75" s="211"/>
      <c r="E75" s="338" t="str">
        <f t="shared" si="0"/>
        <v/>
      </c>
      <c r="F75" s="37"/>
      <c r="G75" s="76" t="str">
        <f t="shared" si="4"/>
        <v/>
      </c>
      <c r="H75" s="72" t="b">
        <f t="shared" si="2"/>
        <v>0</v>
      </c>
      <c r="I75" s="73">
        <f t="shared" si="5"/>
        <v>1</v>
      </c>
    </row>
    <row r="76" spans="1:9">
      <c r="A76" s="37">
        <v>65</v>
      </c>
      <c r="B76" s="6"/>
      <c r="C76" s="189"/>
      <c r="D76" s="211"/>
      <c r="E76" s="338"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89"/>
      <c r="D77" s="211"/>
      <c r="E77" s="338" t="str">
        <f t="shared" si="6"/>
        <v/>
      </c>
      <c r="F77" s="37"/>
      <c r="G77" s="76" t="str">
        <f t="shared" si="7"/>
        <v/>
      </c>
      <c r="H77" s="72" t="b">
        <f t="shared" si="8"/>
        <v>0</v>
      </c>
      <c r="I77" s="73">
        <f t="shared" si="9"/>
        <v>1</v>
      </c>
    </row>
    <row r="78" spans="1:9">
      <c r="A78" s="37">
        <v>67</v>
      </c>
      <c r="B78" s="6"/>
      <c r="C78" s="189"/>
      <c r="D78" s="211"/>
      <c r="E78" s="338" t="str">
        <f t="shared" si="6"/>
        <v/>
      </c>
      <c r="F78" s="37"/>
      <c r="G78" s="76" t="str">
        <f t="shared" si="7"/>
        <v/>
      </c>
      <c r="H78" s="72" t="b">
        <f t="shared" si="8"/>
        <v>0</v>
      </c>
      <c r="I78" s="73">
        <f t="shared" si="9"/>
        <v>1</v>
      </c>
    </row>
    <row r="79" spans="1:9">
      <c r="A79" s="37">
        <v>68</v>
      </c>
      <c r="B79" s="6"/>
      <c r="C79" s="189"/>
      <c r="D79" s="211"/>
      <c r="E79" s="338" t="str">
        <f t="shared" si="6"/>
        <v/>
      </c>
      <c r="F79" s="37"/>
      <c r="G79" s="76" t="str">
        <f t="shared" si="7"/>
        <v/>
      </c>
      <c r="H79" s="72" t="b">
        <f t="shared" si="8"/>
        <v>0</v>
      </c>
      <c r="I79" s="73">
        <f t="shared" si="9"/>
        <v>1</v>
      </c>
    </row>
    <row r="80" spans="1:9">
      <c r="A80" s="37">
        <v>69</v>
      </c>
      <c r="B80" s="6"/>
      <c r="C80" s="189"/>
      <c r="D80" s="211"/>
      <c r="E80" s="338" t="str">
        <f t="shared" si="6"/>
        <v/>
      </c>
      <c r="F80" s="37"/>
      <c r="G80" s="76" t="str">
        <f t="shared" si="7"/>
        <v/>
      </c>
      <c r="H80" s="72" t="b">
        <f t="shared" si="8"/>
        <v>0</v>
      </c>
      <c r="I80" s="73">
        <f t="shared" si="9"/>
        <v>1</v>
      </c>
    </row>
    <row r="81" spans="1:9">
      <c r="A81" s="37">
        <v>70</v>
      </c>
      <c r="B81" s="6"/>
      <c r="C81" s="189"/>
      <c r="D81" s="211"/>
      <c r="E81" s="338" t="str">
        <f t="shared" si="6"/>
        <v/>
      </c>
      <c r="F81" s="37"/>
      <c r="G81" s="76" t="str">
        <f t="shared" si="7"/>
        <v/>
      </c>
      <c r="H81" s="72" t="b">
        <f t="shared" si="8"/>
        <v>0</v>
      </c>
      <c r="I81" s="73">
        <f t="shared" si="9"/>
        <v>1</v>
      </c>
    </row>
    <row r="82" spans="1:9">
      <c r="A82" s="37">
        <v>71</v>
      </c>
      <c r="B82" s="6"/>
      <c r="C82" s="189"/>
      <c r="D82" s="211"/>
      <c r="E82" s="338" t="str">
        <f t="shared" si="6"/>
        <v/>
      </c>
      <c r="F82" s="37"/>
      <c r="G82" s="76" t="str">
        <f t="shared" si="7"/>
        <v/>
      </c>
      <c r="H82" s="72" t="b">
        <f t="shared" si="8"/>
        <v>0</v>
      </c>
      <c r="I82" s="73">
        <f t="shared" si="9"/>
        <v>1</v>
      </c>
    </row>
    <row r="83" spans="1:9">
      <c r="A83" s="37">
        <v>72</v>
      </c>
      <c r="B83" s="6"/>
      <c r="C83" s="189"/>
      <c r="D83" s="211"/>
      <c r="E83" s="338" t="str">
        <f t="shared" si="6"/>
        <v/>
      </c>
      <c r="F83" s="37"/>
      <c r="G83" s="76" t="str">
        <f t="shared" si="7"/>
        <v/>
      </c>
      <c r="H83" s="72" t="b">
        <f t="shared" si="8"/>
        <v>0</v>
      </c>
      <c r="I83" s="73">
        <f t="shared" si="9"/>
        <v>1</v>
      </c>
    </row>
    <row r="84" spans="1:9">
      <c r="A84" s="37">
        <v>73</v>
      </c>
      <c r="B84" s="6"/>
      <c r="C84" s="189"/>
      <c r="D84" s="211"/>
      <c r="E84" s="338" t="str">
        <f t="shared" si="6"/>
        <v/>
      </c>
      <c r="F84" s="37"/>
      <c r="G84" s="76" t="str">
        <f t="shared" si="7"/>
        <v/>
      </c>
      <c r="H84" s="72" t="b">
        <f t="shared" si="8"/>
        <v>0</v>
      </c>
      <c r="I84" s="73">
        <f t="shared" si="9"/>
        <v>1</v>
      </c>
    </row>
    <row r="85" spans="1:9">
      <c r="A85" s="37">
        <v>74</v>
      </c>
      <c r="B85" s="6"/>
      <c r="C85" s="189"/>
      <c r="D85" s="211"/>
      <c r="E85" s="338" t="str">
        <f t="shared" si="6"/>
        <v/>
      </c>
      <c r="F85" s="37"/>
      <c r="G85" s="76" t="str">
        <f t="shared" si="7"/>
        <v/>
      </c>
      <c r="H85" s="72" t="b">
        <f t="shared" si="8"/>
        <v>0</v>
      </c>
      <c r="I85" s="73">
        <f t="shared" si="9"/>
        <v>1</v>
      </c>
    </row>
    <row r="86" spans="1:9">
      <c r="A86" s="37">
        <v>75</v>
      </c>
      <c r="B86" s="6"/>
      <c r="C86" s="189"/>
      <c r="D86" s="211"/>
      <c r="E86" s="338" t="str">
        <f t="shared" si="6"/>
        <v/>
      </c>
      <c r="F86" s="37"/>
      <c r="G86" s="76" t="str">
        <f t="shared" si="7"/>
        <v/>
      </c>
      <c r="H86" s="72" t="b">
        <f t="shared" si="8"/>
        <v>0</v>
      </c>
      <c r="I86" s="73">
        <f t="shared" si="9"/>
        <v>1</v>
      </c>
    </row>
    <row r="87" spans="1:9">
      <c r="A87" s="37">
        <v>76</v>
      </c>
      <c r="B87" s="6"/>
      <c r="C87" s="189"/>
      <c r="D87" s="211"/>
      <c r="E87" s="338" t="str">
        <f t="shared" si="6"/>
        <v/>
      </c>
      <c r="F87" s="37"/>
      <c r="G87" s="76" t="str">
        <f t="shared" si="7"/>
        <v/>
      </c>
      <c r="H87" s="72" t="b">
        <f t="shared" si="8"/>
        <v>0</v>
      </c>
      <c r="I87" s="73">
        <f t="shared" si="9"/>
        <v>1</v>
      </c>
    </row>
    <row r="88" spans="1:9">
      <c r="A88" s="37">
        <v>77</v>
      </c>
      <c r="B88" s="6"/>
      <c r="C88" s="189"/>
      <c r="D88" s="211"/>
      <c r="E88" s="338" t="str">
        <f t="shared" si="6"/>
        <v/>
      </c>
      <c r="F88" s="37"/>
      <c r="G88" s="76" t="str">
        <f t="shared" si="7"/>
        <v/>
      </c>
      <c r="H88" s="72" t="b">
        <f t="shared" si="8"/>
        <v>0</v>
      </c>
      <c r="I88" s="73">
        <f t="shared" si="9"/>
        <v>1</v>
      </c>
    </row>
    <row r="89" spans="1:9">
      <c r="A89" s="37">
        <v>78</v>
      </c>
      <c r="B89" s="6"/>
      <c r="C89" s="189"/>
      <c r="D89" s="211"/>
      <c r="E89" s="338" t="str">
        <f t="shared" si="6"/>
        <v/>
      </c>
      <c r="F89" s="37"/>
      <c r="G89" s="76" t="str">
        <f t="shared" si="7"/>
        <v/>
      </c>
      <c r="H89" s="72" t="b">
        <f t="shared" si="8"/>
        <v>0</v>
      </c>
      <c r="I89" s="73">
        <f t="shared" si="9"/>
        <v>1</v>
      </c>
    </row>
    <row r="90" spans="1:9">
      <c r="A90" s="37">
        <v>79</v>
      </c>
      <c r="B90" s="6"/>
      <c r="C90" s="189"/>
      <c r="D90" s="211"/>
      <c r="E90" s="338" t="str">
        <f t="shared" si="6"/>
        <v/>
      </c>
      <c r="F90" s="37"/>
      <c r="G90" s="76" t="str">
        <f t="shared" si="7"/>
        <v/>
      </c>
      <c r="H90" s="72" t="b">
        <f t="shared" si="8"/>
        <v>0</v>
      </c>
      <c r="I90" s="73">
        <f t="shared" si="9"/>
        <v>1</v>
      </c>
    </row>
    <row r="91" spans="1:9">
      <c r="A91" s="37">
        <v>80</v>
      </c>
      <c r="B91" s="6"/>
      <c r="C91" s="189"/>
      <c r="D91" s="211"/>
      <c r="E91" s="338" t="str">
        <f t="shared" si="6"/>
        <v/>
      </c>
      <c r="F91" s="37"/>
      <c r="G91" s="76" t="str">
        <f t="shared" si="7"/>
        <v/>
      </c>
      <c r="H91" s="72" t="b">
        <f t="shared" si="8"/>
        <v>0</v>
      </c>
      <c r="I91" s="73">
        <f t="shared" si="9"/>
        <v>1</v>
      </c>
    </row>
    <row r="92" spans="1:9">
      <c r="A92" s="37">
        <v>81</v>
      </c>
      <c r="B92" s="6"/>
      <c r="C92" s="189"/>
      <c r="D92" s="211"/>
      <c r="E92" s="338" t="str">
        <f t="shared" si="6"/>
        <v/>
      </c>
      <c r="F92" s="37"/>
      <c r="G92" s="76" t="str">
        <f t="shared" si="7"/>
        <v/>
      </c>
      <c r="H92" s="72" t="b">
        <f t="shared" si="8"/>
        <v>0</v>
      </c>
      <c r="I92" s="73">
        <f t="shared" si="9"/>
        <v>1</v>
      </c>
    </row>
    <row r="93" spans="1:9">
      <c r="A93" s="37">
        <v>82</v>
      </c>
      <c r="B93" s="6"/>
      <c r="C93" s="189"/>
      <c r="D93" s="211"/>
      <c r="E93" s="338" t="str">
        <f t="shared" si="6"/>
        <v/>
      </c>
      <c r="F93" s="37"/>
      <c r="G93" s="76" t="str">
        <f t="shared" si="7"/>
        <v/>
      </c>
      <c r="H93" s="72" t="b">
        <f t="shared" si="8"/>
        <v>0</v>
      </c>
      <c r="I93" s="73">
        <f t="shared" si="9"/>
        <v>1</v>
      </c>
    </row>
    <row r="94" spans="1:9">
      <c r="A94" s="37">
        <v>83</v>
      </c>
      <c r="B94" s="6"/>
      <c r="C94" s="189"/>
      <c r="D94" s="211"/>
      <c r="E94" s="338" t="str">
        <f t="shared" si="6"/>
        <v/>
      </c>
      <c r="F94" s="37"/>
      <c r="G94" s="76" t="str">
        <f t="shared" si="7"/>
        <v/>
      </c>
      <c r="H94" s="72" t="b">
        <f t="shared" si="8"/>
        <v>0</v>
      </c>
      <c r="I94" s="73">
        <f t="shared" si="9"/>
        <v>1</v>
      </c>
    </row>
    <row r="95" spans="1:9">
      <c r="A95" s="37">
        <v>84</v>
      </c>
      <c r="B95" s="6"/>
      <c r="C95" s="189"/>
      <c r="D95" s="211"/>
      <c r="E95" s="338" t="str">
        <f t="shared" si="6"/>
        <v/>
      </c>
      <c r="F95" s="37"/>
      <c r="G95" s="76" t="str">
        <f t="shared" si="7"/>
        <v/>
      </c>
      <c r="H95" s="72" t="b">
        <f t="shared" si="8"/>
        <v>0</v>
      </c>
      <c r="I95" s="73">
        <f t="shared" si="9"/>
        <v>1</v>
      </c>
    </row>
    <row r="96" spans="1:9">
      <c r="A96" s="37">
        <v>85</v>
      </c>
      <c r="B96" s="6"/>
      <c r="C96" s="189"/>
      <c r="D96" s="211"/>
      <c r="E96" s="338" t="str">
        <f t="shared" si="6"/>
        <v/>
      </c>
      <c r="F96" s="37"/>
      <c r="G96" s="76" t="str">
        <f t="shared" si="7"/>
        <v/>
      </c>
      <c r="H96" s="72" t="b">
        <f t="shared" si="8"/>
        <v>0</v>
      </c>
      <c r="I96" s="73">
        <f t="shared" si="9"/>
        <v>1</v>
      </c>
    </row>
    <row r="97" spans="1:9">
      <c r="A97" s="37">
        <v>86</v>
      </c>
      <c r="B97" s="6"/>
      <c r="C97" s="189"/>
      <c r="D97" s="211"/>
      <c r="E97" s="338" t="str">
        <f t="shared" si="6"/>
        <v/>
      </c>
      <c r="F97" s="37"/>
      <c r="G97" s="76" t="str">
        <f t="shared" si="7"/>
        <v/>
      </c>
      <c r="H97" s="72" t="b">
        <f t="shared" si="8"/>
        <v>0</v>
      </c>
      <c r="I97" s="73">
        <f t="shared" si="9"/>
        <v>1</v>
      </c>
    </row>
    <row r="98" spans="1:9">
      <c r="A98" s="37">
        <v>87</v>
      </c>
      <c r="B98" s="6"/>
      <c r="C98" s="189"/>
      <c r="D98" s="211"/>
      <c r="E98" s="338" t="str">
        <f t="shared" si="6"/>
        <v/>
      </c>
      <c r="F98" s="37"/>
      <c r="G98" s="76" t="str">
        <f t="shared" si="7"/>
        <v/>
      </c>
      <c r="H98" s="72" t="b">
        <f t="shared" si="8"/>
        <v>0</v>
      </c>
      <c r="I98" s="73">
        <f t="shared" si="9"/>
        <v>1</v>
      </c>
    </row>
    <row r="99" spans="1:9">
      <c r="A99" s="37">
        <v>88</v>
      </c>
      <c r="B99" s="6"/>
      <c r="C99" s="189"/>
      <c r="D99" s="211"/>
      <c r="E99" s="338" t="str">
        <f t="shared" si="6"/>
        <v/>
      </c>
      <c r="F99" s="37"/>
      <c r="G99" s="76" t="str">
        <f t="shared" si="7"/>
        <v/>
      </c>
      <c r="H99" s="72" t="b">
        <f t="shared" si="8"/>
        <v>0</v>
      </c>
      <c r="I99" s="73">
        <f t="shared" si="9"/>
        <v>1</v>
      </c>
    </row>
    <row r="100" spans="1:9">
      <c r="A100" s="37">
        <v>89</v>
      </c>
      <c r="B100" s="6"/>
      <c r="C100" s="189"/>
      <c r="D100" s="211"/>
      <c r="E100" s="338" t="str">
        <f t="shared" si="6"/>
        <v/>
      </c>
      <c r="F100" s="37"/>
      <c r="G100" s="76" t="str">
        <f t="shared" si="7"/>
        <v/>
      </c>
      <c r="H100" s="72" t="b">
        <f t="shared" si="8"/>
        <v>0</v>
      </c>
      <c r="I100" s="73">
        <f t="shared" si="9"/>
        <v>1</v>
      </c>
    </row>
    <row r="101" spans="1:9">
      <c r="A101" s="37">
        <v>90</v>
      </c>
      <c r="B101" s="6"/>
      <c r="C101" s="189"/>
      <c r="D101" s="211"/>
      <c r="E101" s="338" t="str">
        <f t="shared" si="6"/>
        <v/>
      </c>
      <c r="F101" s="37"/>
      <c r="G101" s="76" t="str">
        <f t="shared" si="7"/>
        <v/>
      </c>
      <c r="H101" s="72" t="b">
        <f t="shared" si="8"/>
        <v>0</v>
      </c>
      <c r="I101" s="73">
        <f t="shared" si="9"/>
        <v>1</v>
      </c>
    </row>
    <row r="102" spans="1:9">
      <c r="A102" s="37">
        <v>91</v>
      </c>
      <c r="B102" s="6"/>
      <c r="C102" s="189"/>
      <c r="D102" s="211"/>
      <c r="E102" s="338" t="str">
        <f t="shared" si="6"/>
        <v/>
      </c>
      <c r="F102" s="37"/>
      <c r="G102" s="76" t="str">
        <f t="shared" si="7"/>
        <v/>
      </c>
      <c r="H102" s="72" t="b">
        <f t="shared" si="8"/>
        <v>0</v>
      </c>
      <c r="I102" s="73">
        <f t="shared" si="9"/>
        <v>1</v>
      </c>
    </row>
    <row r="103" spans="1:9">
      <c r="A103" s="37">
        <v>92</v>
      </c>
      <c r="B103" s="6"/>
      <c r="C103" s="189"/>
      <c r="D103" s="211"/>
      <c r="E103" s="338" t="str">
        <f t="shared" si="6"/>
        <v/>
      </c>
      <c r="F103" s="37"/>
      <c r="G103" s="76" t="str">
        <f t="shared" si="7"/>
        <v/>
      </c>
      <c r="H103" s="72" t="b">
        <f t="shared" si="8"/>
        <v>0</v>
      </c>
      <c r="I103" s="73">
        <f t="shared" si="9"/>
        <v>1</v>
      </c>
    </row>
    <row r="104" spans="1:9">
      <c r="A104" s="37">
        <v>93</v>
      </c>
      <c r="B104" s="6"/>
      <c r="C104" s="189"/>
      <c r="D104" s="211"/>
      <c r="E104" s="338" t="str">
        <f t="shared" si="6"/>
        <v/>
      </c>
      <c r="F104" s="37"/>
      <c r="G104" s="76" t="str">
        <f t="shared" si="7"/>
        <v/>
      </c>
      <c r="H104" s="72" t="b">
        <f t="shared" si="8"/>
        <v>0</v>
      </c>
      <c r="I104" s="73">
        <f t="shared" si="9"/>
        <v>1</v>
      </c>
    </row>
    <row r="105" spans="1:9">
      <c r="A105" s="37">
        <v>94</v>
      </c>
      <c r="B105" s="6"/>
      <c r="C105" s="189"/>
      <c r="D105" s="211"/>
      <c r="E105" s="338" t="str">
        <f t="shared" si="6"/>
        <v/>
      </c>
      <c r="F105" s="37"/>
      <c r="G105" s="76" t="str">
        <f t="shared" si="7"/>
        <v/>
      </c>
      <c r="H105" s="72" t="b">
        <f t="shared" si="8"/>
        <v>0</v>
      </c>
      <c r="I105" s="73">
        <f t="shared" si="9"/>
        <v>1</v>
      </c>
    </row>
    <row r="106" spans="1:9">
      <c r="A106" s="37">
        <v>95</v>
      </c>
      <c r="B106" s="6"/>
      <c r="C106" s="189"/>
      <c r="D106" s="211"/>
      <c r="E106" s="338" t="str">
        <f t="shared" si="6"/>
        <v/>
      </c>
      <c r="F106" s="37"/>
      <c r="G106" s="76" t="str">
        <f t="shared" si="7"/>
        <v/>
      </c>
      <c r="H106" s="72" t="b">
        <f t="shared" si="8"/>
        <v>0</v>
      </c>
      <c r="I106" s="73">
        <f t="shared" si="9"/>
        <v>1</v>
      </c>
    </row>
    <row r="107" spans="1:9">
      <c r="A107" s="37">
        <v>96</v>
      </c>
      <c r="B107" s="6"/>
      <c r="C107" s="189"/>
      <c r="D107" s="211"/>
      <c r="E107" s="338" t="str">
        <f t="shared" si="6"/>
        <v/>
      </c>
      <c r="F107" s="37"/>
      <c r="G107" s="76" t="str">
        <f t="shared" si="7"/>
        <v/>
      </c>
      <c r="H107" s="72" t="b">
        <f t="shared" si="8"/>
        <v>0</v>
      </c>
      <c r="I107" s="73">
        <f t="shared" si="9"/>
        <v>1</v>
      </c>
    </row>
    <row r="108" spans="1:9">
      <c r="A108" s="37">
        <v>97</v>
      </c>
      <c r="B108" s="6"/>
      <c r="C108" s="189"/>
      <c r="D108" s="211"/>
      <c r="E108" s="338" t="str">
        <f t="shared" si="6"/>
        <v/>
      </c>
      <c r="F108" s="37"/>
      <c r="G108" s="76" t="str">
        <f t="shared" si="7"/>
        <v/>
      </c>
      <c r="H108" s="72" t="b">
        <f t="shared" si="8"/>
        <v>0</v>
      </c>
      <c r="I108" s="73">
        <f t="shared" si="9"/>
        <v>1</v>
      </c>
    </row>
    <row r="109" spans="1:9">
      <c r="A109" s="37">
        <v>98</v>
      </c>
      <c r="B109" s="6"/>
      <c r="C109" s="189"/>
      <c r="D109" s="211"/>
      <c r="E109" s="338" t="str">
        <f t="shared" si="6"/>
        <v/>
      </c>
      <c r="F109" s="37"/>
      <c r="G109" s="76" t="str">
        <f t="shared" si="7"/>
        <v/>
      </c>
      <c r="H109" s="72" t="b">
        <f t="shared" si="8"/>
        <v>0</v>
      </c>
      <c r="I109" s="73">
        <f t="shared" si="9"/>
        <v>1</v>
      </c>
    </row>
    <row r="110" spans="1:9">
      <c r="A110" s="139">
        <v>99</v>
      </c>
      <c r="B110" s="6"/>
      <c r="C110" s="189"/>
      <c r="D110" s="211"/>
      <c r="E110" s="338" t="str">
        <f t="shared" si="6"/>
        <v/>
      </c>
      <c r="F110" s="139"/>
      <c r="G110" s="76" t="str">
        <f t="shared" si="7"/>
        <v/>
      </c>
      <c r="H110" s="72" t="b">
        <f t="shared" si="8"/>
        <v>0</v>
      </c>
      <c r="I110" s="73">
        <f t="shared" si="9"/>
        <v>1</v>
      </c>
    </row>
    <row r="111" spans="1:9">
      <c r="A111" s="139">
        <v>100</v>
      </c>
      <c r="B111" s="140"/>
      <c r="C111" s="190"/>
      <c r="D111" s="142"/>
      <c r="E111" s="338" t="str">
        <f t="shared" si="6"/>
        <v/>
      </c>
      <c r="F111" s="139"/>
    </row>
    <row r="112" spans="1:9">
      <c r="A112" s="139">
        <v>101</v>
      </c>
      <c r="B112" s="140"/>
      <c r="C112" s="190"/>
      <c r="D112" s="142"/>
      <c r="E112" s="338" t="str">
        <f t="shared" si="6"/>
        <v/>
      </c>
      <c r="F112" s="139"/>
    </row>
    <row r="113" spans="1:18">
      <c r="A113" s="139">
        <v>102</v>
      </c>
      <c r="B113" s="140"/>
      <c r="C113" s="190"/>
      <c r="D113" s="142"/>
      <c r="E113" s="338" t="str">
        <f t="shared" si="6"/>
        <v/>
      </c>
      <c r="F113" s="139"/>
    </row>
    <row r="114" spans="1:18">
      <c r="A114" s="139">
        <v>103</v>
      </c>
      <c r="B114" s="140"/>
      <c r="C114" s="190"/>
      <c r="D114" s="142"/>
      <c r="E114" s="338" t="str">
        <f t="shared" si="6"/>
        <v/>
      </c>
      <c r="F114" s="139"/>
    </row>
    <row r="115" spans="1:18" s="70" customFormat="1">
      <c r="A115" s="139">
        <v>104</v>
      </c>
      <c r="B115" s="140"/>
      <c r="C115" s="190"/>
      <c r="D115" s="142"/>
      <c r="E115" s="338" t="str">
        <f t="shared" si="6"/>
        <v/>
      </c>
      <c r="F115" s="139"/>
      <c r="H115" s="71"/>
      <c r="I115" s="64"/>
      <c r="J115"/>
      <c r="K115" s="64"/>
      <c r="L115" s="64"/>
      <c r="M115" s="64"/>
      <c r="N115" s="64"/>
      <c r="O115" s="64"/>
      <c r="P115" s="64"/>
      <c r="Q115" s="64"/>
      <c r="R115" s="64"/>
    </row>
    <row r="116" spans="1:18" s="70" customFormat="1">
      <c r="A116" s="139">
        <v>105</v>
      </c>
      <c r="B116" s="140"/>
      <c r="C116" s="190"/>
      <c r="D116" s="142"/>
      <c r="E116" s="338" t="str">
        <f t="shared" si="6"/>
        <v/>
      </c>
      <c r="F116" s="139"/>
      <c r="H116" s="71"/>
      <c r="I116" s="64"/>
      <c r="J116"/>
      <c r="K116" s="64"/>
      <c r="L116" s="64"/>
      <c r="M116" s="64"/>
      <c r="N116" s="64"/>
      <c r="O116" s="64"/>
      <c r="P116" s="64"/>
      <c r="Q116" s="64"/>
      <c r="R116" s="64"/>
    </row>
    <row r="117" spans="1:18" s="70" customFormat="1">
      <c r="A117" s="139">
        <v>106</v>
      </c>
      <c r="B117" s="140"/>
      <c r="C117" s="190"/>
      <c r="D117" s="142"/>
      <c r="E117" s="338" t="str">
        <f t="shared" si="6"/>
        <v/>
      </c>
      <c r="F117" s="139"/>
      <c r="H117" s="71"/>
      <c r="I117" s="64"/>
      <c r="J117"/>
      <c r="K117" s="64"/>
      <c r="L117" s="64"/>
      <c r="M117" s="64"/>
      <c r="N117" s="64"/>
      <c r="O117" s="64"/>
      <c r="P117" s="64"/>
      <c r="Q117" s="64"/>
      <c r="R117" s="64"/>
    </row>
    <row r="118" spans="1:18" s="70" customFormat="1">
      <c r="A118" s="139">
        <v>107</v>
      </c>
      <c r="B118" s="140"/>
      <c r="C118" s="190"/>
      <c r="D118" s="142"/>
      <c r="E118" s="338" t="str">
        <f t="shared" si="6"/>
        <v/>
      </c>
      <c r="F118" s="139"/>
      <c r="H118" s="71"/>
      <c r="I118" s="64"/>
      <c r="J118"/>
      <c r="K118" s="64"/>
      <c r="L118" s="64"/>
      <c r="M118" s="64"/>
      <c r="N118" s="64"/>
      <c r="O118" s="64"/>
      <c r="P118" s="64"/>
      <c r="Q118" s="64"/>
      <c r="R118" s="64"/>
    </row>
    <row r="119" spans="1:18" s="70" customFormat="1">
      <c r="A119" s="139">
        <v>108</v>
      </c>
      <c r="B119" s="140"/>
      <c r="C119" s="190"/>
      <c r="D119" s="142"/>
      <c r="E119" s="338" t="str">
        <f t="shared" si="6"/>
        <v/>
      </c>
      <c r="F119" s="139"/>
      <c r="H119" s="71"/>
      <c r="I119" s="64"/>
      <c r="J119"/>
      <c r="K119" s="64"/>
      <c r="L119" s="64"/>
      <c r="M119" s="64"/>
      <c r="N119" s="64"/>
      <c r="O119" s="64"/>
      <c r="P119" s="64"/>
      <c r="Q119" s="64"/>
      <c r="R119" s="64"/>
    </row>
    <row r="120" spans="1:18" s="70" customFormat="1">
      <c r="A120" s="139">
        <v>109</v>
      </c>
      <c r="B120" s="140"/>
      <c r="C120" s="190"/>
      <c r="D120" s="142"/>
      <c r="E120" s="338" t="str">
        <f t="shared" si="6"/>
        <v/>
      </c>
      <c r="F120" s="139"/>
      <c r="H120" s="71"/>
      <c r="I120" s="64"/>
      <c r="J120"/>
      <c r="K120" s="64"/>
      <c r="L120" s="64"/>
      <c r="M120" s="64"/>
      <c r="N120" s="64"/>
      <c r="O120" s="64"/>
      <c r="P120" s="64"/>
      <c r="Q120" s="64"/>
      <c r="R120" s="64"/>
    </row>
    <row r="121" spans="1:18" s="70" customFormat="1">
      <c r="A121" s="139">
        <v>110</v>
      </c>
      <c r="B121" s="140"/>
      <c r="C121" s="190"/>
      <c r="D121" s="142"/>
      <c r="E121" s="338" t="str">
        <f t="shared" si="6"/>
        <v/>
      </c>
      <c r="F121" s="139"/>
      <c r="H121" s="71"/>
      <c r="I121" s="64"/>
      <c r="J121"/>
      <c r="K121" s="64"/>
      <c r="L121" s="64"/>
      <c r="M121" s="64"/>
      <c r="N121" s="64"/>
      <c r="O121" s="64"/>
      <c r="P121" s="64"/>
      <c r="Q121" s="64"/>
      <c r="R121" s="64"/>
    </row>
    <row r="122" spans="1:18" s="70" customFormat="1">
      <c r="A122" s="139">
        <v>111</v>
      </c>
      <c r="B122" s="140"/>
      <c r="C122" s="190"/>
      <c r="D122" s="142"/>
      <c r="E122" s="338" t="str">
        <f t="shared" si="6"/>
        <v/>
      </c>
      <c r="F122" s="139"/>
      <c r="H122" s="71"/>
      <c r="I122" s="64"/>
      <c r="J122"/>
      <c r="K122" s="64"/>
      <c r="L122" s="64"/>
      <c r="M122" s="64"/>
      <c r="N122" s="64"/>
      <c r="O122" s="64"/>
      <c r="P122" s="64"/>
      <c r="Q122" s="64"/>
      <c r="R122" s="64"/>
    </row>
    <row r="123" spans="1:18" s="70" customFormat="1">
      <c r="A123" s="139">
        <v>112</v>
      </c>
      <c r="B123" s="140"/>
      <c r="C123" s="190"/>
      <c r="D123" s="142"/>
      <c r="E123" s="338" t="str">
        <f t="shared" si="6"/>
        <v/>
      </c>
      <c r="F123" s="139"/>
      <c r="H123" s="71"/>
      <c r="I123" s="64"/>
      <c r="J123"/>
      <c r="K123" s="64"/>
      <c r="L123" s="64"/>
      <c r="M123" s="64"/>
      <c r="N123" s="64"/>
      <c r="O123" s="64"/>
      <c r="P123" s="64"/>
      <c r="Q123" s="64"/>
      <c r="R123" s="64"/>
    </row>
    <row r="124" spans="1:18" s="70" customFormat="1">
      <c r="A124" s="139">
        <v>113</v>
      </c>
      <c r="B124" s="140"/>
      <c r="C124" s="190"/>
      <c r="D124" s="142"/>
      <c r="E124" s="338" t="str">
        <f t="shared" si="6"/>
        <v/>
      </c>
      <c r="F124" s="139"/>
      <c r="H124" s="71"/>
      <c r="I124" s="64"/>
      <c r="J124"/>
      <c r="K124" s="64"/>
      <c r="L124" s="64"/>
      <c r="M124" s="64"/>
      <c r="N124" s="64"/>
      <c r="O124" s="64"/>
      <c r="P124" s="64"/>
      <c r="Q124" s="64"/>
      <c r="R124" s="64"/>
    </row>
    <row r="125" spans="1:18" s="70" customFormat="1">
      <c r="A125" s="139">
        <v>114</v>
      </c>
      <c r="B125" s="140"/>
      <c r="C125" s="190"/>
      <c r="D125" s="142"/>
      <c r="E125" s="338" t="str">
        <f t="shared" si="6"/>
        <v/>
      </c>
      <c r="F125" s="139"/>
      <c r="H125" s="71"/>
      <c r="I125" s="64"/>
      <c r="J125"/>
      <c r="K125" s="64"/>
      <c r="L125" s="64"/>
      <c r="M125" s="64"/>
      <c r="N125" s="64"/>
      <c r="O125" s="64"/>
      <c r="P125" s="64"/>
      <c r="Q125" s="64"/>
      <c r="R125" s="64"/>
    </row>
    <row r="126" spans="1:18" s="70" customFormat="1">
      <c r="A126" s="139">
        <v>115</v>
      </c>
      <c r="B126" s="140"/>
      <c r="C126" s="190"/>
      <c r="D126" s="142"/>
      <c r="E126" s="338" t="str">
        <f t="shared" si="6"/>
        <v/>
      </c>
      <c r="F126" s="139"/>
      <c r="H126" s="71"/>
      <c r="I126" s="64"/>
      <c r="J126"/>
      <c r="K126" s="64"/>
      <c r="L126" s="64"/>
      <c r="M126" s="64"/>
      <c r="N126" s="64"/>
      <c r="O126" s="64"/>
      <c r="P126" s="64"/>
      <c r="Q126" s="64"/>
      <c r="R126" s="64"/>
    </row>
    <row r="127" spans="1:18" s="70" customFormat="1">
      <c r="A127" s="139">
        <v>116</v>
      </c>
      <c r="B127" s="140"/>
      <c r="C127" s="190"/>
      <c r="D127" s="142"/>
      <c r="E127" s="338" t="str">
        <f t="shared" si="6"/>
        <v/>
      </c>
      <c r="F127" s="139"/>
      <c r="H127" s="71"/>
      <c r="I127" s="64"/>
      <c r="J127"/>
      <c r="K127" s="64"/>
      <c r="L127" s="64"/>
      <c r="M127" s="64"/>
      <c r="N127" s="64"/>
      <c r="O127" s="64"/>
      <c r="P127" s="64"/>
      <c r="Q127" s="64"/>
      <c r="R127" s="64"/>
    </row>
    <row r="128" spans="1:18" s="70" customFormat="1">
      <c r="A128" s="139">
        <v>117</v>
      </c>
      <c r="B128" s="140"/>
      <c r="C128" s="190"/>
      <c r="D128" s="142"/>
      <c r="E128" s="338" t="str">
        <f t="shared" si="6"/>
        <v/>
      </c>
      <c r="F128" s="139"/>
      <c r="H128" s="71"/>
      <c r="I128" s="64"/>
      <c r="J128"/>
      <c r="K128" s="64"/>
      <c r="L128" s="64"/>
      <c r="M128" s="64"/>
      <c r="N128" s="64"/>
      <c r="O128" s="64"/>
      <c r="P128" s="64"/>
      <c r="Q128" s="64"/>
      <c r="R128" s="64"/>
    </row>
    <row r="129" spans="1:18" s="70" customFormat="1">
      <c r="A129" s="139">
        <v>118</v>
      </c>
      <c r="B129" s="140"/>
      <c r="C129" s="190"/>
      <c r="D129" s="142"/>
      <c r="E129" s="338" t="str">
        <f t="shared" si="6"/>
        <v/>
      </c>
      <c r="F129" s="139"/>
      <c r="H129" s="71"/>
      <c r="I129" s="64"/>
      <c r="J129"/>
      <c r="K129" s="64"/>
      <c r="L129" s="64"/>
      <c r="M129" s="64"/>
      <c r="N129" s="64"/>
      <c r="O129" s="64"/>
      <c r="P129" s="64"/>
      <c r="Q129" s="64"/>
      <c r="R129" s="64"/>
    </row>
    <row r="130" spans="1:18" s="70" customFormat="1">
      <c r="A130" s="139">
        <v>119</v>
      </c>
      <c r="B130" s="140"/>
      <c r="C130" s="190"/>
      <c r="D130" s="142"/>
      <c r="E130" s="338" t="str">
        <f t="shared" si="6"/>
        <v/>
      </c>
      <c r="F130" s="139"/>
      <c r="H130" s="71"/>
      <c r="I130" s="64"/>
      <c r="J130"/>
      <c r="K130" s="64"/>
      <c r="L130" s="64"/>
      <c r="M130" s="64"/>
      <c r="N130" s="64"/>
      <c r="O130" s="64"/>
      <c r="P130" s="64"/>
      <c r="Q130" s="64"/>
      <c r="R130" s="64"/>
    </row>
    <row r="131" spans="1:18" s="70" customFormat="1">
      <c r="A131" s="139">
        <v>120</v>
      </c>
      <c r="B131" s="140"/>
      <c r="C131" s="190"/>
      <c r="D131" s="142"/>
      <c r="E131" s="338" t="str">
        <f t="shared" si="6"/>
        <v/>
      </c>
      <c r="F131" s="139"/>
      <c r="H131" s="71"/>
      <c r="I131" s="64"/>
      <c r="J131"/>
      <c r="K131" s="64"/>
      <c r="L131" s="64"/>
      <c r="M131" s="64"/>
      <c r="N131" s="64"/>
      <c r="O131" s="64"/>
      <c r="P131" s="64"/>
      <c r="Q131" s="64"/>
      <c r="R131" s="64"/>
    </row>
    <row r="132" spans="1:18" s="70" customFormat="1">
      <c r="A132" s="139">
        <v>121</v>
      </c>
      <c r="B132" s="140"/>
      <c r="C132" s="190"/>
      <c r="D132" s="142"/>
      <c r="E132" s="338" t="str">
        <f t="shared" si="6"/>
        <v/>
      </c>
      <c r="F132" s="139"/>
      <c r="H132" s="71"/>
      <c r="I132" s="64"/>
      <c r="J132"/>
      <c r="K132" s="64"/>
      <c r="L132" s="64"/>
      <c r="M132" s="64"/>
      <c r="N132" s="64"/>
      <c r="O132" s="64"/>
      <c r="P132" s="64"/>
      <c r="Q132" s="64"/>
      <c r="R132" s="64"/>
    </row>
    <row r="133" spans="1:18" s="70" customFormat="1">
      <c r="A133" s="139">
        <v>122</v>
      </c>
      <c r="B133" s="140"/>
      <c r="C133" s="190"/>
      <c r="D133" s="142"/>
      <c r="E133" s="338" t="str">
        <f t="shared" si="6"/>
        <v/>
      </c>
      <c r="F133" s="139"/>
      <c r="H133" s="71"/>
      <c r="I133" s="64"/>
      <c r="J133"/>
      <c r="K133" s="64"/>
      <c r="L133" s="64"/>
      <c r="M133" s="64"/>
      <c r="N133" s="64"/>
      <c r="O133" s="64"/>
      <c r="P133" s="64"/>
      <c r="Q133" s="64"/>
      <c r="R133" s="64"/>
    </row>
    <row r="134" spans="1:18" s="70" customFormat="1">
      <c r="A134" s="139">
        <v>123</v>
      </c>
      <c r="B134" s="140"/>
      <c r="C134" s="190"/>
      <c r="D134" s="142"/>
      <c r="E134" s="338" t="str">
        <f t="shared" si="6"/>
        <v/>
      </c>
      <c r="F134" s="139"/>
      <c r="H134" s="71"/>
      <c r="I134" s="64"/>
      <c r="J134"/>
      <c r="K134" s="64"/>
      <c r="L134" s="64"/>
      <c r="M134" s="64"/>
      <c r="N134" s="64"/>
      <c r="O134" s="64"/>
      <c r="P134" s="64"/>
      <c r="Q134" s="64"/>
      <c r="R134" s="64"/>
    </row>
    <row r="135" spans="1:18" s="70" customFormat="1">
      <c r="A135" s="139">
        <v>124</v>
      </c>
      <c r="B135" s="140"/>
      <c r="C135" s="190"/>
      <c r="D135" s="142"/>
      <c r="E135" s="338" t="str">
        <f t="shared" si="6"/>
        <v/>
      </c>
      <c r="F135" s="139"/>
      <c r="H135" s="71"/>
      <c r="I135" s="64"/>
      <c r="J135"/>
      <c r="K135" s="64"/>
      <c r="L135" s="64"/>
      <c r="M135" s="64"/>
      <c r="N135" s="64"/>
      <c r="O135" s="64"/>
      <c r="P135" s="64"/>
      <c r="Q135" s="64"/>
      <c r="R135" s="64"/>
    </row>
    <row r="136" spans="1:18" s="70" customFormat="1">
      <c r="A136" s="139">
        <v>125</v>
      </c>
      <c r="B136" s="140"/>
      <c r="C136" s="190"/>
      <c r="D136" s="142"/>
      <c r="E136" s="338" t="str">
        <f t="shared" si="6"/>
        <v/>
      </c>
      <c r="F136" s="139"/>
      <c r="H136" s="71"/>
      <c r="I136" s="64"/>
      <c r="J136"/>
      <c r="K136" s="64"/>
      <c r="L136" s="64"/>
      <c r="M136" s="64"/>
      <c r="N136" s="64"/>
      <c r="O136" s="64"/>
      <c r="P136" s="64"/>
      <c r="Q136" s="64"/>
      <c r="R136" s="64"/>
    </row>
    <row r="137" spans="1:18" s="70" customFormat="1">
      <c r="A137" s="139">
        <v>126</v>
      </c>
      <c r="B137" s="140"/>
      <c r="C137" s="190"/>
      <c r="D137" s="142"/>
      <c r="E137" s="338" t="str">
        <f t="shared" si="6"/>
        <v/>
      </c>
      <c r="F137" s="139"/>
      <c r="H137" s="71"/>
      <c r="I137" s="64"/>
      <c r="J137"/>
      <c r="K137" s="64"/>
      <c r="L137" s="64"/>
      <c r="M137" s="64"/>
      <c r="N137" s="64"/>
      <c r="O137" s="64"/>
      <c r="P137" s="64"/>
      <c r="Q137" s="64"/>
      <c r="R137" s="64"/>
    </row>
    <row r="138" spans="1:18" s="70" customFormat="1">
      <c r="A138" s="139">
        <v>127</v>
      </c>
      <c r="B138" s="140"/>
      <c r="C138" s="190"/>
      <c r="D138" s="142"/>
      <c r="E138" s="338" t="str">
        <f t="shared" si="6"/>
        <v/>
      </c>
      <c r="F138" s="139"/>
      <c r="H138" s="71"/>
      <c r="I138" s="64"/>
      <c r="J138"/>
      <c r="K138" s="64"/>
      <c r="L138" s="64"/>
      <c r="M138" s="64"/>
      <c r="N138" s="64"/>
      <c r="O138" s="64"/>
      <c r="P138" s="64"/>
      <c r="Q138" s="64"/>
      <c r="R138" s="64"/>
    </row>
    <row r="139" spans="1:18" s="70" customFormat="1">
      <c r="A139" s="139">
        <v>128</v>
      </c>
      <c r="B139" s="140"/>
      <c r="C139" s="190"/>
      <c r="D139" s="142"/>
      <c r="E139" s="338" t="str">
        <f t="shared" si="6"/>
        <v/>
      </c>
      <c r="F139" s="139"/>
      <c r="H139" s="71"/>
      <c r="I139" s="64"/>
      <c r="J139"/>
      <c r="K139" s="64"/>
      <c r="L139" s="64"/>
      <c r="M139" s="64"/>
      <c r="N139" s="64"/>
      <c r="O139" s="64"/>
      <c r="P139" s="64"/>
      <c r="Q139" s="64"/>
      <c r="R139" s="64"/>
    </row>
    <row r="140" spans="1:18" s="70" customFormat="1">
      <c r="A140" s="139">
        <v>129</v>
      </c>
      <c r="B140" s="140"/>
      <c r="C140" s="190"/>
      <c r="D140" s="142"/>
      <c r="E140" s="338" t="str">
        <f t="shared" ref="E140:E203" si="10">IF(OR($B140="",,$D140&lt;an_initial,$D140&gt;an_final),"",C140/100)</f>
        <v/>
      </c>
      <c r="F140" s="139"/>
      <c r="H140" s="71"/>
      <c r="I140" s="64"/>
      <c r="J140"/>
      <c r="K140" s="64"/>
      <c r="L140" s="64"/>
      <c r="M140" s="64"/>
      <c r="N140" s="64"/>
      <c r="O140" s="64"/>
      <c r="P140" s="64"/>
      <c r="Q140" s="64"/>
      <c r="R140" s="64"/>
    </row>
    <row r="141" spans="1:18" s="70" customFormat="1">
      <c r="A141" s="139">
        <v>130</v>
      </c>
      <c r="B141" s="140"/>
      <c r="C141" s="190"/>
      <c r="D141" s="142"/>
      <c r="E141" s="338" t="str">
        <f t="shared" si="10"/>
        <v/>
      </c>
      <c r="F141" s="139"/>
      <c r="H141" s="71"/>
      <c r="I141" s="64"/>
      <c r="J141"/>
      <c r="K141" s="64"/>
      <c r="L141" s="64"/>
      <c r="M141" s="64"/>
      <c r="N141" s="64"/>
      <c r="O141" s="64"/>
      <c r="P141" s="64"/>
      <c r="Q141" s="64"/>
      <c r="R141" s="64"/>
    </row>
    <row r="142" spans="1:18" s="70" customFormat="1">
      <c r="A142" s="139">
        <v>131</v>
      </c>
      <c r="B142" s="140"/>
      <c r="C142" s="190"/>
      <c r="D142" s="142"/>
      <c r="E142" s="338" t="str">
        <f t="shared" si="10"/>
        <v/>
      </c>
      <c r="F142" s="139"/>
      <c r="H142" s="71"/>
      <c r="I142" s="64"/>
      <c r="J142"/>
      <c r="K142" s="64"/>
      <c r="L142" s="64"/>
      <c r="M142" s="64"/>
      <c r="N142" s="64"/>
      <c r="O142" s="64"/>
      <c r="P142" s="64"/>
      <c r="Q142" s="64"/>
      <c r="R142" s="64"/>
    </row>
    <row r="143" spans="1:18" s="70" customFormat="1">
      <c r="A143" s="139">
        <v>132</v>
      </c>
      <c r="B143" s="140"/>
      <c r="C143" s="190"/>
      <c r="D143" s="142"/>
      <c r="E143" s="338" t="str">
        <f t="shared" si="10"/>
        <v/>
      </c>
      <c r="F143" s="139"/>
      <c r="H143" s="71"/>
      <c r="I143" s="64"/>
      <c r="J143"/>
      <c r="K143" s="64"/>
      <c r="L143" s="64"/>
      <c r="M143" s="64"/>
      <c r="N143" s="64"/>
      <c r="O143" s="64"/>
      <c r="P143" s="64"/>
      <c r="Q143" s="64"/>
      <c r="R143" s="64"/>
    </row>
    <row r="144" spans="1:18" s="70" customFormat="1">
      <c r="A144" s="139">
        <v>133</v>
      </c>
      <c r="B144" s="140"/>
      <c r="C144" s="190"/>
      <c r="D144" s="142"/>
      <c r="E144" s="338" t="str">
        <f t="shared" si="10"/>
        <v/>
      </c>
      <c r="F144" s="139"/>
      <c r="H144" s="71"/>
      <c r="I144" s="64"/>
      <c r="J144"/>
      <c r="K144" s="64"/>
      <c r="L144" s="64"/>
      <c r="M144" s="64"/>
      <c r="N144" s="64"/>
      <c r="O144" s="64"/>
      <c r="P144" s="64"/>
      <c r="Q144" s="64"/>
      <c r="R144" s="64"/>
    </row>
    <row r="145" spans="1:18" s="70" customFormat="1">
      <c r="A145" s="139">
        <v>134</v>
      </c>
      <c r="B145" s="140"/>
      <c r="C145" s="190"/>
      <c r="D145" s="142"/>
      <c r="E145" s="338" t="str">
        <f t="shared" si="10"/>
        <v/>
      </c>
      <c r="F145" s="139"/>
      <c r="H145" s="71"/>
      <c r="I145" s="64"/>
      <c r="J145"/>
      <c r="K145" s="64"/>
      <c r="L145" s="64"/>
      <c r="M145" s="64"/>
      <c r="N145" s="64"/>
      <c r="O145" s="64"/>
      <c r="P145" s="64"/>
      <c r="Q145" s="64"/>
      <c r="R145" s="64"/>
    </row>
    <row r="146" spans="1:18" s="70" customFormat="1">
      <c r="A146" s="139">
        <v>135</v>
      </c>
      <c r="B146" s="140"/>
      <c r="C146" s="190"/>
      <c r="D146" s="142"/>
      <c r="E146" s="338" t="str">
        <f t="shared" si="10"/>
        <v/>
      </c>
      <c r="F146" s="139"/>
      <c r="H146" s="71"/>
      <c r="I146" s="64"/>
      <c r="J146"/>
      <c r="K146" s="64"/>
      <c r="L146" s="64"/>
      <c r="M146" s="64"/>
      <c r="N146" s="64"/>
      <c r="O146" s="64"/>
      <c r="P146" s="64"/>
      <c r="Q146" s="64"/>
      <c r="R146" s="64"/>
    </row>
    <row r="147" spans="1:18" s="70" customFormat="1">
      <c r="A147" s="139">
        <v>136</v>
      </c>
      <c r="B147" s="140"/>
      <c r="C147" s="190"/>
      <c r="D147" s="142"/>
      <c r="E147" s="338" t="str">
        <f t="shared" si="10"/>
        <v/>
      </c>
      <c r="F147" s="139"/>
      <c r="H147" s="71"/>
      <c r="I147" s="64"/>
      <c r="J147"/>
      <c r="K147" s="64"/>
      <c r="L147" s="64"/>
      <c r="M147" s="64"/>
      <c r="N147" s="64"/>
      <c r="O147" s="64"/>
      <c r="P147" s="64"/>
      <c r="Q147" s="64"/>
      <c r="R147" s="64"/>
    </row>
    <row r="148" spans="1:18" s="70" customFormat="1">
      <c r="A148" s="139">
        <v>137</v>
      </c>
      <c r="B148" s="140"/>
      <c r="C148" s="190"/>
      <c r="D148" s="142"/>
      <c r="E148" s="338" t="str">
        <f t="shared" si="10"/>
        <v/>
      </c>
      <c r="F148" s="139"/>
      <c r="H148" s="71"/>
      <c r="I148" s="64"/>
      <c r="J148"/>
      <c r="K148" s="64"/>
      <c r="L148" s="64"/>
      <c r="M148" s="64"/>
      <c r="N148" s="64"/>
      <c r="O148" s="64"/>
      <c r="P148" s="64"/>
      <c r="Q148" s="64"/>
      <c r="R148" s="64"/>
    </row>
    <row r="149" spans="1:18" s="70" customFormat="1">
      <c r="A149" s="139">
        <v>138</v>
      </c>
      <c r="B149" s="140"/>
      <c r="C149" s="190"/>
      <c r="D149" s="142"/>
      <c r="E149" s="338" t="str">
        <f t="shared" si="10"/>
        <v/>
      </c>
      <c r="F149" s="139"/>
      <c r="H149" s="71"/>
      <c r="I149" s="64"/>
      <c r="J149"/>
      <c r="K149" s="64"/>
      <c r="L149" s="64"/>
      <c r="M149" s="64"/>
      <c r="N149" s="64"/>
      <c r="O149" s="64"/>
      <c r="P149" s="64"/>
      <c r="Q149" s="64"/>
      <c r="R149" s="64"/>
    </row>
    <row r="150" spans="1:18" s="70" customFormat="1">
      <c r="A150" s="139">
        <v>139</v>
      </c>
      <c r="B150" s="140"/>
      <c r="C150" s="190"/>
      <c r="D150" s="142"/>
      <c r="E150" s="338" t="str">
        <f t="shared" si="10"/>
        <v/>
      </c>
      <c r="F150" s="139"/>
      <c r="H150" s="71"/>
      <c r="I150" s="64"/>
      <c r="J150"/>
      <c r="K150" s="64"/>
      <c r="L150" s="64"/>
      <c r="M150" s="64"/>
      <c r="N150" s="64"/>
      <c r="O150" s="64"/>
      <c r="P150" s="64"/>
      <c r="Q150" s="64"/>
      <c r="R150" s="64"/>
    </row>
    <row r="151" spans="1:18" s="70" customFormat="1">
      <c r="A151" s="139">
        <v>140</v>
      </c>
      <c r="B151" s="140"/>
      <c r="C151" s="190"/>
      <c r="D151" s="142"/>
      <c r="E151" s="338" t="str">
        <f t="shared" si="10"/>
        <v/>
      </c>
      <c r="F151" s="139"/>
      <c r="H151" s="71"/>
      <c r="I151" s="64"/>
      <c r="J151"/>
      <c r="K151" s="64"/>
      <c r="L151" s="64"/>
      <c r="M151" s="64"/>
      <c r="N151" s="64"/>
      <c r="O151" s="64"/>
      <c r="P151" s="64"/>
      <c r="Q151" s="64"/>
      <c r="R151" s="64"/>
    </row>
    <row r="152" spans="1:18" s="70" customFormat="1">
      <c r="A152" s="139">
        <v>141</v>
      </c>
      <c r="B152" s="140"/>
      <c r="C152" s="190"/>
      <c r="D152" s="142"/>
      <c r="E152" s="338" t="str">
        <f t="shared" si="10"/>
        <v/>
      </c>
      <c r="F152" s="139"/>
      <c r="H152" s="71"/>
      <c r="I152" s="64"/>
      <c r="J152"/>
      <c r="K152" s="64"/>
      <c r="L152" s="64"/>
      <c r="M152" s="64"/>
      <c r="N152" s="64"/>
      <c r="O152" s="64"/>
      <c r="P152" s="64"/>
      <c r="Q152" s="64"/>
      <c r="R152" s="64"/>
    </row>
    <row r="153" spans="1:18" s="70" customFormat="1">
      <c r="A153" s="139">
        <v>142</v>
      </c>
      <c r="B153" s="140"/>
      <c r="C153" s="190"/>
      <c r="D153" s="142"/>
      <c r="E153" s="338" t="str">
        <f t="shared" si="10"/>
        <v/>
      </c>
      <c r="F153" s="139"/>
      <c r="H153" s="71"/>
      <c r="I153" s="64"/>
      <c r="J153"/>
      <c r="K153" s="64"/>
      <c r="L153" s="64"/>
      <c r="M153" s="64"/>
      <c r="N153" s="64"/>
      <c r="O153" s="64"/>
      <c r="P153" s="64"/>
      <c r="Q153" s="64"/>
      <c r="R153" s="64"/>
    </row>
    <row r="154" spans="1:18" s="70" customFormat="1">
      <c r="A154" s="139">
        <v>143</v>
      </c>
      <c r="B154" s="140"/>
      <c r="C154" s="190"/>
      <c r="D154" s="142"/>
      <c r="E154" s="338" t="str">
        <f t="shared" si="10"/>
        <v/>
      </c>
      <c r="F154" s="139"/>
      <c r="H154" s="71"/>
      <c r="I154" s="64"/>
      <c r="J154"/>
      <c r="K154" s="64"/>
      <c r="L154" s="64"/>
      <c r="M154" s="64"/>
      <c r="N154" s="64"/>
      <c r="O154" s="64"/>
      <c r="P154" s="64"/>
      <c r="Q154" s="64"/>
      <c r="R154" s="64"/>
    </row>
    <row r="155" spans="1:18" s="70" customFormat="1">
      <c r="A155" s="139">
        <v>144</v>
      </c>
      <c r="B155" s="140"/>
      <c r="C155" s="190"/>
      <c r="D155" s="142"/>
      <c r="E155" s="338" t="str">
        <f t="shared" si="10"/>
        <v/>
      </c>
      <c r="F155" s="139"/>
      <c r="H155" s="71"/>
      <c r="I155" s="64"/>
      <c r="J155"/>
      <c r="K155" s="64"/>
      <c r="L155" s="64"/>
      <c r="M155" s="64"/>
      <c r="N155" s="64"/>
      <c r="O155" s="64"/>
      <c r="P155" s="64"/>
      <c r="Q155" s="64"/>
      <c r="R155" s="64"/>
    </row>
    <row r="156" spans="1:18" s="70" customFormat="1">
      <c r="A156" s="139">
        <v>145</v>
      </c>
      <c r="B156" s="140"/>
      <c r="C156" s="190"/>
      <c r="D156" s="142"/>
      <c r="E156" s="338" t="str">
        <f t="shared" si="10"/>
        <v/>
      </c>
      <c r="F156" s="139"/>
      <c r="H156" s="71"/>
      <c r="I156" s="64"/>
      <c r="J156"/>
      <c r="K156" s="64"/>
      <c r="L156" s="64"/>
      <c r="M156" s="64"/>
      <c r="N156" s="64"/>
      <c r="O156" s="64"/>
      <c r="P156" s="64"/>
      <c r="Q156" s="64"/>
      <c r="R156" s="64"/>
    </row>
    <row r="157" spans="1:18" s="70" customFormat="1">
      <c r="A157" s="139">
        <v>146</v>
      </c>
      <c r="B157" s="140"/>
      <c r="C157" s="190"/>
      <c r="D157" s="142"/>
      <c r="E157" s="338" t="str">
        <f t="shared" si="10"/>
        <v/>
      </c>
      <c r="F157" s="139"/>
      <c r="H157" s="71"/>
      <c r="I157" s="64"/>
      <c r="J157"/>
      <c r="K157" s="64"/>
      <c r="L157" s="64"/>
      <c r="M157" s="64"/>
      <c r="N157" s="64"/>
      <c r="O157" s="64"/>
      <c r="P157" s="64"/>
      <c r="Q157" s="64"/>
      <c r="R157" s="64"/>
    </row>
    <row r="158" spans="1:18" s="70" customFormat="1">
      <c r="A158" s="139">
        <v>147</v>
      </c>
      <c r="B158" s="140"/>
      <c r="C158" s="190"/>
      <c r="D158" s="142"/>
      <c r="E158" s="338" t="str">
        <f t="shared" si="10"/>
        <v/>
      </c>
      <c r="F158" s="139"/>
      <c r="H158" s="71"/>
      <c r="I158" s="64"/>
      <c r="J158"/>
      <c r="K158" s="64"/>
      <c r="L158" s="64"/>
      <c r="M158" s="64"/>
      <c r="N158" s="64"/>
      <c r="O158" s="64"/>
      <c r="P158" s="64"/>
      <c r="Q158" s="64"/>
      <c r="R158" s="64"/>
    </row>
    <row r="159" spans="1:18" s="70" customFormat="1">
      <c r="A159" s="139">
        <v>148</v>
      </c>
      <c r="B159" s="140"/>
      <c r="C159" s="190"/>
      <c r="D159" s="142"/>
      <c r="E159" s="338" t="str">
        <f t="shared" si="10"/>
        <v/>
      </c>
      <c r="F159" s="139"/>
      <c r="H159" s="71"/>
      <c r="I159" s="64"/>
      <c r="J159"/>
      <c r="K159" s="64"/>
      <c r="L159" s="64"/>
      <c r="M159" s="64"/>
      <c r="N159" s="64"/>
      <c r="O159" s="64"/>
      <c r="P159" s="64"/>
      <c r="Q159" s="64"/>
      <c r="R159" s="64"/>
    </row>
    <row r="160" spans="1:18" s="70" customFormat="1">
      <c r="A160" s="139">
        <v>149</v>
      </c>
      <c r="B160" s="140"/>
      <c r="C160" s="190"/>
      <c r="D160" s="142"/>
      <c r="E160" s="338" t="str">
        <f t="shared" si="10"/>
        <v/>
      </c>
      <c r="F160" s="139"/>
      <c r="H160" s="71"/>
      <c r="I160" s="64"/>
      <c r="J160"/>
      <c r="K160" s="64"/>
      <c r="L160" s="64"/>
      <c r="M160" s="64"/>
      <c r="N160" s="64"/>
      <c r="O160" s="64"/>
      <c r="P160" s="64"/>
      <c r="Q160" s="64"/>
      <c r="R160" s="64"/>
    </row>
    <row r="161" spans="1:18" s="70" customFormat="1">
      <c r="A161" s="139">
        <v>150</v>
      </c>
      <c r="B161" s="140"/>
      <c r="C161" s="190"/>
      <c r="D161" s="142"/>
      <c r="E161" s="338" t="str">
        <f t="shared" si="10"/>
        <v/>
      </c>
      <c r="F161" s="139"/>
      <c r="H161" s="71"/>
      <c r="I161" s="64"/>
      <c r="J161"/>
      <c r="K161" s="64"/>
      <c r="L161" s="64"/>
      <c r="M161" s="64"/>
      <c r="N161" s="64"/>
      <c r="O161" s="64"/>
      <c r="P161" s="64"/>
      <c r="Q161" s="64"/>
      <c r="R161" s="64"/>
    </row>
    <row r="162" spans="1:18" s="70" customFormat="1">
      <c r="A162" s="139">
        <v>151</v>
      </c>
      <c r="B162" s="140"/>
      <c r="C162" s="190"/>
      <c r="D162" s="142"/>
      <c r="E162" s="338" t="str">
        <f t="shared" si="10"/>
        <v/>
      </c>
      <c r="F162" s="139"/>
      <c r="H162" s="71"/>
      <c r="I162" s="64"/>
      <c r="J162"/>
      <c r="K162" s="64"/>
      <c r="L162" s="64"/>
      <c r="M162" s="64"/>
      <c r="N162" s="64"/>
      <c r="O162" s="64"/>
      <c r="P162" s="64"/>
      <c r="Q162" s="64"/>
      <c r="R162" s="64"/>
    </row>
    <row r="163" spans="1:18" s="70" customFormat="1">
      <c r="A163" s="139">
        <v>152</v>
      </c>
      <c r="B163" s="140"/>
      <c r="C163" s="190"/>
      <c r="D163" s="142"/>
      <c r="E163" s="338" t="str">
        <f t="shared" si="10"/>
        <v/>
      </c>
      <c r="F163" s="139"/>
      <c r="H163" s="71"/>
      <c r="I163" s="64"/>
      <c r="J163"/>
      <c r="K163" s="64"/>
      <c r="L163" s="64"/>
      <c r="M163" s="64"/>
      <c r="N163" s="64"/>
      <c r="O163" s="64"/>
      <c r="P163" s="64"/>
      <c r="Q163" s="64"/>
      <c r="R163" s="64"/>
    </row>
    <row r="164" spans="1:18" s="70" customFormat="1">
      <c r="A164" s="139">
        <v>153</v>
      </c>
      <c r="B164" s="140"/>
      <c r="C164" s="190"/>
      <c r="D164" s="142"/>
      <c r="E164" s="338" t="str">
        <f t="shared" si="10"/>
        <v/>
      </c>
      <c r="F164" s="139"/>
      <c r="H164" s="71"/>
      <c r="I164" s="64"/>
      <c r="J164"/>
      <c r="K164" s="64"/>
      <c r="L164" s="64"/>
      <c r="M164" s="64"/>
      <c r="N164" s="64"/>
      <c r="O164" s="64"/>
      <c r="P164" s="64"/>
      <c r="Q164" s="64"/>
      <c r="R164" s="64"/>
    </row>
    <row r="165" spans="1:18" s="70" customFormat="1">
      <c r="A165" s="139">
        <v>154</v>
      </c>
      <c r="B165" s="140"/>
      <c r="C165" s="190"/>
      <c r="D165" s="142"/>
      <c r="E165" s="338" t="str">
        <f t="shared" si="10"/>
        <v/>
      </c>
      <c r="F165" s="139"/>
      <c r="H165" s="71"/>
      <c r="I165" s="64"/>
      <c r="J165"/>
      <c r="K165" s="64"/>
      <c r="L165" s="64"/>
      <c r="M165" s="64"/>
      <c r="N165" s="64"/>
      <c r="O165" s="64"/>
      <c r="P165" s="64"/>
      <c r="Q165" s="64"/>
      <c r="R165" s="64"/>
    </row>
    <row r="166" spans="1:18" s="70" customFormat="1">
      <c r="A166" s="139">
        <v>155</v>
      </c>
      <c r="B166" s="140"/>
      <c r="C166" s="190"/>
      <c r="D166" s="142"/>
      <c r="E166" s="338" t="str">
        <f t="shared" si="10"/>
        <v/>
      </c>
      <c r="F166" s="139"/>
      <c r="H166" s="71"/>
      <c r="I166" s="64"/>
      <c r="J166"/>
      <c r="K166" s="64"/>
      <c r="L166" s="64"/>
      <c r="M166" s="64"/>
      <c r="N166" s="64"/>
      <c r="O166" s="64"/>
      <c r="P166" s="64"/>
      <c r="Q166" s="64"/>
      <c r="R166" s="64"/>
    </row>
    <row r="167" spans="1:18" s="70" customFormat="1">
      <c r="A167" s="139">
        <v>156</v>
      </c>
      <c r="B167" s="140"/>
      <c r="C167" s="190"/>
      <c r="D167" s="142"/>
      <c r="E167" s="338" t="str">
        <f t="shared" si="10"/>
        <v/>
      </c>
      <c r="F167" s="139"/>
      <c r="H167" s="71"/>
      <c r="I167" s="64"/>
      <c r="J167"/>
      <c r="K167" s="64"/>
      <c r="L167" s="64"/>
      <c r="M167" s="64"/>
      <c r="N167" s="64"/>
      <c r="O167" s="64"/>
      <c r="P167" s="64"/>
      <c r="Q167" s="64"/>
      <c r="R167" s="64"/>
    </row>
    <row r="168" spans="1:18" s="70" customFormat="1">
      <c r="A168" s="139">
        <v>157</v>
      </c>
      <c r="B168" s="140"/>
      <c r="C168" s="190"/>
      <c r="D168" s="142"/>
      <c r="E168" s="338" t="str">
        <f t="shared" si="10"/>
        <v/>
      </c>
      <c r="F168" s="139"/>
      <c r="H168" s="71"/>
      <c r="I168" s="64"/>
      <c r="J168"/>
      <c r="K168" s="64"/>
      <c r="L168" s="64"/>
      <c r="M168" s="64"/>
      <c r="N168" s="64"/>
      <c r="O168" s="64"/>
      <c r="P168" s="64"/>
      <c r="Q168" s="64"/>
      <c r="R168" s="64"/>
    </row>
    <row r="169" spans="1:18" s="70" customFormat="1">
      <c r="A169" s="139">
        <v>158</v>
      </c>
      <c r="B169" s="140"/>
      <c r="C169" s="190"/>
      <c r="D169" s="142"/>
      <c r="E169" s="338" t="str">
        <f t="shared" si="10"/>
        <v/>
      </c>
      <c r="F169" s="139"/>
      <c r="H169" s="71"/>
      <c r="I169" s="64"/>
      <c r="J169"/>
      <c r="K169" s="64"/>
      <c r="L169" s="64"/>
      <c r="M169" s="64"/>
      <c r="N169" s="64"/>
      <c r="O169" s="64"/>
      <c r="P169" s="64"/>
      <c r="Q169" s="64"/>
      <c r="R169" s="64"/>
    </row>
    <row r="170" spans="1:18" s="70" customFormat="1">
      <c r="A170" s="139">
        <v>159</v>
      </c>
      <c r="B170" s="140"/>
      <c r="C170" s="190"/>
      <c r="D170" s="142"/>
      <c r="E170" s="338" t="str">
        <f t="shared" si="10"/>
        <v/>
      </c>
      <c r="F170" s="139"/>
      <c r="H170" s="71"/>
      <c r="I170" s="64"/>
      <c r="J170"/>
      <c r="K170" s="64"/>
      <c r="L170" s="64"/>
      <c r="M170" s="64"/>
      <c r="N170" s="64"/>
      <c r="O170" s="64"/>
      <c r="P170" s="64"/>
      <c r="Q170" s="64"/>
      <c r="R170" s="64"/>
    </row>
    <row r="171" spans="1:18" s="70" customFormat="1">
      <c r="A171" s="139">
        <v>160</v>
      </c>
      <c r="B171" s="140"/>
      <c r="C171" s="190"/>
      <c r="D171" s="142"/>
      <c r="E171" s="338" t="str">
        <f t="shared" si="10"/>
        <v/>
      </c>
      <c r="F171" s="139"/>
      <c r="H171" s="71"/>
      <c r="I171" s="64"/>
      <c r="J171"/>
      <c r="K171" s="64"/>
      <c r="L171" s="64"/>
      <c r="M171" s="64"/>
      <c r="N171" s="64"/>
      <c r="O171" s="64"/>
      <c r="P171" s="64"/>
      <c r="Q171" s="64"/>
      <c r="R171" s="64"/>
    </row>
    <row r="172" spans="1:18" s="70" customFormat="1">
      <c r="A172" s="139">
        <v>161</v>
      </c>
      <c r="B172" s="140"/>
      <c r="C172" s="190"/>
      <c r="D172" s="142"/>
      <c r="E172" s="338" t="str">
        <f t="shared" si="10"/>
        <v/>
      </c>
      <c r="F172" s="139"/>
      <c r="H172" s="71"/>
      <c r="I172" s="64"/>
      <c r="J172"/>
      <c r="K172" s="64"/>
      <c r="L172" s="64"/>
      <c r="M172" s="64"/>
      <c r="N172" s="64"/>
      <c r="O172" s="64"/>
      <c r="P172" s="64"/>
      <c r="Q172" s="64"/>
      <c r="R172" s="64"/>
    </row>
    <row r="173" spans="1:18" s="70" customFormat="1">
      <c r="A173" s="139">
        <v>162</v>
      </c>
      <c r="B173" s="140"/>
      <c r="C173" s="190"/>
      <c r="D173" s="142"/>
      <c r="E173" s="338" t="str">
        <f t="shared" si="10"/>
        <v/>
      </c>
      <c r="F173" s="139"/>
      <c r="H173" s="71"/>
      <c r="I173" s="64"/>
      <c r="J173"/>
      <c r="K173" s="64"/>
      <c r="L173" s="64"/>
      <c r="M173" s="64"/>
      <c r="N173" s="64"/>
      <c r="O173" s="64"/>
      <c r="P173" s="64"/>
      <c r="Q173" s="64"/>
      <c r="R173" s="64"/>
    </row>
    <row r="174" spans="1:18" s="70" customFormat="1">
      <c r="A174" s="139">
        <v>163</v>
      </c>
      <c r="B174" s="140"/>
      <c r="C174" s="190"/>
      <c r="D174" s="142"/>
      <c r="E174" s="338" t="str">
        <f t="shared" si="10"/>
        <v/>
      </c>
      <c r="F174" s="139"/>
      <c r="H174" s="71"/>
      <c r="I174" s="64"/>
      <c r="J174"/>
      <c r="K174" s="64"/>
      <c r="L174" s="64"/>
      <c r="M174" s="64"/>
      <c r="N174" s="64"/>
      <c r="O174" s="64"/>
      <c r="P174" s="64"/>
      <c r="Q174" s="64"/>
      <c r="R174" s="64"/>
    </row>
    <row r="175" spans="1:18" s="70" customFormat="1">
      <c r="A175" s="139">
        <v>164</v>
      </c>
      <c r="B175" s="140"/>
      <c r="C175" s="190"/>
      <c r="D175" s="142"/>
      <c r="E175" s="338" t="str">
        <f t="shared" si="10"/>
        <v/>
      </c>
      <c r="F175" s="139"/>
      <c r="H175" s="71"/>
      <c r="I175" s="64"/>
      <c r="J175"/>
      <c r="K175" s="64"/>
      <c r="L175" s="64"/>
      <c r="M175" s="64"/>
      <c r="N175" s="64"/>
      <c r="O175" s="64"/>
      <c r="P175" s="64"/>
      <c r="Q175" s="64"/>
      <c r="R175" s="64"/>
    </row>
    <row r="176" spans="1:18" s="70" customFormat="1">
      <c r="A176" s="139">
        <v>165</v>
      </c>
      <c r="B176" s="140"/>
      <c r="C176" s="190"/>
      <c r="D176" s="142"/>
      <c r="E176" s="338" t="str">
        <f t="shared" si="10"/>
        <v/>
      </c>
      <c r="F176" s="139"/>
      <c r="H176" s="71"/>
      <c r="I176" s="64"/>
      <c r="J176"/>
      <c r="K176" s="64"/>
      <c r="L176" s="64"/>
      <c r="M176" s="64"/>
      <c r="N176" s="64"/>
      <c r="O176" s="64"/>
      <c r="P176" s="64"/>
      <c r="Q176" s="64"/>
      <c r="R176" s="64"/>
    </row>
    <row r="177" spans="1:18" s="70" customFormat="1">
      <c r="A177" s="139">
        <v>166</v>
      </c>
      <c r="B177" s="140"/>
      <c r="C177" s="190"/>
      <c r="D177" s="142"/>
      <c r="E177" s="338" t="str">
        <f t="shared" si="10"/>
        <v/>
      </c>
      <c r="F177" s="139"/>
      <c r="H177" s="71"/>
      <c r="I177" s="64"/>
      <c r="J177"/>
      <c r="K177" s="64"/>
      <c r="L177" s="64"/>
      <c r="M177" s="64"/>
      <c r="N177" s="64"/>
      <c r="O177" s="64"/>
      <c r="P177" s="64"/>
      <c r="Q177" s="64"/>
      <c r="R177" s="64"/>
    </row>
    <row r="178" spans="1:18" s="70" customFormat="1">
      <c r="A178" s="139">
        <v>167</v>
      </c>
      <c r="B178" s="140"/>
      <c r="C178" s="190"/>
      <c r="D178" s="142"/>
      <c r="E178" s="338" t="str">
        <f t="shared" si="10"/>
        <v/>
      </c>
      <c r="F178" s="139"/>
      <c r="H178" s="71"/>
      <c r="I178" s="64"/>
      <c r="J178"/>
      <c r="K178" s="64"/>
      <c r="L178" s="64"/>
      <c r="M178" s="64"/>
      <c r="N178" s="64"/>
      <c r="O178" s="64"/>
      <c r="P178" s="64"/>
      <c r="Q178" s="64"/>
      <c r="R178" s="64"/>
    </row>
    <row r="179" spans="1:18" s="70" customFormat="1">
      <c r="A179" s="139">
        <v>168</v>
      </c>
      <c r="B179" s="140"/>
      <c r="C179" s="190"/>
      <c r="D179" s="142"/>
      <c r="E179" s="338" t="str">
        <f t="shared" si="10"/>
        <v/>
      </c>
      <c r="F179" s="139"/>
      <c r="H179" s="71"/>
      <c r="I179" s="64"/>
      <c r="J179"/>
      <c r="K179" s="64"/>
      <c r="L179" s="64"/>
      <c r="M179" s="64"/>
      <c r="N179" s="64"/>
      <c r="O179" s="64"/>
      <c r="P179" s="64"/>
      <c r="Q179" s="64"/>
      <c r="R179" s="64"/>
    </row>
    <row r="180" spans="1:18" s="70" customFormat="1">
      <c r="A180" s="139">
        <v>169</v>
      </c>
      <c r="B180" s="140"/>
      <c r="C180" s="190"/>
      <c r="D180" s="142"/>
      <c r="E180" s="338" t="str">
        <f t="shared" si="10"/>
        <v/>
      </c>
      <c r="F180" s="139"/>
      <c r="H180" s="71"/>
      <c r="I180" s="64"/>
      <c r="J180"/>
      <c r="K180" s="64"/>
      <c r="L180" s="64"/>
      <c r="M180" s="64"/>
      <c r="N180" s="64"/>
      <c r="O180" s="64"/>
      <c r="P180" s="64"/>
      <c r="Q180" s="64"/>
      <c r="R180" s="64"/>
    </row>
    <row r="181" spans="1:18" s="70" customFormat="1">
      <c r="A181" s="139">
        <v>170</v>
      </c>
      <c r="B181" s="140"/>
      <c r="C181" s="190"/>
      <c r="D181" s="142"/>
      <c r="E181" s="338" t="str">
        <f t="shared" si="10"/>
        <v/>
      </c>
      <c r="F181" s="139"/>
      <c r="H181" s="71"/>
      <c r="I181" s="64"/>
      <c r="J181"/>
      <c r="K181" s="64"/>
      <c r="L181" s="64"/>
      <c r="M181" s="64"/>
      <c r="N181" s="64"/>
      <c r="O181" s="64"/>
      <c r="P181" s="64"/>
      <c r="Q181" s="64"/>
      <c r="R181" s="64"/>
    </row>
    <row r="182" spans="1:18" s="70" customFormat="1">
      <c r="A182" s="139">
        <v>171</v>
      </c>
      <c r="B182" s="140"/>
      <c r="C182" s="190"/>
      <c r="D182" s="142"/>
      <c r="E182" s="338" t="str">
        <f t="shared" si="10"/>
        <v/>
      </c>
      <c r="F182" s="139"/>
      <c r="H182" s="71"/>
      <c r="I182" s="64"/>
      <c r="J182"/>
      <c r="K182" s="64"/>
      <c r="L182" s="64"/>
      <c r="M182" s="64"/>
      <c r="N182" s="64"/>
      <c r="O182" s="64"/>
      <c r="P182" s="64"/>
      <c r="Q182" s="64"/>
      <c r="R182" s="64"/>
    </row>
    <row r="183" spans="1:18" s="70" customFormat="1">
      <c r="A183" s="139">
        <v>172</v>
      </c>
      <c r="B183" s="140"/>
      <c r="C183" s="190"/>
      <c r="D183" s="142"/>
      <c r="E183" s="338" t="str">
        <f t="shared" si="10"/>
        <v/>
      </c>
      <c r="F183" s="139"/>
      <c r="H183" s="71"/>
      <c r="I183" s="64"/>
      <c r="J183"/>
      <c r="K183" s="64"/>
      <c r="L183" s="64"/>
      <c r="M183" s="64"/>
      <c r="N183" s="64"/>
      <c r="O183" s="64"/>
      <c r="P183" s="64"/>
      <c r="Q183" s="64"/>
      <c r="R183" s="64"/>
    </row>
    <row r="184" spans="1:18" s="70" customFormat="1">
      <c r="A184" s="139">
        <v>173</v>
      </c>
      <c r="B184" s="140"/>
      <c r="C184" s="190"/>
      <c r="D184" s="142"/>
      <c r="E184" s="338" t="str">
        <f t="shared" si="10"/>
        <v/>
      </c>
      <c r="F184" s="139"/>
      <c r="H184" s="71"/>
      <c r="I184" s="64"/>
      <c r="J184"/>
      <c r="K184" s="64"/>
      <c r="L184" s="64"/>
      <c r="M184" s="64"/>
      <c r="N184" s="64"/>
      <c r="O184" s="64"/>
      <c r="P184" s="64"/>
      <c r="Q184" s="64"/>
      <c r="R184" s="64"/>
    </row>
    <row r="185" spans="1:18" s="70" customFormat="1">
      <c r="A185" s="139">
        <v>174</v>
      </c>
      <c r="B185" s="140"/>
      <c r="C185" s="190"/>
      <c r="D185" s="142"/>
      <c r="E185" s="338" t="str">
        <f t="shared" si="10"/>
        <v/>
      </c>
      <c r="F185" s="139"/>
      <c r="H185" s="71"/>
      <c r="I185" s="64"/>
      <c r="J185"/>
      <c r="K185" s="64"/>
      <c r="L185" s="64"/>
      <c r="M185" s="64"/>
      <c r="N185" s="64"/>
      <c r="O185" s="64"/>
      <c r="P185" s="64"/>
      <c r="Q185" s="64"/>
      <c r="R185" s="64"/>
    </row>
    <row r="186" spans="1:18" s="70" customFormat="1">
      <c r="A186" s="139">
        <v>175</v>
      </c>
      <c r="B186" s="140"/>
      <c r="C186" s="190"/>
      <c r="D186" s="142"/>
      <c r="E186" s="338" t="str">
        <f t="shared" si="10"/>
        <v/>
      </c>
      <c r="F186" s="139"/>
      <c r="H186" s="71"/>
      <c r="I186" s="64"/>
      <c r="J186"/>
      <c r="K186" s="64"/>
      <c r="L186" s="64"/>
      <c r="M186" s="64"/>
      <c r="N186" s="64"/>
      <c r="O186" s="64"/>
      <c r="P186" s="64"/>
      <c r="Q186" s="64"/>
      <c r="R186" s="64"/>
    </row>
    <row r="187" spans="1:18" s="70" customFormat="1">
      <c r="A187" s="139">
        <v>176</v>
      </c>
      <c r="B187" s="140"/>
      <c r="C187" s="190"/>
      <c r="D187" s="142"/>
      <c r="E187" s="338" t="str">
        <f t="shared" si="10"/>
        <v/>
      </c>
      <c r="F187" s="139"/>
      <c r="H187" s="71"/>
      <c r="I187" s="64"/>
      <c r="J187"/>
      <c r="K187" s="64"/>
      <c r="L187" s="64"/>
      <c r="M187" s="64"/>
      <c r="N187" s="64"/>
      <c r="O187" s="64"/>
      <c r="P187" s="64"/>
      <c r="Q187" s="64"/>
      <c r="R187" s="64"/>
    </row>
    <row r="188" spans="1:18" s="70" customFormat="1">
      <c r="A188" s="139">
        <v>177</v>
      </c>
      <c r="B188" s="140"/>
      <c r="C188" s="190"/>
      <c r="D188" s="142"/>
      <c r="E188" s="338" t="str">
        <f t="shared" si="10"/>
        <v/>
      </c>
      <c r="F188" s="139"/>
      <c r="H188" s="71"/>
      <c r="I188" s="64"/>
      <c r="J188"/>
      <c r="K188" s="64"/>
      <c r="L188" s="64"/>
      <c r="M188" s="64"/>
      <c r="N188" s="64"/>
      <c r="O188" s="64"/>
      <c r="P188" s="64"/>
      <c r="Q188" s="64"/>
      <c r="R188" s="64"/>
    </row>
    <row r="189" spans="1:18" s="70" customFormat="1">
      <c r="A189" s="139">
        <v>178</v>
      </c>
      <c r="B189" s="140"/>
      <c r="C189" s="190"/>
      <c r="D189" s="142"/>
      <c r="E189" s="338" t="str">
        <f t="shared" si="10"/>
        <v/>
      </c>
      <c r="F189" s="139"/>
      <c r="H189" s="71"/>
      <c r="I189" s="64"/>
      <c r="J189"/>
      <c r="K189" s="64"/>
      <c r="L189" s="64"/>
      <c r="M189" s="64"/>
      <c r="N189" s="64"/>
      <c r="O189" s="64"/>
      <c r="P189" s="64"/>
      <c r="Q189" s="64"/>
      <c r="R189" s="64"/>
    </row>
    <row r="190" spans="1:18" s="70" customFormat="1">
      <c r="A190" s="139">
        <v>179</v>
      </c>
      <c r="B190" s="140"/>
      <c r="C190" s="190"/>
      <c r="D190" s="142"/>
      <c r="E190" s="338" t="str">
        <f t="shared" si="10"/>
        <v/>
      </c>
      <c r="F190" s="139"/>
      <c r="H190" s="71"/>
      <c r="I190" s="64"/>
      <c r="J190"/>
      <c r="K190" s="64"/>
      <c r="L190" s="64"/>
      <c r="M190" s="64"/>
      <c r="N190" s="64"/>
      <c r="O190" s="64"/>
      <c r="P190" s="64"/>
      <c r="Q190" s="64"/>
      <c r="R190" s="64"/>
    </row>
    <row r="191" spans="1:18" s="70" customFormat="1">
      <c r="A191" s="139">
        <v>180</v>
      </c>
      <c r="B191" s="140"/>
      <c r="C191" s="190"/>
      <c r="D191" s="142"/>
      <c r="E191" s="338" t="str">
        <f t="shared" si="10"/>
        <v/>
      </c>
      <c r="F191" s="139"/>
      <c r="H191" s="71"/>
      <c r="I191" s="64"/>
      <c r="J191"/>
      <c r="K191" s="64"/>
      <c r="L191" s="64"/>
      <c r="M191" s="64"/>
      <c r="N191" s="64"/>
      <c r="O191" s="64"/>
      <c r="P191" s="64"/>
      <c r="Q191" s="64"/>
      <c r="R191" s="64"/>
    </row>
    <row r="192" spans="1:18" s="70" customFormat="1">
      <c r="A192" s="139">
        <v>181</v>
      </c>
      <c r="B192" s="140"/>
      <c r="C192" s="190"/>
      <c r="D192" s="142"/>
      <c r="E192" s="338" t="str">
        <f t="shared" si="10"/>
        <v/>
      </c>
      <c r="F192" s="139"/>
      <c r="H192" s="71"/>
      <c r="I192" s="64"/>
      <c r="J192"/>
      <c r="K192" s="64"/>
      <c r="L192" s="64"/>
      <c r="M192" s="64"/>
      <c r="N192" s="64"/>
      <c r="O192" s="64"/>
      <c r="P192" s="64"/>
      <c r="Q192" s="64"/>
      <c r="R192" s="64"/>
    </row>
    <row r="193" spans="1:18" s="70" customFormat="1">
      <c r="A193" s="139">
        <v>182</v>
      </c>
      <c r="B193" s="140"/>
      <c r="C193" s="190"/>
      <c r="D193" s="142"/>
      <c r="E193" s="338" t="str">
        <f t="shared" si="10"/>
        <v/>
      </c>
      <c r="F193" s="139"/>
      <c r="H193" s="71"/>
      <c r="I193" s="64"/>
      <c r="J193"/>
      <c r="K193" s="64"/>
      <c r="L193" s="64"/>
      <c r="M193" s="64"/>
      <c r="N193" s="64"/>
      <c r="O193" s="64"/>
      <c r="P193" s="64"/>
      <c r="Q193" s="64"/>
      <c r="R193" s="64"/>
    </row>
    <row r="194" spans="1:18" s="70" customFormat="1">
      <c r="A194" s="139">
        <v>183</v>
      </c>
      <c r="B194" s="140"/>
      <c r="C194" s="190"/>
      <c r="D194" s="142"/>
      <c r="E194" s="338" t="str">
        <f t="shared" si="10"/>
        <v/>
      </c>
      <c r="F194" s="139"/>
      <c r="H194" s="71"/>
      <c r="I194" s="64"/>
      <c r="J194"/>
      <c r="K194" s="64"/>
      <c r="L194" s="64"/>
      <c r="M194" s="64"/>
      <c r="N194" s="64"/>
      <c r="O194" s="64"/>
      <c r="P194" s="64"/>
      <c r="Q194" s="64"/>
      <c r="R194" s="64"/>
    </row>
    <row r="195" spans="1:18" s="70" customFormat="1">
      <c r="A195" s="139">
        <v>184</v>
      </c>
      <c r="B195" s="140"/>
      <c r="C195" s="190"/>
      <c r="D195" s="142"/>
      <c r="E195" s="338" t="str">
        <f t="shared" si="10"/>
        <v/>
      </c>
      <c r="F195" s="139"/>
      <c r="H195" s="71"/>
      <c r="I195" s="64"/>
      <c r="J195"/>
      <c r="K195" s="64"/>
      <c r="L195" s="64"/>
      <c r="M195" s="64"/>
      <c r="N195" s="64"/>
      <c r="O195" s="64"/>
      <c r="P195" s="64"/>
      <c r="Q195" s="64"/>
      <c r="R195" s="64"/>
    </row>
    <row r="196" spans="1:18" s="70" customFormat="1">
      <c r="A196" s="139">
        <v>185</v>
      </c>
      <c r="B196" s="140"/>
      <c r="C196" s="190"/>
      <c r="D196" s="142"/>
      <c r="E196" s="338" t="str">
        <f t="shared" si="10"/>
        <v/>
      </c>
      <c r="F196" s="139"/>
      <c r="H196" s="71"/>
      <c r="I196" s="64"/>
      <c r="J196"/>
      <c r="K196" s="64"/>
      <c r="L196" s="64"/>
      <c r="M196" s="64"/>
      <c r="N196" s="64"/>
      <c r="O196" s="64"/>
      <c r="P196" s="64"/>
      <c r="Q196" s="64"/>
      <c r="R196" s="64"/>
    </row>
    <row r="197" spans="1:18" s="70" customFormat="1">
      <c r="A197" s="139">
        <v>186</v>
      </c>
      <c r="B197" s="140"/>
      <c r="C197" s="190"/>
      <c r="D197" s="142"/>
      <c r="E197" s="338" t="str">
        <f t="shared" si="10"/>
        <v/>
      </c>
      <c r="F197" s="139"/>
      <c r="H197" s="71"/>
      <c r="I197" s="64"/>
      <c r="J197"/>
      <c r="K197" s="64"/>
      <c r="L197" s="64"/>
      <c r="M197" s="64"/>
      <c r="N197" s="64"/>
      <c r="O197" s="64"/>
      <c r="P197" s="64"/>
      <c r="Q197" s="64"/>
      <c r="R197" s="64"/>
    </row>
    <row r="198" spans="1:18" s="70" customFormat="1">
      <c r="A198" s="139">
        <v>187</v>
      </c>
      <c r="B198" s="140"/>
      <c r="C198" s="190"/>
      <c r="D198" s="142"/>
      <c r="E198" s="338" t="str">
        <f t="shared" si="10"/>
        <v/>
      </c>
      <c r="F198" s="139"/>
      <c r="H198" s="71"/>
      <c r="I198" s="64"/>
      <c r="J198"/>
      <c r="K198" s="64"/>
      <c r="L198" s="64"/>
      <c r="M198" s="64"/>
      <c r="N198" s="64"/>
      <c r="O198" s="64"/>
      <c r="P198" s="64"/>
      <c r="Q198" s="64"/>
      <c r="R198" s="64"/>
    </row>
    <row r="199" spans="1:18" s="70" customFormat="1">
      <c r="A199" s="139">
        <v>188</v>
      </c>
      <c r="B199" s="140"/>
      <c r="C199" s="190"/>
      <c r="D199" s="142"/>
      <c r="E199" s="338" t="str">
        <f t="shared" si="10"/>
        <v/>
      </c>
      <c r="F199" s="139"/>
      <c r="H199" s="71"/>
      <c r="I199" s="64"/>
      <c r="J199"/>
      <c r="K199" s="64"/>
      <c r="L199" s="64"/>
      <c r="M199" s="64"/>
      <c r="N199" s="64"/>
      <c r="O199" s="64"/>
      <c r="P199" s="64"/>
      <c r="Q199" s="64"/>
      <c r="R199" s="64"/>
    </row>
    <row r="200" spans="1:18" s="70" customFormat="1">
      <c r="A200" s="139">
        <v>189</v>
      </c>
      <c r="B200" s="140"/>
      <c r="C200" s="190"/>
      <c r="D200" s="142"/>
      <c r="E200" s="338" t="str">
        <f t="shared" si="10"/>
        <v/>
      </c>
      <c r="F200" s="139"/>
      <c r="H200" s="71"/>
      <c r="I200" s="64"/>
      <c r="J200"/>
      <c r="K200" s="64"/>
      <c r="L200" s="64"/>
      <c r="M200" s="64"/>
      <c r="N200" s="64"/>
      <c r="O200" s="64"/>
      <c r="P200" s="64"/>
      <c r="Q200" s="64"/>
      <c r="R200" s="64"/>
    </row>
    <row r="201" spans="1:18" s="70" customFormat="1">
      <c r="A201" s="139">
        <v>190</v>
      </c>
      <c r="B201" s="140"/>
      <c r="C201" s="190"/>
      <c r="D201" s="142"/>
      <c r="E201" s="338" t="str">
        <f t="shared" si="10"/>
        <v/>
      </c>
      <c r="F201" s="139"/>
      <c r="H201" s="71"/>
      <c r="I201" s="64"/>
      <c r="J201"/>
      <c r="K201" s="64"/>
      <c r="L201" s="64"/>
      <c r="M201" s="64"/>
      <c r="N201" s="64"/>
      <c r="O201" s="64"/>
      <c r="P201" s="64"/>
      <c r="Q201" s="64"/>
      <c r="R201" s="64"/>
    </row>
    <row r="202" spans="1:18" s="70" customFormat="1">
      <c r="A202" s="139">
        <v>191</v>
      </c>
      <c r="B202" s="140"/>
      <c r="C202" s="190"/>
      <c r="D202" s="142"/>
      <c r="E202" s="338" t="str">
        <f t="shared" si="10"/>
        <v/>
      </c>
      <c r="F202" s="139"/>
      <c r="H202" s="71"/>
      <c r="I202" s="64"/>
      <c r="J202"/>
      <c r="K202" s="64"/>
      <c r="L202" s="64"/>
      <c r="M202" s="64"/>
      <c r="N202" s="64"/>
      <c r="O202" s="64"/>
      <c r="P202" s="64"/>
      <c r="Q202" s="64"/>
      <c r="R202" s="64"/>
    </row>
    <row r="203" spans="1:18" s="70" customFormat="1">
      <c r="A203" s="139">
        <v>192</v>
      </c>
      <c r="B203" s="140"/>
      <c r="C203" s="190"/>
      <c r="D203" s="142"/>
      <c r="E203" s="338" t="str">
        <f t="shared" si="10"/>
        <v/>
      </c>
      <c r="F203" s="139"/>
      <c r="H203" s="71"/>
      <c r="I203" s="64"/>
      <c r="J203"/>
      <c r="K203" s="64"/>
      <c r="L203" s="64"/>
      <c r="M203" s="64"/>
      <c r="N203" s="64"/>
      <c r="O203" s="64"/>
      <c r="P203" s="64"/>
      <c r="Q203" s="64"/>
      <c r="R203" s="64"/>
    </row>
    <row r="204" spans="1:18" s="70" customFormat="1">
      <c r="A204" s="139">
        <v>193</v>
      </c>
      <c r="B204" s="140"/>
      <c r="C204" s="190"/>
      <c r="D204" s="142"/>
      <c r="E204" s="338" t="str">
        <f t="shared" ref="E204:E261" si="11">IF(OR($B204="",,$D204&lt;an_initial,$D204&gt;an_final),"",C204/100)</f>
        <v/>
      </c>
      <c r="F204" s="139"/>
      <c r="H204" s="71"/>
      <c r="I204" s="64"/>
      <c r="J204"/>
      <c r="K204" s="64"/>
      <c r="L204" s="64"/>
      <c r="M204" s="64"/>
      <c r="N204" s="64"/>
      <c r="O204" s="64"/>
      <c r="P204" s="64"/>
      <c r="Q204" s="64"/>
      <c r="R204" s="64"/>
    </row>
    <row r="205" spans="1:18" s="70" customFormat="1">
      <c r="A205" s="139">
        <v>194</v>
      </c>
      <c r="B205" s="140"/>
      <c r="C205" s="190"/>
      <c r="D205" s="142"/>
      <c r="E205" s="338" t="str">
        <f t="shared" si="11"/>
        <v/>
      </c>
      <c r="F205" s="139"/>
      <c r="H205" s="71"/>
      <c r="I205" s="64"/>
      <c r="J205"/>
      <c r="K205" s="64"/>
      <c r="L205" s="64"/>
      <c r="M205" s="64"/>
      <c r="N205" s="64"/>
      <c r="O205" s="64"/>
      <c r="P205" s="64"/>
      <c r="Q205" s="64"/>
      <c r="R205" s="64"/>
    </row>
    <row r="206" spans="1:18" s="70" customFormat="1">
      <c r="A206" s="139">
        <v>195</v>
      </c>
      <c r="B206" s="140"/>
      <c r="C206" s="190"/>
      <c r="D206" s="142"/>
      <c r="E206" s="338" t="str">
        <f t="shared" si="11"/>
        <v/>
      </c>
      <c r="F206" s="139"/>
      <c r="H206" s="71"/>
      <c r="I206" s="64"/>
      <c r="J206"/>
      <c r="K206" s="64"/>
      <c r="L206" s="64"/>
      <c r="M206" s="64"/>
      <c r="N206" s="64"/>
      <c r="O206" s="64"/>
      <c r="P206" s="64"/>
      <c r="Q206" s="64"/>
      <c r="R206" s="64"/>
    </row>
    <row r="207" spans="1:18" s="70" customFormat="1">
      <c r="A207" s="139">
        <v>196</v>
      </c>
      <c r="B207" s="140"/>
      <c r="C207" s="190"/>
      <c r="D207" s="142"/>
      <c r="E207" s="338" t="str">
        <f t="shared" si="11"/>
        <v/>
      </c>
      <c r="F207" s="139"/>
      <c r="H207" s="71"/>
      <c r="I207" s="64"/>
      <c r="J207"/>
      <c r="K207" s="64"/>
      <c r="L207" s="64"/>
      <c r="M207" s="64"/>
      <c r="N207" s="64"/>
      <c r="O207" s="64"/>
      <c r="P207" s="64"/>
      <c r="Q207" s="64"/>
      <c r="R207" s="64"/>
    </row>
    <row r="208" spans="1:18" s="70" customFormat="1">
      <c r="A208" s="139">
        <v>197</v>
      </c>
      <c r="B208" s="140"/>
      <c r="C208" s="190"/>
      <c r="D208" s="142"/>
      <c r="E208" s="338" t="str">
        <f t="shared" si="11"/>
        <v/>
      </c>
      <c r="F208" s="139"/>
      <c r="H208" s="71"/>
      <c r="I208" s="64"/>
      <c r="J208"/>
      <c r="K208" s="64"/>
      <c r="L208" s="64"/>
      <c r="M208" s="64"/>
      <c r="N208" s="64"/>
      <c r="O208" s="64"/>
      <c r="P208" s="64"/>
      <c r="Q208" s="64"/>
      <c r="R208" s="64"/>
    </row>
    <row r="209" spans="1:18" s="70" customFormat="1">
      <c r="A209" s="139">
        <v>198</v>
      </c>
      <c r="B209" s="140"/>
      <c r="C209" s="190"/>
      <c r="D209" s="142"/>
      <c r="E209" s="338" t="str">
        <f t="shared" si="11"/>
        <v/>
      </c>
      <c r="F209" s="139"/>
      <c r="H209" s="71"/>
      <c r="I209" s="64"/>
      <c r="J209"/>
      <c r="K209" s="64"/>
      <c r="L209" s="64"/>
      <c r="M209" s="64"/>
      <c r="N209" s="64"/>
      <c r="O209" s="64"/>
      <c r="P209" s="64"/>
      <c r="Q209" s="64"/>
      <c r="R209" s="64"/>
    </row>
    <row r="210" spans="1:18" s="70" customFormat="1">
      <c r="A210" s="139">
        <v>199</v>
      </c>
      <c r="B210" s="140"/>
      <c r="C210" s="190"/>
      <c r="D210" s="142"/>
      <c r="E210" s="338" t="str">
        <f t="shared" si="11"/>
        <v/>
      </c>
      <c r="F210" s="139"/>
      <c r="H210" s="71"/>
      <c r="I210" s="64"/>
      <c r="J210"/>
      <c r="K210" s="64"/>
      <c r="L210" s="64"/>
      <c r="M210" s="64"/>
      <c r="N210" s="64"/>
      <c r="O210" s="64"/>
      <c r="P210" s="64"/>
      <c r="Q210" s="64"/>
      <c r="R210" s="64"/>
    </row>
    <row r="211" spans="1:18" s="70" customFormat="1">
      <c r="A211" s="139">
        <v>200</v>
      </c>
      <c r="B211" s="140"/>
      <c r="C211" s="190"/>
      <c r="D211" s="142"/>
      <c r="E211" s="338" t="str">
        <f t="shared" si="11"/>
        <v/>
      </c>
      <c r="F211" s="139"/>
      <c r="H211" s="71"/>
      <c r="I211" s="64"/>
      <c r="J211"/>
      <c r="K211" s="64"/>
      <c r="L211" s="64"/>
      <c r="M211" s="64"/>
      <c r="N211" s="64"/>
      <c r="O211" s="64"/>
      <c r="P211" s="64"/>
      <c r="Q211" s="64"/>
      <c r="R211" s="64"/>
    </row>
    <row r="212" spans="1:18" s="70" customFormat="1">
      <c r="A212" s="139">
        <v>201</v>
      </c>
      <c r="B212" s="140"/>
      <c r="C212" s="190"/>
      <c r="D212" s="142"/>
      <c r="E212" s="338" t="str">
        <f t="shared" si="11"/>
        <v/>
      </c>
      <c r="F212" s="139"/>
      <c r="H212" s="71"/>
      <c r="I212" s="64"/>
      <c r="J212"/>
      <c r="K212" s="64"/>
      <c r="L212" s="64"/>
      <c r="M212" s="64"/>
      <c r="N212" s="64"/>
      <c r="O212" s="64"/>
      <c r="P212" s="64"/>
      <c r="Q212" s="64"/>
      <c r="R212" s="64"/>
    </row>
    <row r="213" spans="1:18" s="70" customFormat="1">
      <c r="A213" s="139">
        <v>202</v>
      </c>
      <c r="B213" s="140"/>
      <c r="C213" s="190"/>
      <c r="D213" s="142"/>
      <c r="E213" s="338" t="str">
        <f t="shared" si="11"/>
        <v/>
      </c>
      <c r="F213" s="139"/>
      <c r="H213" s="71"/>
      <c r="I213" s="64"/>
      <c r="J213"/>
      <c r="K213" s="64"/>
      <c r="L213" s="64"/>
      <c r="M213" s="64"/>
      <c r="N213" s="64"/>
      <c r="O213" s="64"/>
      <c r="P213" s="64"/>
      <c r="Q213" s="64"/>
      <c r="R213" s="64"/>
    </row>
    <row r="214" spans="1:18" s="70" customFormat="1">
      <c r="A214" s="139">
        <v>203</v>
      </c>
      <c r="B214" s="140"/>
      <c r="C214" s="190"/>
      <c r="D214" s="142"/>
      <c r="E214" s="338" t="str">
        <f t="shared" si="11"/>
        <v/>
      </c>
      <c r="F214" s="139"/>
      <c r="H214" s="71"/>
      <c r="I214" s="64"/>
      <c r="J214"/>
      <c r="K214" s="64"/>
      <c r="L214" s="64"/>
      <c r="M214" s="64"/>
      <c r="N214" s="64"/>
      <c r="O214" s="64"/>
      <c r="P214" s="64"/>
      <c r="Q214" s="64"/>
      <c r="R214" s="64"/>
    </row>
    <row r="215" spans="1:18" s="70" customFormat="1">
      <c r="A215" s="139">
        <v>204</v>
      </c>
      <c r="B215" s="140"/>
      <c r="C215" s="190"/>
      <c r="D215" s="142"/>
      <c r="E215" s="338" t="str">
        <f t="shared" si="11"/>
        <v/>
      </c>
      <c r="F215" s="139"/>
      <c r="H215" s="71"/>
      <c r="I215" s="64"/>
      <c r="J215"/>
      <c r="K215" s="64"/>
      <c r="L215" s="64"/>
      <c r="M215" s="64"/>
      <c r="N215" s="64"/>
      <c r="O215" s="64"/>
      <c r="P215" s="64"/>
      <c r="Q215" s="64"/>
      <c r="R215" s="64"/>
    </row>
    <row r="216" spans="1:18" s="70" customFormat="1">
      <c r="A216" s="139">
        <v>205</v>
      </c>
      <c r="B216" s="140"/>
      <c r="C216" s="190"/>
      <c r="D216" s="142"/>
      <c r="E216" s="338" t="str">
        <f t="shared" si="11"/>
        <v/>
      </c>
      <c r="F216" s="139"/>
      <c r="H216" s="71"/>
      <c r="I216" s="64"/>
      <c r="J216"/>
      <c r="K216" s="64"/>
      <c r="L216" s="64"/>
      <c r="M216" s="64"/>
      <c r="N216" s="64"/>
      <c r="O216" s="64"/>
      <c r="P216" s="64"/>
      <c r="Q216" s="64"/>
      <c r="R216" s="64"/>
    </row>
    <row r="217" spans="1:18" s="70" customFormat="1">
      <c r="A217" s="139">
        <v>206</v>
      </c>
      <c r="B217" s="140"/>
      <c r="C217" s="190"/>
      <c r="D217" s="142"/>
      <c r="E217" s="338" t="str">
        <f t="shared" si="11"/>
        <v/>
      </c>
      <c r="F217" s="139"/>
      <c r="H217" s="71"/>
      <c r="I217" s="64"/>
      <c r="J217"/>
      <c r="K217" s="64"/>
      <c r="L217" s="64"/>
      <c r="M217" s="64"/>
      <c r="N217" s="64"/>
      <c r="O217" s="64"/>
      <c r="P217" s="64"/>
      <c r="Q217" s="64"/>
      <c r="R217" s="64"/>
    </row>
    <row r="218" spans="1:18" s="70" customFormat="1">
      <c r="A218" s="139">
        <v>207</v>
      </c>
      <c r="B218" s="140"/>
      <c r="C218" s="190"/>
      <c r="D218" s="142"/>
      <c r="E218" s="338" t="str">
        <f t="shared" si="11"/>
        <v/>
      </c>
      <c r="F218" s="139"/>
      <c r="H218" s="71"/>
      <c r="I218" s="64"/>
      <c r="J218"/>
      <c r="K218" s="64"/>
      <c r="L218" s="64"/>
      <c r="M218" s="64"/>
      <c r="N218" s="64"/>
      <c r="O218" s="64"/>
      <c r="P218" s="64"/>
      <c r="Q218" s="64"/>
      <c r="R218" s="64"/>
    </row>
    <row r="219" spans="1:18" s="70" customFormat="1">
      <c r="A219" s="139">
        <v>208</v>
      </c>
      <c r="B219" s="140"/>
      <c r="C219" s="190"/>
      <c r="D219" s="142"/>
      <c r="E219" s="338" t="str">
        <f t="shared" si="11"/>
        <v/>
      </c>
      <c r="F219" s="139"/>
      <c r="H219" s="71"/>
      <c r="I219" s="64"/>
      <c r="J219"/>
      <c r="K219" s="64"/>
      <c r="L219" s="64"/>
      <c r="M219" s="64"/>
      <c r="N219" s="64"/>
      <c r="O219" s="64"/>
      <c r="P219" s="64"/>
      <c r="Q219" s="64"/>
      <c r="R219" s="64"/>
    </row>
    <row r="220" spans="1:18" s="70" customFormat="1">
      <c r="A220" s="139">
        <v>209</v>
      </c>
      <c r="B220" s="140"/>
      <c r="C220" s="190"/>
      <c r="D220" s="142"/>
      <c r="E220" s="338" t="str">
        <f t="shared" si="11"/>
        <v/>
      </c>
      <c r="F220" s="139"/>
      <c r="H220" s="71"/>
      <c r="I220" s="64"/>
      <c r="J220"/>
      <c r="K220" s="64"/>
      <c r="L220" s="64"/>
      <c r="M220" s="64"/>
      <c r="N220" s="64"/>
      <c r="O220" s="64"/>
      <c r="P220" s="64"/>
      <c r="Q220" s="64"/>
      <c r="R220" s="64"/>
    </row>
    <row r="221" spans="1:18" s="70" customFormat="1">
      <c r="A221" s="139">
        <v>210</v>
      </c>
      <c r="B221" s="140"/>
      <c r="C221" s="190"/>
      <c r="D221" s="142"/>
      <c r="E221" s="338" t="str">
        <f t="shared" si="11"/>
        <v/>
      </c>
      <c r="F221" s="139"/>
      <c r="H221" s="71"/>
      <c r="I221" s="64"/>
      <c r="J221"/>
      <c r="K221" s="64"/>
      <c r="L221" s="64"/>
      <c r="M221" s="64"/>
      <c r="N221" s="64"/>
      <c r="O221" s="64"/>
      <c r="P221" s="64"/>
      <c r="Q221" s="64"/>
      <c r="R221" s="64"/>
    </row>
    <row r="222" spans="1:18" s="70" customFormat="1">
      <c r="A222" s="139">
        <v>211</v>
      </c>
      <c r="B222" s="140"/>
      <c r="C222" s="190"/>
      <c r="D222" s="142"/>
      <c r="E222" s="338" t="str">
        <f t="shared" si="11"/>
        <v/>
      </c>
      <c r="F222" s="139"/>
      <c r="H222" s="71"/>
      <c r="I222" s="64"/>
      <c r="J222"/>
      <c r="K222" s="64"/>
      <c r="L222" s="64"/>
      <c r="M222" s="64"/>
      <c r="N222" s="64"/>
      <c r="O222" s="64"/>
      <c r="P222" s="64"/>
      <c r="Q222" s="64"/>
      <c r="R222" s="64"/>
    </row>
    <row r="223" spans="1:18" s="70" customFormat="1">
      <c r="A223" s="139">
        <v>212</v>
      </c>
      <c r="B223" s="140"/>
      <c r="C223" s="190"/>
      <c r="D223" s="142"/>
      <c r="E223" s="338" t="str">
        <f t="shared" si="11"/>
        <v/>
      </c>
      <c r="F223" s="139"/>
      <c r="H223" s="71"/>
      <c r="I223" s="64"/>
      <c r="J223"/>
      <c r="K223" s="64"/>
      <c r="L223" s="64"/>
      <c r="M223" s="64"/>
      <c r="N223" s="64"/>
      <c r="O223" s="64"/>
      <c r="P223" s="64"/>
      <c r="Q223" s="64"/>
      <c r="R223" s="64"/>
    </row>
    <row r="224" spans="1:18" s="70" customFormat="1">
      <c r="A224" s="139">
        <v>213</v>
      </c>
      <c r="B224" s="140"/>
      <c r="C224" s="190"/>
      <c r="D224" s="142"/>
      <c r="E224" s="338" t="str">
        <f t="shared" si="11"/>
        <v/>
      </c>
      <c r="F224" s="139"/>
      <c r="H224" s="71"/>
      <c r="I224" s="64"/>
      <c r="J224"/>
      <c r="K224" s="64"/>
      <c r="L224" s="64"/>
      <c r="M224" s="64"/>
      <c r="N224" s="64"/>
      <c r="O224" s="64"/>
      <c r="P224" s="64"/>
      <c r="Q224" s="64"/>
      <c r="R224" s="64"/>
    </row>
    <row r="225" spans="1:18" s="70" customFormat="1">
      <c r="A225" s="139">
        <v>214</v>
      </c>
      <c r="B225" s="140"/>
      <c r="C225" s="190"/>
      <c r="D225" s="142"/>
      <c r="E225" s="338" t="str">
        <f t="shared" si="11"/>
        <v/>
      </c>
      <c r="F225" s="139"/>
      <c r="H225" s="71"/>
      <c r="I225" s="64"/>
      <c r="J225"/>
      <c r="K225" s="64"/>
      <c r="L225" s="64"/>
      <c r="M225" s="64"/>
      <c r="N225" s="64"/>
      <c r="O225" s="64"/>
      <c r="P225" s="64"/>
      <c r="Q225" s="64"/>
      <c r="R225" s="64"/>
    </row>
    <row r="226" spans="1:18" s="70" customFormat="1">
      <c r="A226" s="139">
        <v>215</v>
      </c>
      <c r="B226" s="140"/>
      <c r="C226" s="190"/>
      <c r="D226" s="142"/>
      <c r="E226" s="338" t="str">
        <f t="shared" si="11"/>
        <v/>
      </c>
      <c r="F226" s="139"/>
      <c r="H226" s="71"/>
      <c r="I226" s="64"/>
      <c r="J226"/>
      <c r="K226" s="64"/>
      <c r="L226" s="64"/>
      <c r="M226" s="64"/>
      <c r="N226" s="64"/>
      <c r="O226" s="64"/>
      <c r="P226" s="64"/>
      <c r="Q226" s="64"/>
      <c r="R226" s="64"/>
    </row>
    <row r="227" spans="1:18" s="70" customFormat="1">
      <c r="A227" s="139">
        <v>216</v>
      </c>
      <c r="B227" s="140"/>
      <c r="C227" s="190"/>
      <c r="D227" s="142"/>
      <c r="E227" s="338" t="str">
        <f t="shared" si="11"/>
        <v/>
      </c>
      <c r="F227" s="139"/>
      <c r="H227" s="71"/>
      <c r="I227" s="64"/>
      <c r="J227"/>
      <c r="K227" s="64"/>
      <c r="L227" s="64"/>
      <c r="M227" s="64"/>
      <c r="N227" s="64"/>
      <c r="O227" s="64"/>
      <c r="P227" s="64"/>
      <c r="Q227" s="64"/>
      <c r="R227" s="64"/>
    </row>
    <row r="228" spans="1:18" s="70" customFormat="1">
      <c r="A228" s="139">
        <v>217</v>
      </c>
      <c r="B228" s="140"/>
      <c r="C228" s="190"/>
      <c r="D228" s="142"/>
      <c r="E228" s="338" t="str">
        <f t="shared" si="11"/>
        <v/>
      </c>
      <c r="F228" s="139"/>
      <c r="H228" s="71"/>
      <c r="I228" s="64"/>
      <c r="J228"/>
      <c r="K228" s="64"/>
      <c r="L228" s="64"/>
      <c r="M228" s="64"/>
      <c r="N228" s="64"/>
      <c r="O228" s="64"/>
      <c r="P228" s="64"/>
      <c r="Q228" s="64"/>
      <c r="R228" s="64"/>
    </row>
    <row r="229" spans="1:18" s="70" customFormat="1">
      <c r="A229" s="139">
        <v>218</v>
      </c>
      <c r="B229" s="140"/>
      <c r="C229" s="190"/>
      <c r="D229" s="142"/>
      <c r="E229" s="338" t="str">
        <f t="shared" si="11"/>
        <v/>
      </c>
      <c r="F229" s="139"/>
      <c r="H229" s="71"/>
      <c r="I229" s="64"/>
      <c r="J229"/>
      <c r="K229" s="64"/>
      <c r="L229" s="64"/>
      <c r="M229" s="64"/>
      <c r="N229" s="64"/>
      <c r="O229" s="64"/>
      <c r="P229" s="64"/>
      <c r="Q229" s="64"/>
      <c r="R229" s="64"/>
    </row>
    <row r="230" spans="1:18" s="70" customFormat="1">
      <c r="A230" s="139">
        <v>219</v>
      </c>
      <c r="B230" s="140"/>
      <c r="C230" s="190"/>
      <c r="D230" s="142"/>
      <c r="E230" s="338" t="str">
        <f t="shared" si="11"/>
        <v/>
      </c>
      <c r="F230" s="139"/>
      <c r="H230" s="71"/>
      <c r="I230" s="64"/>
      <c r="J230"/>
      <c r="K230" s="64"/>
      <c r="L230" s="64"/>
      <c r="M230" s="64"/>
      <c r="N230" s="64"/>
      <c r="O230" s="64"/>
      <c r="P230" s="64"/>
      <c r="Q230" s="64"/>
      <c r="R230" s="64"/>
    </row>
    <row r="231" spans="1:18" s="70" customFormat="1">
      <c r="A231" s="139">
        <v>220</v>
      </c>
      <c r="B231" s="140"/>
      <c r="C231" s="190"/>
      <c r="D231" s="142"/>
      <c r="E231" s="338" t="str">
        <f t="shared" si="11"/>
        <v/>
      </c>
      <c r="F231" s="139"/>
      <c r="H231" s="71"/>
      <c r="I231" s="64"/>
      <c r="J231"/>
      <c r="K231" s="64"/>
      <c r="L231" s="64"/>
      <c r="M231" s="64"/>
      <c r="N231" s="64"/>
      <c r="O231" s="64"/>
      <c r="P231" s="64"/>
      <c r="Q231" s="64"/>
      <c r="R231" s="64"/>
    </row>
    <row r="232" spans="1:18" s="70" customFormat="1">
      <c r="A232" s="139">
        <v>221</v>
      </c>
      <c r="B232" s="140"/>
      <c r="C232" s="190"/>
      <c r="D232" s="142"/>
      <c r="E232" s="338" t="str">
        <f t="shared" si="11"/>
        <v/>
      </c>
      <c r="F232" s="139"/>
      <c r="H232" s="71"/>
      <c r="I232" s="64"/>
      <c r="J232"/>
      <c r="K232" s="64"/>
      <c r="L232" s="64"/>
      <c r="M232" s="64"/>
      <c r="N232" s="64"/>
      <c r="O232" s="64"/>
      <c r="P232" s="64"/>
      <c r="Q232" s="64"/>
      <c r="R232" s="64"/>
    </row>
    <row r="233" spans="1:18" s="70" customFormat="1">
      <c r="A233" s="139">
        <v>222</v>
      </c>
      <c r="B233" s="140"/>
      <c r="C233" s="190"/>
      <c r="D233" s="142"/>
      <c r="E233" s="338" t="str">
        <f t="shared" si="11"/>
        <v/>
      </c>
      <c r="F233" s="139"/>
      <c r="H233" s="71"/>
      <c r="I233" s="64"/>
      <c r="J233"/>
      <c r="K233" s="64"/>
      <c r="L233" s="64"/>
      <c r="M233" s="64"/>
      <c r="N233" s="64"/>
      <c r="O233" s="64"/>
      <c r="P233" s="64"/>
      <c r="Q233" s="64"/>
      <c r="R233" s="64"/>
    </row>
    <row r="234" spans="1:18" s="70" customFormat="1">
      <c r="A234" s="139">
        <v>223</v>
      </c>
      <c r="B234" s="140"/>
      <c r="C234" s="190"/>
      <c r="D234" s="142"/>
      <c r="E234" s="338" t="str">
        <f t="shared" si="11"/>
        <v/>
      </c>
      <c r="F234" s="139"/>
      <c r="H234" s="71"/>
      <c r="I234" s="64"/>
      <c r="J234"/>
      <c r="K234" s="64"/>
      <c r="L234" s="64"/>
      <c r="M234" s="64"/>
      <c r="N234" s="64"/>
      <c r="O234" s="64"/>
      <c r="P234" s="64"/>
      <c r="Q234" s="64"/>
      <c r="R234" s="64"/>
    </row>
    <row r="235" spans="1:18" s="70" customFormat="1">
      <c r="A235" s="139">
        <v>224</v>
      </c>
      <c r="B235" s="140"/>
      <c r="C235" s="190"/>
      <c r="D235" s="142"/>
      <c r="E235" s="338" t="str">
        <f t="shared" si="11"/>
        <v/>
      </c>
      <c r="F235" s="139"/>
      <c r="H235" s="71"/>
      <c r="I235" s="64"/>
      <c r="J235"/>
      <c r="K235" s="64"/>
      <c r="L235" s="64"/>
      <c r="M235" s="64"/>
      <c r="N235" s="64"/>
      <c r="O235" s="64"/>
      <c r="P235" s="64"/>
      <c r="Q235" s="64"/>
      <c r="R235" s="64"/>
    </row>
    <row r="236" spans="1:18" s="70" customFormat="1">
      <c r="A236" s="139">
        <v>225</v>
      </c>
      <c r="B236" s="140"/>
      <c r="C236" s="190"/>
      <c r="D236" s="142"/>
      <c r="E236" s="338" t="str">
        <f t="shared" si="11"/>
        <v/>
      </c>
      <c r="F236" s="139"/>
      <c r="H236" s="71"/>
      <c r="I236" s="64"/>
      <c r="J236"/>
      <c r="K236" s="64"/>
      <c r="L236" s="64"/>
      <c r="M236" s="64"/>
      <c r="N236" s="64"/>
      <c r="O236" s="64"/>
      <c r="P236" s="64"/>
      <c r="Q236" s="64"/>
      <c r="R236" s="64"/>
    </row>
    <row r="237" spans="1:18" s="70" customFormat="1">
      <c r="A237" s="139">
        <v>226</v>
      </c>
      <c r="B237" s="140"/>
      <c r="C237" s="190"/>
      <c r="D237" s="142"/>
      <c r="E237" s="338" t="str">
        <f t="shared" si="11"/>
        <v/>
      </c>
      <c r="F237" s="139"/>
      <c r="H237" s="71"/>
      <c r="I237" s="64"/>
      <c r="J237"/>
      <c r="K237" s="64"/>
      <c r="L237" s="64"/>
      <c r="M237" s="64"/>
      <c r="N237" s="64"/>
      <c r="O237" s="64"/>
      <c r="P237" s="64"/>
      <c r="Q237" s="64"/>
      <c r="R237" s="64"/>
    </row>
    <row r="238" spans="1:18" s="70" customFormat="1">
      <c r="A238" s="139">
        <v>227</v>
      </c>
      <c r="B238" s="140"/>
      <c r="C238" s="190"/>
      <c r="D238" s="142"/>
      <c r="E238" s="338" t="str">
        <f t="shared" si="11"/>
        <v/>
      </c>
      <c r="F238" s="139"/>
      <c r="H238" s="71"/>
      <c r="I238" s="64"/>
      <c r="J238"/>
      <c r="K238" s="64"/>
      <c r="L238" s="64"/>
      <c r="M238" s="64"/>
      <c r="N238" s="64"/>
      <c r="O238" s="64"/>
      <c r="P238" s="64"/>
      <c r="Q238" s="64"/>
      <c r="R238" s="64"/>
    </row>
    <row r="239" spans="1:18" s="70" customFormat="1">
      <c r="A239" s="139">
        <v>228</v>
      </c>
      <c r="B239" s="140"/>
      <c r="C239" s="190"/>
      <c r="D239" s="142"/>
      <c r="E239" s="338" t="str">
        <f t="shared" si="11"/>
        <v/>
      </c>
      <c r="F239" s="139"/>
      <c r="H239" s="71"/>
      <c r="I239" s="64"/>
      <c r="J239"/>
      <c r="K239" s="64"/>
      <c r="L239" s="64"/>
      <c r="M239" s="64"/>
      <c r="N239" s="64"/>
      <c r="O239" s="64"/>
      <c r="P239" s="64"/>
      <c r="Q239" s="64"/>
      <c r="R239" s="64"/>
    </row>
    <row r="240" spans="1:18" s="70" customFormat="1">
      <c r="A240" s="139">
        <v>229</v>
      </c>
      <c r="B240" s="140"/>
      <c r="C240" s="190"/>
      <c r="D240" s="142"/>
      <c r="E240" s="338" t="str">
        <f t="shared" si="11"/>
        <v/>
      </c>
      <c r="F240" s="139"/>
      <c r="H240" s="71"/>
      <c r="I240" s="64"/>
      <c r="J240"/>
      <c r="K240" s="64"/>
      <c r="L240" s="64"/>
      <c r="M240" s="64"/>
      <c r="N240" s="64"/>
      <c r="O240" s="64"/>
      <c r="P240" s="64"/>
      <c r="Q240" s="64"/>
      <c r="R240" s="64"/>
    </row>
    <row r="241" spans="1:18" s="70" customFormat="1">
      <c r="A241" s="139">
        <v>230</v>
      </c>
      <c r="B241" s="140"/>
      <c r="C241" s="190"/>
      <c r="D241" s="142"/>
      <c r="E241" s="338" t="str">
        <f t="shared" si="11"/>
        <v/>
      </c>
      <c r="F241" s="139"/>
      <c r="H241" s="71"/>
      <c r="I241" s="64"/>
      <c r="J241"/>
      <c r="K241" s="64"/>
      <c r="L241" s="64"/>
      <c r="M241" s="64"/>
      <c r="N241" s="64"/>
      <c r="O241" s="64"/>
      <c r="P241" s="64"/>
      <c r="Q241" s="64"/>
      <c r="R241" s="64"/>
    </row>
    <row r="242" spans="1:18" s="70" customFormat="1">
      <c r="A242" s="139">
        <v>231</v>
      </c>
      <c r="B242" s="140"/>
      <c r="C242" s="190"/>
      <c r="D242" s="142"/>
      <c r="E242" s="338" t="str">
        <f t="shared" si="11"/>
        <v/>
      </c>
      <c r="F242" s="139"/>
      <c r="H242" s="71"/>
      <c r="I242" s="64"/>
      <c r="J242"/>
      <c r="K242" s="64"/>
      <c r="L242" s="64"/>
      <c r="M242" s="64"/>
      <c r="N242" s="64"/>
      <c r="O242" s="64"/>
      <c r="P242" s="64"/>
      <c r="Q242" s="64"/>
      <c r="R242" s="64"/>
    </row>
    <row r="243" spans="1:18" s="70" customFormat="1">
      <c r="A243" s="139">
        <v>232</v>
      </c>
      <c r="B243" s="140"/>
      <c r="C243" s="190"/>
      <c r="D243" s="142"/>
      <c r="E243" s="338" t="str">
        <f t="shared" si="11"/>
        <v/>
      </c>
      <c r="F243" s="139"/>
      <c r="H243" s="71"/>
      <c r="I243" s="64"/>
      <c r="J243"/>
      <c r="K243" s="64"/>
      <c r="L243" s="64"/>
      <c r="M243" s="64"/>
      <c r="N243" s="64"/>
      <c r="O243" s="64"/>
      <c r="P243" s="64"/>
      <c r="Q243" s="64"/>
      <c r="R243" s="64"/>
    </row>
    <row r="244" spans="1:18" s="70" customFormat="1">
      <c r="A244" s="139">
        <v>233</v>
      </c>
      <c r="B244" s="140"/>
      <c r="C244" s="190"/>
      <c r="D244" s="142"/>
      <c r="E244" s="338" t="str">
        <f t="shared" si="11"/>
        <v/>
      </c>
      <c r="F244" s="139"/>
      <c r="H244" s="71"/>
      <c r="I244" s="64"/>
      <c r="J244"/>
      <c r="K244" s="64"/>
      <c r="L244" s="64"/>
      <c r="M244" s="64"/>
      <c r="N244" s="64"/>
      <c r="O244" s="64"/>
      <c r="P244" s="64"/>
      <c r="Q244" s="64"/>
      <c r="R244" s="64"/>
    </row>
    <row r="245" spans="1:18" s="70" customFormat="1">
      <c r="A245" s="139">
        <v>234</v>
      </c>
      <c r="B245" s="140"/>
      <c r="C245" s="190"/>
      <c r="D245" s="142"/>
      <c r="E245" s="338" t="str">
        <f t="shared" si="11"/>
        <v/>
      </c>
      <c r="F245" s="139"/>
      <c r="H245" s="71"/>
      <c r="I245" s="64"/>
      <c r="J245"/>
      <c r="K245" s="64"/>
      <c r="L245" s="64"/>
      <c r="M245" s="64"/>
      <c r="N245" s="64"/>
      <c r="O245" s="64"/>
      <c r="P245" s="64"/>
      <c r="Q245" s="64"/>
      <c r="R245" s="64"/>
    </row>
    <row r="246" spans="1:18" s="70" customFormat="1">
      <c r="A246" s="139">
        <v>235</v>
      </c>
      <c r="B246" s="140"/>
      <c r="C246" s="190"/>
      <c r="D246" s="142"/>
      <c r="E246" s="338" t="str">
        <f t="shared" si="11"/>
        <v/>
      </c>
      <c r="F246" s="139"/>
      <c r="H246" s="71"/>
      <c r="I246" s="64"/>
      <c r="J246"/>
      <c r="K246" s="64"/>
      <c r="L246" s="64"/>
      <c r="M246" s="64"/>
      <c r="N246" s="64"/>
      <c r="O246" s="64"/>
      <c r="P246" s="64"/>
      <c r="Q246" s="64"/>
      <c r="R246" s="64"/>
    </row>
    <row r="247" spans="1:18" s="70" customFormat="1">
      <c r="A247" s="139">
        <v>236</v>
      </c>
      <c r="B247" s="140"/>
      <c r="C247" s="190"/>
      <c r="D247" s="142"/>
      <c r="E247" s="338" t="str">
        <f t="shared" si="11"/>
        <v/>
      </c>
      <c r="F247" s="139"/>
      <c r="H247" s="71"/>
      <c r="I247" s="64"/>
      <c r="J247"/>
      <c r="K247" s="64"/>
      <c r="L247" s="64"/>
      <c r="M247" s="64"/>
      <c r="N247" s="64"/>
      <c r="O247" s="64"/>
      <c r="P247" s="64"/>
      <c r="Q247" s="64"/>
      <c r="R247" s="64"/>
    </row>
    <row r="248" spans="1:18" s="70" customFormat="1">
      <c r="A248" s="139">
        <v>237</v>
      </c>
      <c r="B248" s="140"/>
      <c r="C248" s="190"/>
      <c r="D248" s="142"/>
      <c r="E248" s="338" t="str">
        <f t="shared" si="11"/>
        <v/>
      </c>
      <c r="F248" s="139"/>
      <c r="H248" s="71"/>
      <c r="I248" s="64"/>
      <c r="J248"/>
      <c r="K248" s="64"/>
      <c r="L248" s="64"/>
      <c r="M248" s="64"/>
      <c r="N248" s="64"/>
      <c r="O248" s="64"/>
      <c r="P248" s="64"/>
      <c r="Q248" s="64"/>
      <c r="R248" s="64"/>
    </row>
    <row r="249" spans="1:18" s="70" customFormat="1">
      <c r="A249" s="139">
        <v>238</v>
      </c>
      <c r="B249" s="140"/>
      <c r="C249" s="190"/>
      <c r="D249" s="142"/>
      <c r="E249" s="338" t="str">
        <f t="shared" si="11"/>
        <v/>
      </c>
      <c r="F249" s="139"/>
      <c r="H249" s="71"/>
      <c r="I249" s="64"/>
      <c r="J249"/>
      <c r="K249" s="64"/>
      <c r="L249" s="64"/>
      <c r="M249" s="64"/>
      <c r="N249" s="64"/>
      <c r="O249" s="64"/>
      <c r="P249" s="64"/>
      <c r="Q249" s="64"/>
      <c r="R249" s="64"/>
    </row>
    <row r="250" spans="1:18" s="70" customFormat="1">
      <c r="A250" s="139">
        <v>239</v>
      </c>
      <c r="B250" s="140"/>
      <c r="C250" s="190"/>
      <c r="D250" s="142"/>
      <c r="E250" s="338" t="str">
        <f t="shared" si="11"/>
        <v/>
      </c>
      <c r="F250" s="139"/>
      <c r="H250" s="71"/>
      <c r="I250" s="64"/>
      <c r="J250"/>
      <c r="K250" s="64"/>
      <c r="L250" s="64"/>
      <c r="M250" s="64"/>
      <c r="N250" s="64"/>
      <c r="O250" s="64"/>
      <c r="P250" s="64"/>
      <c r="Q250" s="64"/>
      <c r="R250" s="64"/>
    </row>
    <row r="251" spans="1:18" s="70" customFormat="1">
      <c r="A251" s="139">
        <v>240</v>
      </c>
      <c r="B251" s="140"/>
      <c r="C251" s="190"/>
      <c r="D251" s="142"/>
      <c r="E251" s="338" t="str">
        <f t="shared" si="11"/>
        <v/>
      </c>
      <c r="F251" s="139"/>
      <c r="H251" s="71"/>
      <c r="I251" s="64"/>
      <c r="J251"/>
      <c r="K251" s="64"/>
      <c r="L251" s="64"/>
      <c r="M251" s="64"/>
      <c r="N251" s="64"/>
      <c r="O251" s="64"/>
      <c r="P251" s="64"/>
      <c r="Q251" s="64"/>
      <c r="R251" s="64"/>
    </row>
    <row r="252" spans="1:18" s="70" customFormat="1">
      <c r="A252" s="139">
        <v>241</v>
      </c>
      <c r="B252" s="140"/>
      <c r="C252" s="190"/>
      <c r="D252" s="142"/>
      <c r="E252" s="338" t="str">
        <f t="shared" si="11"/>
        <v/>
      </c>
      <c r="F252" s="139"/>
      <c r="H252" s="71"/>
      <c r="I252" s="64"/>
      <c r="J252"/>
      <c r="K252" s="64"/>
      <c r="L252" s="64"/>
      <c r="M252" s="64"/>
      <c r="N252" s="64"/>
      <c r="O252" s="64"/>
      <c r="P252" s="64"/>
      <c r="Q252" s="64"/>
      <c r="R252" s="64"/>
    </row>
    <row r="253" spans="1:18" s="70" customFormat="1">
      <c r="A253" s="139">
        <v>242</v>
      </c>
      <c r="B253" s="140"/>
      <c r="C253" s="190"/>
      <c r="D253" s="142"/>
      <c r="E253" s="338" t="str">
        <f t="shared" si="11"/>
        <v/>
      </c>
      <c r="F253" s="139"/>
      <c r="H253" s="71"/>
      <c r="I253" s="64"/>
      <c r="J253"/>
      <c r="K253" s="64"/>
      <c r="L253" s="64"/>
      <c r="M253" s="64"/>
      <c r="N253" s="64"/>
      <c r="O253" s="64"/>
      <c r="P253" s="64"/>
      <c r="Q253" s="64"/>
      <c r="R253" s="64"/>
    </row>
    <row r="254" spans="1:18" s="70" customFormat="1">
      <c r="A254" s="139">
        <v>243</v>
      </c>
      <c r="B254" s="140"/>
      <c r="C254" s="190"/>
      <c r="D254" s="142"/>
      <c r="E254" s="338" t="str">
        <f t="shared" si="11"/>
        <v/>
      </c>
      <c r="F254" s="139"/>
      <c r="H254" s="71"/>
      <c r="I254" s="64"/>
      <c r="J254"/>
      <c r="K254" s="64"/>
      <c r="L254" s="64"/>
      <c r="M254" s="64"/>
      <c r="N254" s="64"/>
      <c r="O254" s="64"/>
      <c r="P254" s="64"/>
      <c r="Q254" s="64"/>
      <c r="R254" s="64"/>
    </row>
    <row r="255" spans="1:18" s="70" customFormat="1">
      <c r="A255" s="139">
        <v>244</v>
      </c>
      <c r="B255" s="140"/>
      <c r="C255" s="190"/>
      <c r="D255" s="142"/>
      <c r="E255" s="338" t="str">
        <f t="shared" si="11"/>
        <v/>
      </c>
      <c r="F255" s="139"/>
      <c r="H255" s="71"/>
      <c r="I255" s="64"/>
      <c r="J255"/>
      <c r="K255" s="64"/>
      <c r="L255" s="64"/>
      <c r="M255" s="64"/>
      <c r="N255" s="64"/>
      <c r="O255" s="64"/>
      <c r="P255" s="64"/>
      <c r="Q255" s="64"/>
      <c r="R255" s="64"/>
    </row>
    <row r="256" spans="1:18" s="70" customFormat="1">
      <c r="A256" s="139">
        <v>245</v>
      </c>
      <c r="B256" s="140"/>
      <c r="C256" s="190"/>
      <c r="D256" s="142"/>
      <c r="E256" s="338" t="str">
        <f t="shared" si="11"/>
        <v/>
      </c>
      <c r="F256" s="139"/>
      <c r="H256" s="71"/>
      <c r="I256" s="64"/>
      <c r="J256"/>
      <c r="K256" s="64"/>
      <c r="L256" s="64"/>
      <c r="M256" s="64"/>
      <c r="N256" s="64"/>
      <c r="O256" s="64"/>
      <c r="P256" s="64"/>
      <c r="Q256" s="64"/>
      <c r="R256" s="64"/>
    </row>
    <row r="257" spans="1:18" s="70" customFormat="1">
      <c r="A257" s="139">
        <v>246</v>
      </c>
      <c r="B257" s="140"/>
      <c r="C257" s="190"/>
      <c r="D257" s="142"/>
      <c r="E257" s="338" t="str">
        <f t="shared" si="11"/>
        <v/>
      </c>
      <c r="F257" s="139"/>
      <c r="H257" s="71"/>
      <c r="I257" s="64"/>
      <c r="J257"/>
      <c r="K257" s="64"/>
      <c r="L257" s="64"/>
      <c r="M257" s="64"/>
      <c r="N257" s="64"/>
      <c r="O257" s="64"/>
      <c r="P257" s="64"/>
      <c r="Q257" s="64"/>
      <c r="R257" s="64"/>
    </row>
    <row r="258" spans="1:18" s="70" customFormat="1">
      <c r="A258" s="139">
        <v>247</v>
      </c>
      <c r="B258" s="140"/>
      <c r="C258" s="190"/>
      <c r="D258" s="142"/>
      <c r="E258" s="338" t="str">
        <f t="shared" si="11"/>
        <v/>
      </c>
      <c r="F258" s="139"/>
      <c r="H258" s="71"/>
      <c r="I258" s="64"/>
      <c r="J258"/>
      <c r="K258" s="64"/>
      <c r="L258" s="64"/>
      <c r="M258" s="64"/>
      <c r="N258" s="64"/>
      <c r="O258" s="64"/>
      <c r="P258" s="64"/>
      <c r="Q258" s="64"/>
      <c r="R258" s="64"/>
    </row>
    <row r="259" spans="1:18" s="70" customFormat="1">
      <c r="A259" s="139">
        <v>248</v>
      </c>
      <c r="B259" s="140"/>
      <c r="C259" s="190"/>
      <c r="D259" s="142"/>
      <c r="E259" s="338" t="str">
        <f t="shared" si="11"/>
        <v/>
      </c>
      <c r="F259" s="139"/>
      <c r="H259" s="71"/>
      <c r="I259" s="64"/>
      <c r="J259"/>
      <c r="K259" s="64"/>
      <c r="L259" s="64"/>
      <c r="M259" s="64"/>
      <c r="N259" s="64"/>
      <c r="O259" s="64"/>
      <c r="P259" s="64"/>
      <c r="Q259" s="64"/>
      <c r="R259" s="64"/>
    </row>
    <row r="260" spans="1:18" s="70" customFormat="1">
      <c r="A260" s="139">
        <v>249</v>
      </c>
      <c r="B260" s="140"/>
      <c r="C260" s="190"/>
      <c r="D260" s="142"/>
      <c r="E260" s="338" t="str">
        <f t="shared" si="11"/>
        <v/>
      </c>
      <c r="F260" s="139"/>
      <c r="H260" s="71"/>
      <c r="I260" s="64"/>
      <c r="J260"/>
      <c r="K260" s="64"/>
      <c r="L260" s="64"/>
      <c r="M260" s="64"/>
      <c r="N260" s="64"/>
      <c r="O260" s="64"/>
      <c r="P260" s="64"/>
      <c r="Q260" s="64"/>
      <c r="R260" s="64"/>
    </row>
    <row r="261" spans="1:18" s="70" customFormat="1">
      <c r="A261" s="139">
        <v>250</v>
      </c>
      <c r="B261" s="140"/>
      <c r="C261" s="190"/>
      <c r="D261" s="142"/>
      <c r="E261" s="338" t="str">
        <f t="shared" si="11"/>
        <v/>
      </c>
      <c r="F261" s="139"/>
      <c r="H261" s="71"/>
      <c r="I261" s="64"/>
      <c r="J261"/>
      <c r="K261" s="64"/>
      <c r="L261" s="64"/>
      <c r="M261" s="64"/>
      <c r="N261" s="64"/>
      <c r="O261" s="64"/>
      <c r="P261" s="64"/>
      <c r="Q261" s="64"/>
      <c r="R261" s="64"/>
    </row>
  </sheetData>
  <sheetProtection algorithmName="SHA-512" hashValue="L8RxcxqbLkgMqOpyHOlI8a/t7I6Kp3iQ1oCKNlen0P20H2D0zdwC623KO5E7YPE19TI0wNY3x2q6yCOMvcFPKw==" saltValue="4wxDx6ap5jxdB+h363DFcw=="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B15" sqref="B15"/>
    </sheetView>
  </sheetViews>
  <sheetFormatPr defaultColWidth="9.140625" defaultRowHeight="15.7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228</v>
      </c>
      <c r="C1" s="61"/>
      <c r="D1" s="63"/>
      <c r="E1" s="50"/>
      <c r="F1" s="62"/>
      <c r="G1" s="284"/>
      <c r="I1"/>
    </row>
    <row r="2" spans="1:9" s="60" customFormat="1">
      <c r="A2" s="147" t="str">
        <f>IF(ISBLANK(facultate), IF(ISBLANK(departament),"","Departament " &amp; departament), "Facultatea " &amp; facultate)</f>
        <v>Facultatea Construcții</v>
      </c>
      <c r="C2" s="61"/>
      <c r="D2" s="63"/>
      <c r="E2" s="50"/>
      <c r="F2" s="62"/>
      <c r="G2" s="284"/>
      <c r="I2"/>
    </row>
    <row r="3" spans="1:9" s="60" customFormat="1">
      <c r="A3" s="147" t="str">
        <f>IF(ISBLANK(departament),"","Departamentul " &amp; departament)</f>
        <v>Departamentul Căi de Comunicație Terestre, Fundații și Cadastru</v>
      </c>
      <c r="C3" s="61"/>
      <c r="D3" s="63"/>
      <c r="E3" s="50"/>
      <c r="F3" s="62"/>
      <c r="G3" s="284"/>
      <c r="I3"/>
    </row>
    <row r="4" spans="1:9">
      <c r="A4" s="527" t="s">
        <v>583</v>
      </c>
      <c r="B4" s="527"/>
      <c r="C4" s="527"/>
      <c r="D4" s="527"/>
      <c r="E4" s="527"/>
      <c r="F4" s="527"/>
      <c r="G4" s="527"/>
    </row>
    <row r="5" spans="1:9" ht="39.75" customHeight="1">
      <c r="A5" s="533" t="s">
        <v>645</v>
      </c>
      <c r="B5" s="533"/>
      <c r="C5" s="533"/>
      <c r="D5" s="533"/>
      <c r="E5" s="406"/>
      <c r="F5" s="221"/>
    </row>
    <row r="6" spans="1:9" ht="13.5" customHeight="1">
      <c r="C6" s="64"/>
      <c r="D6" s="340"/>
      <c r="E6" s="340" t="str">
        <f>CONCATENATE(functie," ",nume_candidat)</f>
        <v>Profesor Ciutina Adrian</v>
      </c>
    </row>
    <row r="7" spans="1:9" ht="18.75" customHeight="1">
      <c r="A7" s="525" t="s">
        <v>93</v>
      </c>
      <c r="B7" s="525" t="s">
        <v>636</v>
      </c>
      <c r="C7" s="535" t="s">
        <v>2</v>
      </c>
      <c r="D7" s="525" t="s">
        <v>289</v>
      </c>
      <c r="E7" s="535" t="s">
        <v>827</v>
      </c>
      <c r="F7" s="525" t="s">
        <v>4</v>
      </c>
      <c r="G7" s="546" t="s">
        <v>286</v>
      </c>
      <c r="H7" s="532" t="s">
        <v>296</v>
      </c>
    </row>
    <row r="8" spans="1:9" ht="18.75" customHeight="1">
      <c r="A8" s="542"/>
      <c r="B8" s="542"/>
      <c r="C8" s="536"/>
      <c r="D8" s="542"/>
      <c r="E8" s="536"/>
      <c r="F8" s="542"/>
      <c r="G8" s="547"/>
      <c r="H8" s="532"/>
    </row>
    <row r="9" spans="1:9" ht="18.75" customHeight="1">
      <c r="A9" s="542"/>
      <c r="B9" s="542"/>
      <c r="C9" s="536"/>
      <c r="D9" s="526"/>
      <c r="E9" s="536"/>
      <c r="F9" s="526"/>
      <c r="G9" s="547"/>
      <c r="H9" s="532"/>
    </row>
    <row r="10" spans="1:9" ht="18.75" customHeight="1">
      <c r="A10" s="526"/>
      <c r="B10" s="526"/>
      <c r="C10" s="537"/>
      <c r="D10" s="295" t="str">
        <f>CONCATENATE("ultimii ",durata_evaluare," ani")</f>
        <v>ultimii 5 ani</v>
      </c>
      <c r="E10" s="537"/>
      <c r="F10" s="295" t="str">
        <f>CONCATENATE("ultimii                                  ",durata_evaluare," ani")</f>
        <v>ultimii                                  5 ani</v>
      </c>
      <c r="G10" s="548"/>
      <c r="H10" s="532"/>
    </row>
    <row r="11" spans="1:9">
      <c r="A11" s="86"/>
      <c r="B11" s="65"/>
      <c r="C11" s="30"/>
      <c r="D11" s="145">
        <f>SUMIF(D12:D1012,"&gt;0")</f>
        <v>0</v>
      </c>
      <c r="E11" s="418"/>
      <c r="F11" s="75">
        <f>SUMIF(F12:F1110,"&gt;0")</f>
        <v>0</v>
      </c>
      <c r="G11" s="293"/>
    </row>
    <row r="12" spans="1:9">
      <c r="A12" s="37">
        <v>1</v>
      </c>
      <c r="B12" s="7"/>
      <c r="C12" s="215"/>
      <c r="D12" s="146"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c r="A13" s="37">
        <v>2</v>
      </c>
      <c r="B13" s="7"/>
      <c r="C13" s="215"/>
      <c r="D13" s="146" t="str">
        <f t="shared" si="0"/>
        <v/>
      </c>
      <c r="E13" s="37"/>
      <c r="F13" s="76" t="str">
        <f t="shared" si="1"/>
        <v/>
      </c>
      <c r="G13" s="72" t="b">
        <f t="shared" si="2"/>
        <v>0</v>
      </c>
      <c r="H13" s="73">
        <f t="shared" si="3"/>
        <v>1</v>
      </c>
    </row>
    <row r="14" spans="1:9">
      <c r="A14" s="37">
        <v>3</v>
      </c>
      <c r="B14" s="7"/>
      <c r="C14" s="215"/>
      <c r="D14" s="146" t="str">
        <f t="shared" si="0"/>
        <v/>
      </c>
      <c r="E14" s="37"/>
      <c r="F14" s="76" t="str">
        <f t="shared" si="1"/>
        <v/>
      </c>
      <c r="G14" s="72" t="b">
        <f t="shared" si="2"/>
        <v>0</v>
      </c>
      <c r="H14" s="73">
        <f t="shared" si="3"/>
        <v>1</v>
      </c>
    </row>
    <row r="15" spans="1:9">
      <c r="A15" s="37">
        <v>4</v>
      </c>
      <c r="B15" s="6"/>
      <c r="C15" s="211"/>
      <c r="D15" s="146" t="str">
        <f t="shared" si="0"/>
        <v/>
      </c>
      <c r="E15" s="37"/>
      <c r="F15" s="76" t="str">
        <f t="shared" si="1"/>
        <v/>
      </c>
      <c r="G15" s="72" t="b">
        <f t="shared" si="2"/>
        <v>0</v>
      </c>
      <c r="H15" s="73">
        <f t="shared" si="3"/>
        <v>1</v>
      </c>
    </row>
    <row r="16" spans="1:9">
      <c r="A16" s="37">
        <v>5</v>
      </c>
      <c r="B16" s="6"/>
      <c r="C16" s="211"/>
      <c r="D16" s="146" t="str">
        <f t="shared" si="0"/>
        <v/>
      </c>
      <c r="E16" s="37"/>
      <c r="F16" s="76" t="str">
        <f t="shared" si="1"/>
        <v/>
      </c>
      <c r="G16" s="72" t="b">
        <f t="shared" si="2"/>
        <v>0</v>
      </c>
      <c r="H16" s="73">
        <f t="shared" si="3"/>
        <v>1</v>
      </c>
    </row>
    <row r="17" spans="1:8">
      <c r="A17" s="37">
        <v>6</v>
      </c>
      <c r="B17" s="6"/>
      <c r="C17" s="211"/>
      <c r="D17" s="146" t="str">
        <f t="shared" si="0"/>
        <v/>
      </c>
      <c r="E17" s="37"/>
      <c r="F17" s="76" t="str">
        <f t="shared" si="1"/>
        <v/>
      </c>
      <c r="G17" s="72" t="b">
        <f t="shared" si="2"/>
        <v>0</v>
      </c>
      <c r="H17" s="73">
        <f t="shared" si="3"/>
        <v>1</v>
      </c>
    </row>
    <row r="18" spans="1:8">
      <c r="A18" s="37">
        <v>7</v>
      </c>
      <c r="B18" s="6"/>
      <c r="C18" s="211"/>
      <c r="D18" s="146" t="str">
        <f t="shared" si="0"/>
        <v/>
      </c>
      <c r="E18" s="37"/>
      <c r="F18" s="76" t="str">
        <f t="shared" si="1"/>
        <v/>
      </c>
      <c r="G18" s="72" t="b">
        <f t="shared" si="2"/>
        <v>0</v>
      </c>
      <c r="H18" s="73">
        <f t="shared" si="3"/>
        <v>1</v>
      </c>
    </row>
    <row r="19" spans="1:8">
      <c r="A19" s="37">
        <v>8</v>
      </c>
      <c r="B19" s="6"/>
      <c r="C19" s="211"/>
      <c r="D19" s="146" t="str">
        <f t="shared" si="0"/>
        <v/>
      </c>
      <c r="E19" s="37"/>
      <c r="F19" s="76" t="str">
        <f t="shared" si="1"/>
        <v/>
      </c>
      <c r="G19" s="72" t="b">
        <f t="shared" si="2"/>
        <v>0</v>
      </c>
      <c r="H19" s="73">
        <f t="shared" si="3"/>
        <v>1</v>
      </c>
    </row>
    <row r="20" spans="1:8">
      <c r="A20" s="37">
        <v>9</v>
      </c>
      <c r="B20" s="6"/>
      <c r="C20" s="211"/>
      <c r="D20" s="146" t="str">
        <f t="shared" si="0"/>
        <v/>
      </c>
      <c r="E20" s="37"/>
      <c r="F20" s="76" t="str">
        <f t="shared" si="1"/>
        <v/>
      </c>
      <c r="G20" s="72" t="b">
        <f t="shared" si="2"/>
        <v>0</v>
      </c>
      <c r="H20" s="73">
        <f t="shared" si="3"/>
        <v>1</v>
      </c>
    </row>
    <row r="21" spans="1:8">
      <c r="A21" s="37">
        <v>10</v>
      </c>
      <c r="B21" s="6"/>
      <c r="C21" s="211"/>
      <c r="D21" s="146" t="str">
        <f t="shared" si="0"/>
        <v/>
      </c>
      <c r="E21" s="37"/>
      <c r="F21" s="76" t="str">
        <f t="shared" si="1"/>
        <v/>
      </c>
      <c r="G21" s="72" t="b">
        <f t="shared" si="2"/>
        <v>0</v>
      </c>
      <c r="H21" s="73">
        <f t="shared" si="3"/>
        <v>1</v>
      </c>
    </row>
    <row r="22" spans="1:8">
      <c r="A22" s="37">
        <v>11</v>
      </c>
      <c r="B22" s="6"/>
      <c r="C22" s="211"/>
      <c r="D22" s="146" t="str">
        <f t="shared" si="0"/>
        <v/>
      </c>
      <c r="E22" s="37"/>
      <c r="F22" s="76" t="str">
        <f t="shared" si="1"/>
        <v/>
      </c>
      <c r="G22" s="72" t="b">
        <f t="shared" si="2"/>
        <v>0</v>
      </c>
      <c r="H22" s="73">
        <f t="shared" si="3"/>
        <v>1</v>
      </c>
    </row>
    <row r="23" spans="1:8">
      <c r="A23" s="37">
        <v>12</v>
      </c>
      <c r="B23" s="6"/>
      <c r="C23" s="211"/>
      <c r="D23" s="146" t="str">
        <f t="shared" si="0"/>
        <v/>
      </c>
      <c r="E23" s="37"/>
      <c r="F23" s="76" t="str">
        <f t="shared" si="1"/>
        <v/>
      </c>
      <c r="G23" s="72" t="b">
        <f t="shared" si="2"/>
        <v>0</v>
      </c>
      <c r="H23" s="73">
        <f t="shared" si="3"/>
        <v>1</v>
      </c>
    </row>
    <row r="24" spans="1:8">
      <c r="A24" s="37">
        <v>13</v>
      </c>
      <c r="B24" s="6"/>
      <c r="C24" s="211"/>
      <c r="D24" s="146" t="str">
        <f t="shared" si="0"/>
        <v/>
      </c>
      <c r="E24" s="37"/>
      <c r="F24" s="76" t="str">
        <f t="shared" si="1"/>
        <v/>
      </c>
      <c r="G24" s="72" t="b">
        <f t="shared" si="2"/>
        <v>0</v>
      </c>
      <c r="H24" s="73">
        <f t="shared" si="3"/>
        <v>1</v>
      </c>
    </row>
    <row r="25" spans="1:8">
      <c r="A25" s="37">
        <v>14</v>
      </c>
      <c r="B25" s="6"/>
      <c r="C25" s="211"/>
      <c r="D25" s="146" t="str">
        <f t="shared" si="0"/>
        <v/>
      </c>
      <c r="E25" s="37"/>
      <c r="F25" s="76" t="str">
        <f t="shared" si="1"/>
        <v/>
      </c>
      <c r="G25" s="72" t="b">
        <f t="shared" si="2"/>
        <v>0</v>
      </c>
      <c r="H25" s="73">
        <f t="shared" si="3"/>
        <v>1</v>
      </c>
    </row>
    <row r="26" spans="1:8">
      <c r="A26" s="37">
        <v>15</v>
      </c>
      <c r="B26" s="6"/>
      <c r="C26" s="211"/>
      <c r="D26" s="146" t="str">
        <f t="shared" si="0"/>
        <v/>
      </c>
      <c r="E26" s="37"/>
      <c r="F26" s="76" t="str">
        <f t="shared" si="1"/>
        <v/>
      </c>
      <c r="G26" s="72" t="b">
        <f t="shared" si="2"/>
        <v>0</v>
      </c>
      <c r="H26" s="73">
        <f t="shared" si="3"/>
        <v>1</v>
      </c>
    </row>
    <row r="27" spans="1:8">
      <c r="A27" s="37">
        <v>16</v>
      </c>
      <c r="B27" s="6"/>
      <c r="C27" s="211"/>
      <c r="D27" s="146" t="str">
        <f t="shared" si="0"/>
        <v/>
      </c>
      <c r="E27" s="37"/>
      <c r="F27" s="76" t="str">
        <f t="shared" si="1"/>
        <v/>
      </c>
      <c r="G27" s="72" t="b">
        <f t="shared" si="2"/>
        <v>0</v>
      </c>
      <c r="H27" s="73">
        <f t="shared" si="3"/>
        <v>1</v>
      </c>
    </row>
    <row r="28" spans="1:8">
      <c r="A28" s="37">
        <v>17</v>
      </c>
      <c r="B28" s="6"/>
      <c r="C28" s="211"/>
      <c r="D28" s="146" t="str">
        <f t="shared" si="0"/>
        <v/>
      </c>
      <c r="E28" s="37"/>
      <c r="F28" s="76" t="str">
        <f t="shared" si="1"/>
        <v/>
      </c>
      <c r="G28" s="72" t="b">
        <f t="shared" si="2"/>
        <v>0</v>
      </c>
      <c r="H28" s="73">
        <f t="shared" si="3"/>
        <v>1</v>
      </c>
    </row>
    <row r="29" spans="1:8">
      <c r="A29" s="37">
        <v>18</v>
      </c>
      <c r="B29" s="6"/>
      <c r="C29" s="211"/>
      <c r="D29" s="146" t="str">
        <f t="shared" si="0"/>
        <v/>
      </c>
      <c r="E29" s="37"/>
      <c r="F29" s="76" t="str">
        <f t="shared" si="1"/>
        <v/>
      </c>
      <c r="G29" s="72" t="b">
        <f t="shared" si="2"/>
        <v>0</v>
      </c>
      <c r="H29" s="73">
        <f t="shared" si="3"/>
        <v>1</v>
      </c>
    </row>
    <row r="30" spans="1:8">
      <c r="A30" s="37">
        <v>19</v>
      </c>
      <c r="B30" s="6"/>
      <c r="C30" s="211"/>
      <c r="D30" s="146" t="str">
        <f t="shared" si="0"/>
        <v/>
      </c>
      <c r="E30" s="37"/>
      <c r="F30" s="76" t="str">
        <f t="shared" si="1"/>
        <v/>
      </c>
      <c r="G30" s="72" t="b">
        <f t="shared" si="2"/>
        <v>0</v>
      </c>
      <c r="H30" s="73">
        <f t="shared" si="3"/>
        <v>1</v>
      </c>
    </row>
    <row r="31" spans="1:8">
      <c r="A31" s="37">
        <v>20</v>
      </c>
      <c r="B31" s="6"/>
      <c r="C31" s="211"/>
      <c r="D31" s="146" t="str">
        <f t="shared" si="0"/>
        <v/>
      </c>
      <c r="E31" s="37"/>
      <c r="F31" s="76" t="str">
        <f t="shared" si="1"/>
        <v/>
      </c>
      <c r="G31" s="72" t="b">
        <f t="shared" si="2"/>
        <v>0</v>
      </c>
      <c r="H31" s="73">
        <f t="shared" si="3"/>
        <v>1</v>
      </c>
    </row>
    <row r="32" spans="1:8">
      <c r="A32" s="37">
        <v>21</v>
      </c>
      <c r="B32" s="6"/>
      <c r="C32" s="211"/>
      <c r="D32" s="146" t="str">
        <f t="shared" si="0"/>
        <v/>
      </c>
      <c r="E32" s="37"/>
      <c r="F32" s="76" t="str">
        <f t="shared" si="1"/>
        <v/>
      </c>
      <c r="G32" s="72" t="b">
        <f t="shared" si="2"/>
        <v>0</v>
      </c>
      <c r="H32" s="73">
        <f t="shared" si="3"/>
        <v>1</v>
      </c>
    </row>
    <row r="33" spans="1:8">
      <c r="A33" s="37">
        <v>22</v>
      </c>
      <c r="B33" s="6"/>
      <c r="C33" s="211"/>
      <c r="D33" s="146" t="str">
        <f t="shared" si="0"/>
        <v/>
      </c>
      <c r="E33" s="37"/>
      <c r="F33" s="76" t="str">
        <f t="shared" si="1"/>
        <v/>
      </c>
      <c r="G33" s="72" t="b">
        <f t="shared" si="2"/>
        <v>0</v>
      </c>
      <c r="H33" s="73">
        <f t="shared" si="3"/>
        <v>1</v>
      </c>
    </row>
    <row r="34" spans="1:8">
      <c r="A34" s="37">
        <v>23</v>
      </c>
      <c r="B34" s="6"/>
      <c r="C34" s="211"/>
      <c r="D34" s="146" t="str">
        <f t="shared" si="0"/>
        <v/>
      </c>
      <c r="E34" s="37"/>
      <c r="F34" s="76" t="str">
        <f t="shared" si="1"/>
        <v/>
      </c>
      <c r="G34" s="72" t="b">
        <f t="shared" si="2"/>
        <v>0</v>
      </c>
      <c r="H34" s="73">
        <f t="shared" si="3"/>
        <v>1</v>
      </c>
    </row>
    <row r="35" spans="1:8">
      <c r="A35" s="37">
        <v>24</v>
      </c>
      <c r="B35" s="6"/>
      <c r="C35" s="211"/>
      <c r="D35" s="146" t="str">
        <f t="shared" si="0"/>
        <v/>
      </c>
      <c r="E35" s="37"/>
      <c r="F35" s="76" t="str">
        <f t="shared" si="1"/>
        <v/>
      </c>
      <c r="G35" s="72" t="b">
        <f t="shared" si="2"/>
        <v>0</v>
      </c>
      <c r="H35" s="73">
        <f t="shared" si="3"/>
        <v>1</v>
      </c>
    </row>
    <row r="36" spans="1:8">
      <c r="A36" s="37">
        <v>25</v>
      </c>
      <c r="B36" s="6"/>
      <c r="C36" s="211"/>
      <c r="D36" s="146" t="str">
        <f t="shared" si="0"/>
        <v/>
      </c>
      <c r="E36" s="37"/>
      <c r="F36" s="76" t="str">
        <f t="shared" si="1"/>
        <v/>
      </c>
      <c r="G36" s="72" t="b">
        <f t="shared" si="2"/>
        <v>0</v>
      </c>
      <c r="H36" s="73">
        <f t="shared" si="3"/>
        <v>1</v>
      </c>
    </row>
    <row r="37" spans="1:8">
      <c r="A37" s="37">
        <v>26</v>
      </c>
      <c r="B37" s="6"/>
      <c r="C37" s="211"/>
      <c r="D37" s="146" t="str">
        <f t="shared" si="0"/>
        <v/>
      </c>
      <c r="E37" s="37"/>
      <c r="F37" s="76" t="str">
        <f t="shared" si="1"/>
        <v/>
      </c>
      <c r="G37" s="72" t="b">
        <f t="shared" si="2"/>
        <v>0</v>
      </c>
      <c r="H37" s="73">
        <f t="shared" si="3"/>
        <v>1</v>
      </c>
    </row>
    <row r="38" spans="1:8">
      <c r="A38" s="37">
        <v>27</v>
      </c>
      <c r="B38" s="6"/>
      <c r="C38" s="211"/>
      <c r="D38" s="146" t="str">
        <f t="shared" si="0"/>
        <v/>
      </c>
      <c r="E38" s="37"/>
      <c r="F38" s="76" t="str">
        <f t="shared" si="1"/>
        <v/>
      </c>
      <c r="G38" s="72" t="b">
        <f t="shared" si="2"/>
        <v>0</v>
      </c>
      <c r="H38" s="73">
        <f t="shared" si="3"/>
        <v>1</v>
      </c>
    </row>
    <row r="39" spans="1:8">
      <c r="A39" s="37">
        <v>28</v>
      </c>
      <c r="B39" s="6"/>
      <c r="C39" s="211"/>
      <c r="D39" s="146" t="str">
        <f t="shared" si="0"/>
        <v/>
      </c>
      <c r="E39" s="37"/>
      <c r="F39" s="76" t="str">
        <f t="shared" si="1"/>
        <v/>
      </c>
      <c r="G39" s="72" t="b">
        <f t="shared" si="2"/>
        <v>0</v>
      </c>
      <c r="H39" s="73">
        <f t="shared" si="3"/>
        <v>1</v>
      </c>
    </row>
    <row r="40" spans="1:8">
      <c r="A40" s="37">
        <v>29</v>
      </c>
      <c r="B40" s="6"/>
      <c r="C40" s="211"/>
      <c r="D40" s="146" t="str">
        <f t="shared" si="0"/>
        <v/>
      </c>
      <c r="E40" s="37"/>
      <c r="F40" s="76" t="str">
        <f t="shared" si="1"/>
        <v/>
      </c>
      <c r="G40" s="72" t="b">
        <f t="shared" si="2"/>
        <v>0</v>
      </c>
      <c r="H40" s="73">
        <f t="shared" si="3"/>
        <v>1</v>
      </c>
    </row>
    <row r="41" spans="1:8">
      <c r="A41" s="37">
        <v>30</v>
      </c>
      <c r="B41" s="6"/>
      <c r="C41" s="211"/>
      <c r="D41" s="146" t="str">
        <f t="shared" si="0"/>
        <v/>
      </c>
      <c r="E41" s="37"/>
      <c r="F41" s="76" t="str">
        <f t="shared" si="1"/>
        <v/>
      </c>
      <c r="G41" s="72" t="b">
        <f t="shared" si="2"/>
        <v>0</v>
      </c>
      <c r="H41" s="73">
        <f t="shared" si="3"/>
        <v>1</v>
      </c>
    </row>
    <row r="42" spans="1:8">
      <c r="A42" s="37">
        <v>31</v>
      </c>
      <c r="B42" s="6"/>
      <c r="C42" s="211"/>
      <c r="D42" s="146" t="str">
        <f t="shared" si="0"/>
        <v/>
      </c>
      <c r="E42" s="37"/>
      <c r="F42" s="76" t="str">
        <f t="shared" si="1"/>
        <v/>
      </c>
      <c r="G42" s="72" t="b">
        <f t="shared" si="2"/>
        <v>0</v>
      </c>
      <c r="H42" s="73">
        <f t="shared" si="3"/>
        <v>1</v>
      </c>
    </row>
    <row r="43" spans="1:8">
      <c r="A43" s="37">
        <v>32</v>
      </c>
      <c r="B43" s="6"/>
      <c r="C43" s="211"/>
      <c r="D43" s="146" t="str">
        <f t="shared" si="0"/>
        <v/>
      </c>
      <c r="E43" s="37"/>
      <c r="F43" s="76" t="str">
        <f t="shared" si="1"/>
        <v/>
      </c>
      <c r="G43" s="72" t="b">
        <f t="shared" si="2"/>
        <v>0</v>
      </c>
      <c r="H43" s="73">
        <f t="shared" si="3"/>
        <v>1</v>
      </c>
    </row>
    <row r="44" spans="1:8">
      <c r="A44" s="37">
        <v>33</v>
      </c>
      <c r="B44" s="6"/>
      <c r="C44" s="211"/>
      <c r="D44" s="146" t="str">
        <f t="shared" si="0"/>
        <v/>
      </c>
      <c r="E44" s="37"/>
      <c r="F44" s="76" t="str">
        <f t="shared" ref="F44:F75" si="4">IF(OR($B44="",,$C44="",$C44&gt;an_final),"",IF($C44&gt;=an_initial,1,""))</f>
        <v/>
      </c>
      <c r="G44" s="72" t="b">
        <f t="shared" si="2"/>
        <v>0</v>
      </c>
      <c r="H44" s="73">
        <f t="shared" ref="H44:H75" si="5">LEN(B44)-LEN(SUBSTITUTE(B44,",",""))+1</f>
        <v>1</v>
      </c>
    </row>
    <row r="45" spans="1:8">
      <c r="A45" s="37">
        <v>34</v>
      </c>
      <c r="B45" s="6"/>
      <c r="C45" s="211"/>
      <c r="D45" s="146" t="str">
        <f t="shared" si="0"/>
        <v/>
      </c>
      <c r="E45" s="37"/>
      <c r="F45" s="76" t="str">
        <f t="shared" si="4"/>
        <v/>
      </c>
      <c r="G45" s="72" t="b">
        <f t="shared" si="2"/>
        <v>0</v>
      </c>
      <c r="H45" s="73">
        <f t="shared" si="5"/>
        <v>1</v>
      </c>
    </row>
    <row r="46" spans="1:8">
      <c r="A46" s="37">
        <v>35</v>
      </c>
      <c r="B46" s="6"/>
      <c r="C46" s="211"/>
      <c r="D46" s="146" t="str">
        <f t="shared" si="0"/>
        <v/>
      </c>
      <c r="E46" s="37"/>
      <c r="F46" s="76" t="str">
        <f t="shared" si="4"/>
        <v/>
      </c>
      <c r="G46" s="72" t="b">
        <f t="shared" si="2"/>
        <v>0</v>
      </c>
      <c r="H46" s="73">
        <f t="shared" si="5"/>
        <v>1</v>
      </c>
    </row>
    <row r="47" spans="1:8">
      <c r="A47" s="37">
        <v>36</v>
      </c>
      <c r="B47" s="6"/>
      <c r="C47" s="211"/>
      <c r="D47" s="146" t="str">
        <f t="shared" si="0"/>
        <v/>
      </c>
      <c r="E47" s="37"/>
      <c r="F47" s="76" t="str">
        <f t="shared" si="4"/>
        <v/>
      </c>
      <c r="G47" s="72" t="b">
        <f t="shared" si="2"/>
        <v>0</v>
      </c>
      <c r="H47" s="73">
        <f t="shared" si="5"/>
        <v>1</v>
      </c>
    </row>
    <row r="48" spans="1:8">
      <c r="A48" s="37">
        <v>37</v>
      </c>
      <c r="B48" s="6"/>
      <c r="C48" s="211"/>
      <c r="D48" s="146" t="str">
        <f t="shared" si="0"/>
        <v/>
      </c>
      <c r="E48" s="37"/>
      <c r="F48" s="76" t="str">
        <f t="shared" si="4"/>
        <v/>
      </c>
      <c r="G48" s="72" t="b">
        <f t="shared" si="2"/>
        <v>0</v>
      </c>
      <c r="H48" s="73">
        <f t="shared" si="5"/>
        <v>1</v>
      </c>
    </row>
    <row r="49" spans="1:8">
      <c r="A49" s="37">
        <v>38</v>
      </c>
      <c r="B49" s="6"/>
      <c r="C49" s="211"/>
      <c r="D49" s="146" t="str">
        <f t="shared" si="0"/>
        <v/>
      </c>
      <c r="E49" s="37"/>
      <c r="F49" s="76" t="str">
        <f t="shared" si="4"/>
        <v/>
      </c>
      <c r="G49" s="72" t="b">
        <f t="shared" si="2"/>
        <v>0</v>
      </c>
      <c r="H49" s="73">
        <f t="shared" si="5"/>
        <v>1</v>
      </c>
    </row>
    <row r="50" spans="1:8">
      <c r="A50" s="37">
        <v>39</v>
      </c>
      <c r="B50" s="6"/>
      <c r="C50" s="211"/>
      <c r="D50" s="146" t="str">
        <f t="shared" si="0"/>
        <v/>
      </c>
      <c r="E50" s="37"/>
      <c r="F50" s="76" t="str">
        <f t="shared" si="4"/>
        <v/>
      </c>
      <c r="G50" s="72" t="b">
        <f t="shared" si="2"/>
        <v>0</v>
      </c>
      <c r="H50" s="73">
        <f t="shared" si="5"/>
        <v>1</v>
      </c>
    </row>
    <row r="51" spans="1:8">
      <c r="A51" s="37">
        <v>40</v>
      </c>
      <c r="B51" s="6"/>
      <c r="C51" s="211"/>
      <c r="D51" s="146" t="str">
        <f t="shared" si="0"/>
        <v/>
      </c>
      <c r="E51" s="37"/>
      <c r="F51" s="76" t="str">
        <f t="shared" si="4"/>
        <v/>
      </c>
      <c r="G51" s="72" t="b">
        <f t="shared" si="2"/>
        <v>0</v>
      </c>
      <c r="H51" s="73">
        <f t="shared" si="5"/>
        <v>1</v>
      </c>
    </row>
    <row r="52" spans="1:8">
      <c r="A52" s="37">
        <v>41</v>
      </c>
      <c r="B52" s="6"/>
      <c r="C52" s="211"/>
      <c r="D52" s="146" t="str">
        <f t="shared" si="0"/>
        <v/>
      </c>
      <c r="E52" s="37"/>
      <c r="F52" s="76" t="str">
        <f t="shared" si="4"/>
        <v/>
      </c>
      <c r="G52" s="72" t="b">
        <f t="shared" si="2"/>
        <v>0</v>
      </c>
      <c r="H52" s="73">
        <f t="shared" si="5"/>
        <v>1</v>
      </c>
    </row>
    <row r="53" spans="1:8">
      <c r="A53" s="37">
        <v>42</v>
      </c>
      <c r="B53" s="6"/>
      <c r="C53" s="211"/>
      <c r="D53" s="146" t="str">
        <f t="shared" si="0"/>
        <v/>
      </c>
      <c r="E53" s="37"/>
      <c r="F53" s="76" t="str">
        <f t="shared" si="4"/>
        <v/>
      </c>
      <c r="G53" s="72" t="b">
        <f t="shared" si="2"/>
        <v>0</v>
      </c>
      <c r="H53" s="73">
        <f t="shared" si="5"/>
        <v>1</v>
      </c>
    </row>
    <row r="54" spans="1:8">
      <c r="A54" s="37">
        <v>43</v>
      </c>
      <c r="B54" s="6"/>
      <c r="C54" s="211"/>
      <c r="D54" s="146" t="str">
        <f t="shared" si="0"/>
        <v/>
      </c>
      <c r="E54" s="37"/>
      <c r="F54" s="76" t="str">
        <f t="shared" si="4"/>
        <v/>
      </c>
      <c r="G54" s="72" t="b">
        <f t="shared" si="2"/>
        <v>0</v>
      </c>
      <c r="H54" s="73">
        <f t="shared" si="5"/>
        <v>1</v>
      </c>
    </row>
    <row r="55" spans="1:8">
      <c r="A55" s="37">
        <v>44</v>
      </c>
      <c r="B55" s="6"/>
      <c r="C55" s="211"/>
      <c r="D55" s="146" t="str">
        <f t="shared" si="0"/>
        <v/>
      </c>
      <c r="E55" s="37"/>
      <c r="F55" s="76" t="str">
        <f t="shared" si="4"/>
        <v/>
      </c>
      <c r="G55" s="72" t="b">
        <f t="shared" si="2"/>
        <v>0</v>
      </c>
      <c r="H55" s="73">
        <f t="shared" si="5"/>
        <v>1</v>
      </c>
    </row>
    <row r="56" spans="1:8">
      <c r="A56" s="37">
        <v>45</v>
      </c>
      <c r="B56" s="6"/>
      <c r="C56" s="211"/>
      <c r="D56" s="146" t="str">
        <f t="shared" si="0"/>
        <v/>
      </c>
      <c r="E56" s="37"/>
      <c r="F56" s="76" t="str">
        <f t="shared" si="4"/>
        <v/>
      </c>
      <c r="G56" s="72" t="b">
        <f t="shared" si="2"/>
        <v>0</v>
      </c>
      <c r="H56" s="73">
        <f t="shared" si="5"/>
        <v>1</v>
      </c>
    </row>
    <row r="57" spans="1:8">
      <c r="A57" s="37">
        <v>46</v>
      </c>
      <c r="B57" s="6"/>
      <c r="C57" s="211"/>
      <c r="D57" s="146" t="str">
        <f t="shared" si="0"/>
        <v/>
      </c>
      <c r="E57" s="37"/>
      <c r="F57" s="76" t="str">
        <f t="shared" si="4"/>
        <v/>
      </c>
      <c r="G57" s="72" t="b">
        <f t="shared" si="2"/>
        <v>0</v>
      </c>
      <c r="H57" s="73">
        <f t="shared" si="5"/>
        <v>1</v>
      </c>
    </row>
    <row r="58" spans="1:8">
      <c r="A58" s="37">
        <v>47</v>
      </c>
      <c r="B58" s="6"/>
      <c r="C58" s="211"/>
      <c r="D58" s="146" t="str">
        <f t="shared" si="0"/>
        <v/>
      </c>
      <c r="E58" s="37"/>
      <c r="F58" s="76" t="str">
        <f t="shared" si="4"/>
        <v/>
      </c>
      <c r="G58" s="72" t="b">
        <f t="shared" si="2"/>
        <v>0</v>
      </c>
      <c r="H58" s="73">
        <f t="shared" si="5"/>
        <v>1</v>
      </c>
    </row>
    <row r="59" spans="1:8">
      <c r="A59" s="37">
        <v>48</v>
      </c>
      <c r="B59" s="6"/>
      <c r="C59" s="211"/>
      <c r="D59" s="146" t="str">
        <f t="shared" si="0"/>
        <v/>
      </c>
      <c r="E59" s="37"/>
      <c r="F59" s="76" t="str">
        <f t="shared" si="4"/>
        <v/>
      </c>
      <c r="G59" s="72" t="b">
        <f t="shared" si="2"/>
        <v>0</v>
      </c>
      <c r="H59" s="73">
        <f t="shared" si="5"/>
        <v>1</v>
      </c>
    </row>
    <row r="60" spans="1:8">
      <c r="A60" s="37">
        <v>49</v>
      </c>
      <c r="B60" s="6"/>
      <c r="C60" s="211"/>
      <c r="D60" s="146" t="str">
        <f t="shared" si="0"/>
        <v/>
      </c>
      <c r="E60" s="37"/>
      <c r="F60" s="76" t="str">
        <f t="shared" si="4"/>
        <v/>
      </c>
      <c r="G60" s="72" t="b">
        <f t="shared" si="2"/>
        <v>0</v>
      </c>
      <c r="H60" s="73">
        <f t="shared" si="5"/>
        <v>1</v>
      </c>
    </row>
    <row r="61" spans="1:8">
      <c r="A61" s="37">
        <v>50</v>
      </c>
      <c r="B61" s="6"/>
      <c r="C61" s="211"/>
      <c r="D61" s="146" t="str">
        <f t="shared" si="0"/>
        <v/>
      </c>
      <c r="E61" s="37"/>
      <c r="F61" s="76" t="str">
        <f t="shared" si="4"/>
        <v/>
      </c>
      <c r="G61" s="72" t="b">
        <f t="shared" si="2"/>
        <v>0</v>
      </c>
      <c r="H61" s="73">
        <f t="shared" si="5"/>
        <v>1</v>
      </c>
    </row>
    <row r="62" spans="1:8">
      <c r="A62" s="37">
        <v>51</v>
      </c>
      <c r="B62" s="6"/>
      <c r="C62" s="211"/>
      <c r="D62" s="146" t="str">
        <f t="shared" si="0"/>
        <v/>
      </c>
      <c r="E62" s="37"/>
      <c r="F62" s="76" t="str">
        <f t="shared" si="4"/>
        <v/>
      </c>
      <c r="G62" s="72" t="b">
        <f t="shared" si="2"/>
        <v>0</v>
      </c>
      <c r="H62" s="73">
        <f t="shared" si="5"/>
        <v>1</v>
      </c>
    </row>
    <row r="63" spans="1:8">
      <c r="A63" s="37">
        <v>52</v>
      </c>
      <c r="B63" s="6"/>
      <c r="C63" s="211"/>
      <c r="D63" s="146" t="str">
        <f t="shared" si="0"/>
        <v/>
      </c>
      <c r="E63" s="37"/>
      <c r="F63" s="76" t="str">
        <f t="shared" si="4"/>
        <v/>
      </c>
      <c r="G63" s="72" t="b">
        <f t="shared" si="2"/>
        <v>0</v>
      </c>
      <c r="H63" s="73">
        <f t="shared" si="5"/>
        <v>1</v>
      </c>
    </row>
    <row r="64" spans="1:8">
      <c r="A64" s="37">
        <v>53</v>
      </c>
      <c r="B64" s="6"/>
      <c r="C64" s="211"/>
      <c r="D64" s="146" t="str">
        <f t="shared" si="0"/>
        <v/>
      </c>
      <c r="E64" s="37"/>
      <c r="F64" s="76" t="str">
        <f t="shared" si="4"/>
        <v/>
      </c>
      <c r="G64" s="72" t="b">
        <f t="shared" si="2"/>
        <v>0</v>
      </c>
      <c r="H64" s="73">
        <f t="shared" si="5"/>
        <v>1</v>
      </c>
    </row>
    <row r="65" spans="1:8">
      <c r="A65" s="37">
        <v>54</v>
      </c>
      <c r="B65" s="6"/>
      <c r="C65" s="211"/>
      <c r="D65" s="146" t="str">
        <f t="shared" si="0"/>
        <v/>
      </c>
      <c r="E65" s="37"/>
      <c r="F65" s="76" t="str">
        <f t="shared" si="4"/>
        <v/>
      </c>
      <c r="G65" s="72" t="b">
        <f t="shared" si="2"/>
        <v>0</v>
      </c>
      <c r="H65" s="73">
        <f t="shared" si="5"/>
        <v>1</v>
      </c>
    </row>
    <row r="66" spans="1:8">
      <c r="A66" s="37">
        <v>55</v>
      </c>
      <c r="B66" s="6"/>
      <c r="C66" s="211"/>
      <c r="D66" s="146" t="str">
        <f t="shared" si="0"/>
        <v/>
      </c>
      <c r="E66" s="37"/>
      <c r="F66" s="76" t="str">
        <f t="shared" si="4"/>
        <v/>
      </c>
      <c r="G66" s="72" t="b">
        <f t="shared" si="2"/>
        <v>0</v>
      </c>
      <c r="H66" s="73">
        <f t="shared" si="5"/>
        <v>1</v>
      </c>
    </row>
    <row r="67" spans="1:8">
      <c r="A67" s="37">
        <v>56</v>
      </c>
      <c r="B67" s="6"/>
      <c r="C67" s="211"/>
      <c r="D67" s="146" t="str">
        <f t="shared" si="0"/>
        <v/>
      </c>
      <c r="E67" s="37"/>
      <c r="F67" s="76" t="str">
        <f t="shared" si="4"/>
        <v/>
      </c>
      <c r="G67" s="72" t="b">
        <f t="shared" si="2"/>
        <v>0</v>
      </c>
      <c r="H67" s="73">
        <f t="shared" si="5"/>
        <v>1</v>
      </c>
    </row>
    <row r="68" spans="1:8">
      <c r="A68" s="37">
        <v>57</v>
      </c>
      <c r="B68" s="6"/>
      <c r="C68" s="211"/>
      <c r="D68" s="146" t="str">
        <f t="shared" si="0"/>
        <v/>
      </c>
      <c r="E68" s="37"/>
      <c r="F68" s="76" t="str">
        <f t="shared" si="4"/>
        <v/>
      </c>
      <c r="G68" s="72" t="b">
        <f t="shared" si="2"/>
        <v>0</v>
      </c>
      <c r="H68" s="73">
        <f t="shared" si="5"/>
        <v>1</v>
      </c>
    </row>
    <row r="69" spans="1:8">
      <c r="A69" s="37">
        <v>58</v>
      </c>
      <c r="B69" s="6"/>
      <c r="C69" s="211"/>
      <c r="D69" s="146" t="str">
        <f t="shared" si="0"/>
        <v/>
      </c>
      <c r="E69" s="37"/>
      <c r="F69" s="76" t="str">
        <f t="shared" si="4"/>
        <v/>
      </c>
      <c r="G69" s="72" t="b">
        <f t="shared" si="2"/>
        <v>0</v>
      </c>
      <c r="H69" s="73">
        <f t="shared" si="5"/>
        <v>1</v>
      </c>
    </row>
    <row r="70" spans="1:8">
      <c r="A70" s="37">
        <v>59</v>
      </c>
      <c r="B70" s="6"/>
      <c r="C70" s="211"/>
      <c r="D70" s="146" t="str">
        <f t="shared" si="0"/>
        <v/>
      </c>
      <c r="E70" s="37"/>
      <c r="F70" s="76" t="str">
        <f t="shared" si="4"/>
        <v/>
      </c>
      <c r="G70" s="72" t="b">
        <f t="shared" si="2"/>
        <v>0</v>
      </c>
      <c r="H70" s="73">
        <f t="shared" si="5"/>
        <v>1</v>
      </c>
    </row>
    <row r="71" spans="1:8">
      <c r="A71" s="37">
        <v>60</v>
      </c>
      <c r="B71" s="6"/>
      <c r="C71" s="211"/>
      <c r="D71" s="146" t="str">
        <f t="shared" si="0"/>
        <v/>
      </c>
      <c r="E71" s="37"/>
      <c r="F71" s="76" t="str">
        <f t="shared" si="4"/>
        <v/>
      </c>
      <c r="G71" s="72" t="b">
        <f t="shared" si="2"/>
        <v>0</v>
      </c>
      <c r="H71" s="73">
        <f t="shared" si="5"/>
        <v>1</v>
      </c>
    </row>
    <row r="72" spans="1:8">
      <c r="A72" s="37">
        <v>61</v>
      </c>
      <c r="B72" s="6"/>
      <c r="C72" s="211"/>
      <c r="D72" s="146" t="str">
        <f t="shared" si="0"/>
        <v/>
      </c>
      <c r="E72" s="37"/>
      <c r="F72" s="76" t="str">
        <f t="shared" si="4"/>
        <v/>
      </c>
      <c r="G72" s="72" t="b">
        <f t="shared" si="2"/>
        <v>0</v>
      </c>
      <c r="H72" s="73">
        <f t="shared" si="5"/>
        <v>1</v>
      </c>
    </row>
    <row r="73" spans="1:8">
      <c r="A73" s="37">
        <v>62</v>
      </c>
      <c r="B73" s="6"/>
      <c r="C73" s="211"/>
      <c r="D73" s="146" t="str">
        <f t="shared" si="0"/>
        <v/>
      </c>
      <c r="E73" s="37"/>
      <c r="F73" s="76" t="str">
        <f t="shared" si="4"/>
        <v/>
      </c>
      <c r="G73" s="72" t="b">
        <f t="shared" si="2"/>
        <v>0</v>
      </c>
      <c r="H73" s="73">
        <f t="shared" si="5"/>
        <v>1</v>
      </c>
    </row>
    <row r="74" spans="1:8">
      <c r="A74" s="37">
        <v>63</v>
      </c>
      <c r="B74" s="6"/>
      <c r="C74" s="211"/>
      <c r="D74" s="146" t="str">
        <f t="shared" si="0"/>
        <v/>
      </c>
      <c r="E74" s="37"/>
      <c r="F74" s="76" t="str">
        <f t="shared" si="4"/>
        <v/>
      </c>
      <c r="G74" s="72" t="b">
        <f t="shared" si="2"/>
        <v>0</v>
      </c>
      <c r="H74" s="73">
        <f t="shared" si="5"/>
        <v>1</v>
      </c>
    </row>
    <row r="75" spans="1:8">
      <c r="A75" s="37">
        <v>64</v>
      </c>
      <c r="B75" s="6"/>
      <c r="C75" s="211"/>
      <c r="D75" s="146" t="str">
        <f t="shared" si="0"/>
        <v/>
      </c>
      <c r="E75" s="37"/>
      <c r="F75" s="76" t="str">
        <f t="shared" si="4"/>
        <v/>
      </c>
      <c r="G75" s="72" t="b">
        <f t="shared" si="2"/>
        <v>0</v>
      </c>
      <c r="H75" s="73">
        <f t="shared" si="5"/>
        <v>1</v>
      </c>
    </row>
    <row r="76" spans="1:8">
      <c r="A76" s="37">
        <v>65</v>
      </c>
      <c r="B76" s="6"/>
      <c r="C76" s="211"/>
      <c r="D76" s="146"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1"/>
      <c r="D77" s="146" t="str">
        <f t="shared" si="6"/>
        <v/>
      </c>
      <c r="E77" s="37"/>
      <c r="F77" s="76" t="str">
        <f t="shared" si="7"/>
        <v/>
      </c>
      <c r="G77" s="72" t="b">
        <f t="shared" si="8"/>
        <v>0</v>
      </c>
      <c r="H77" s="73">
        <f t="shared" si="9"/>
        <v>1</v>
      </c>
    </row>
    <row r="78" spans="1:8">
      <c r="A78" s="37">
        <v>67</v>
      </c>
      <c r="B78" s="6"/>
      <c r="C78" s="211"/>
      <c r="D78" s="146" t="str">
        <f t="shared" si="6"/>
        <v/>
      </c>
      <c r="E78" s="37"/>
      <c r="F78" s="76" t="str">
        <f t="shared" si="7"/>
        <v/>
      </c>
      <c r="G78" s="72" t="b">
        <f t="shared" si="8"/>
        <v>0</v>
      </c>
      <c r="H78" s="73">
        <f t="shared" si="9"/>
        <v>1</v>
      </c>
    </row>
    <row r="79" spans="1:8">
      <c r="A79" s="37">
        <v>68</v>
      </c>
      <c r="B79" s="6"/>
      <c r="C79" s="211"/>
      <c r="D79" s="146" t="str">
        <f t="shared" si="6"/>
        <v/>
      </c>
      <c r="E79" s="37"/>
      <c r="F79" s="76" t="str">
        <f t="shared" si="7"/>
        <v/>
      </c>
      <c r="G79" s="72" t="b">
        <f t="shared" si="8"/>
        <v>0</v>
      </c>
      <c r="H79" s="73">
        <f t="shared" si="9"/>
        <v>1</v>
      </c>
    </row>
    <row r="80" spans="1:8">
      <c r="A80" s="37">
        <v>69</v>
      </c>
      <c r="B80" s="6"/>
      <c r="C80" s="211"/>
      <c r="D80" s="146" t="str">
        <f t="shared" si="6"/>
        <v/>
      </c>
      <c r="E80" s="37"/>
      <c r="F80" s="76" t="str">
        <f t="shared" si="7"/>
        <v/>
      </c>
      <c r="G80" s="72" t="b">
        <f t="shared" si="8"/>
        <v>0</v>
      </c>
      <c r="H80" s="73">
        <f t="shared" si="9"/>
        <v>1</v>
      </c>
    </row>
    <row r="81" spans="1:8">
      <c r="A81" s="37">
        <v>70</v>
      </c>
      <c r="B81" s="6"/>
      <c r="C81" s="211"/>
      <c r="D81" s="146" t="str">
        <f t="shared" si="6"/>
        <v/>
      </c>
      <c r="E81" s="37"/>
      <c r="F81" s="76" t="str">
        <f t="shared" si="7"/>
        <v/>
      </c>
      <c r="G81" s="72" t="b">
        <f t="shared" si="8"/>
        <v>0</v>
      </c>
      <c r="H81" s="73">
        <f t="shared" si="9"/>
        <v>1</v>
      </c>
    </row>
    <row r="82" spans="1:8">
      <c r="A82" s="37">
        <v>71</v>
      </c>
      <c r="B82" s="6"/>
      <c r="C82" s="211"/>
      <c r="D82" s="146" t="str">
        <f t="shared" si="6"/>
        <v/>
      </c>
      <c r="E82" s="37"/>
      <c r="F82" s="76" t="str">
        <f t="shared" si="7"/>
        <v/>
      </c>
      <c r="G82" s="72" t="b">
        <f t="shared" si="8"/>
        <v>0</v>
      </c>
      <c r="H82" s="73">
        <f t="shared" si="9"/>
        <v>1</v>
      </c>
    </row>
    <row r="83" spans="1:8">
      <c r="A83" s="37">
        <v>72</v>
      </c>
      <c r="B83" s="6"/>
      <c r="C83" s="211"/>
      <c r="D83" s="146" t="str">
        <f t="shared" si="6"/>
        <v/>
      </c>
      <c r="E83" s="37"/>
      <c r="F83" s="76" t="str">
        <f t="shared" si="7"/>
        <v/>
      </c>
      <c r="G83" s="72" t="b">
        <f t="shared" si="8"/>
        <v>0</v>
      </c>
      <c r="H83" s="73">
        <f t="shared" si="9"/>
        <v>1</v>
      </c>
    </row>
    <row r="84" spans="1:8">
      <c r="A84" s="37">
        <v>73</v>
      </c>
      <c r="B84" s="6"/>
      <c r="C84" s="211"/>
      <c r="D84" s="146" t="str">
        <f t="shared" si="6"/>
        <v/>
      </c>
      <c r="E84" s="37"/>
      <c r="F84" s="76" t="str">
        <f t="shared" si="7"/>
        <v/>
      </c>
      <c r="G84" s="72" t="b">
        <f t="shared" si="8"/>
        <v>0</v>
      </c>
      <c r="H84" s="73">
        <f t="shared" si="9"/>
        <v>1</v>
      </c>
    </row>
    <row r="85" spans="1:8">
      <c r="A85" s="37">
        <v>74</v>
      </c>
      <c r="B85" s="6"/>
      <c r="C85" s="211"/>
      <c r="D85" s="146" t="str">
        <f t="shared" si="6"/>
        <v/>
      </c>
      <c r="E85" s="37"/>
      <c r="F85" s="76" t="str">
        <f t="shared" si="7"/>
        <v/>
      </c>
      <c r="G85" s="72" t="b">
        <f t="shared" si="8"/>
        <v>0</v>
      </c>
      <c r="H85" s="73">
        <f t="shared" si="9"/>
        <v>1</v>
      </c>
    </row>
    <row r="86" spans="1:8">
      <c r="A86" s="37">
        <v>75</v>
      </c>
      <c r="B86" s="6"/>
      <c r="C86" s="211"/>
      <c r="D86" s="146" t="str">
        <f t="shared" si="6"/>
        <v/>
      </c>
      <c r="E86" s="37"/>
      <c r="F86" s="76" t="str">
        <f t="shared" si="7"/>
        <v/>
      </c>
      <c r="G86" s="72" t="b">
        <f t="shared" si="8"/>
        <v>0</v>
      </c>
      <c r="H86" s="73">
        <f t="shared" si="9"/>
        <v>1</v>
      </c>
    </row>
    <row r="87" spans="1:8">
      <c r="A87" s="37">
        <v>76</v>
      </c>
      <c r="B87" s="6"/>
      <c r="C87" s="211"/>
      <c r="D87" s="146" t="str">
        <f t="shared" si="6"/>
        <v/>
      </c>
      <c r="E87" s="37"/>
      <c r="F87" s="76" t="str">
        <f t="shared" si="7"/>
        <v/>
      </c>
      <c r="G87" s="72" t="b">
        <f t="shared" si="8"/>
        <v>0</v>
      </c>
      <c r="H87" s="73">
        <f t="shared" si="9"/>
        <v>1</v>
      </c>
    </row>
    <row r="88" spans="1:8">
      <c r="A88" s="37">
        <v>77</v>
      </c>
      <c r="B88" s="6"/>
      <c r="C88" s="211"/>
      <c r="D88" s="146" t="str">
        <f t="shared" si="6"/>
        <v/>
      </c>
      <c r="E88" s="37"/>
      <c r="F88" s="76" t="str">
        <f t="shared" si="7"/>
        <v/>
      </c>
      <c r="G88" s="72" t="b">
        <f t="shared" si="8"/>
        <v>0</v>
      </c>
      <c r="H88" s="73">
        <f t="shared" si="9"/>
        <v>1</v>
      </c>
    </row>
    <row r="89" spans="1:8">
      <c r="A89" s="37">
        <v>78</v>
      </c>
      <c r="B89" s="6"/>
      <c r="C89" s="211"/>
      <c r="D89" s="146" t="str">
        <f t="shared" si="6"/>
        <v/>
      </c>
      <c r="E89" s="37"/>
      <c r="F89" s="76" t="str">
        <f t="shared" si="7"/>
        <v/>
      </c>
      <c r="G89" s="72" t="b">
        <f t="shared" si="8"/>
        <v>0</v>
      </c>
      <c r="H89" s="73">
        <f t="shared" si="9"/>
        <v>1</v>
      </c>
    </row>
    <row r="90" spans="1:8">
      <c r="A90" s="37">
        <v>79</v>
      </c>
      <c r="B90" s="6"/>
      <c r="C90" s="211"/>
      <c r="D90" s="146" t="str">
        <f t="shared" si="6"/>
        <v/>
      </c>
      <c r="E90" s="37"/>
      <c r="F90" s="76" t="str">
        <f t="shared" si="7"/>
        <v/>
      </c>
      <c r="G90" s="72" t="b">
        <f t="shared" si="8"/>
        <v>0</v>
      </c>
      <c r="H90" s="73">
        <f t="shared" si="9"/>
        <v>1</v>
      </c>
    </row>
    <row r="91" spans="1:8">
      <c r="A91" s="37">
        <v>80</v>
      </c>
      <c r="B91" s="6"/>
      <c r="C91" s="211"/>
      <c r="D91" s="146" t="str">
        <f t="shared" si="6"/>
        <v/>
      </c>
      <c r="E91" s="37"/>
      <c r="F91" s="76" t="str">
        <f t="shared" si="7"/>
        <v/>
      </c>
      <c r="G91" s="72" t="b">
        <f t="shared" si="8"/>
        <v>0</v>
      </c>
      <c r="H91" s="73">
        <f t="shared" si="9"/>
        <v>1</v>
      </c>
    </row>
    <row r="92" spans="1:8">
      <c r="A92" s="37">
        <v>81</v>
      </c>
      <c r="B92" s="6"/>
      <c r="C92" s="211"/>
      <c r="D92" s="146" t="str">
        <f t="shared" si="6"/>
        <v/>
      </c>
      <c r="E92" s="37"/>
      <c r="F92" s="76" t="str">
        <f t="shared" si="7"/>
        <v/>
      </c>
      <c r="G92" s="72" t="b">
        <f t="shared" si="8"/>
        <v>0</v>
      </c>
      <c r="H92" s="73">
        <f t="shared" si="9"/>
        <v>1</v>
      </c>
    </row>
    <row r="93" spans="1:8">
      <c r="A93" s="37">
        <v>82</v>
      </c>
      <c r="B93" s="6"/>
      <c r="C93" s="211"/>
      <c r="D93" s="146" t="str">
        <f t="shared" si="6"/>
        <v/>
      </c>
      <c r="E93" s="37"/>
      <c r="F93" s="76" t="str">
        <f t="shared" si="7"/>
        <v/>
      </c>
      <c r="G93" s="72" t="b">
        <f t="shared" si="8"/>
        <v>0</v>
      </c>
      <c r="H93" s="73">
        <f t="shared" si="9"/>
        <v>1</v>
      </c>
    </row>
    <row r="94" spans="1:8">
      <c r="A94" s="37">
        <v>83</v>
      </c>
      <c r="B94" s="6"/>
      <c r="C94" s="211"/>
      <c r="D94" s="146" t="str">
        <f t="shared" si="6"/>
        <v/>
      </c>
      <c r="E94" s="37"/>
      <c r="F94" s="76" t="str">
        <f t="shared" si="7"/>
        <v/>
      </c>
      <c r="G94" s="72" t="b">
        <f t="shared" si="8"/>
        <v>0</v>
      </c>
      <c r="H94" s="73">
        <f t="shared" si="9"/>
        <v>1</v>
      </c>
    </row>
    <row r="95" spans="1:8">
      <c r="A95" s="37">
        <v>84</v>
      </c>
      <c r="B95" s="6"/>
      <c r="C95" s="211"/>
      <c r="D95" s="146" t="str">
        <f t="shared" si="6"/>
        <v/>
      </c>
      <c r="E95" s="37"/>
      <c r="F95" s="76" t="str">
        <f t="shared" si="7"/>
        <v/>
      </c>
      <c r="G95" s="72" t="b">
        <f t="shared" si="8"/>
        <v>0</v>
      </c>
      <c r="H95" s="73">
        <f t="shared" si="9"/>
        <v>1</v>
      </c>
    </row>
    <row r="96" spans="1:8">
      <c r="A96" s="37">
        <v>85</v>
      </c>
      <c r="B96" s="6"/>
      <c r="C96" s="211"/>
      <c r="D96" s="146" t="str">
        <f t="shared" si="6"/>
        <v/>
      </c>
      <c r="E96" s="37"/>
      <c r="F96" s="76" t="str">
        <f t="shared" si="7"/>
        <v/>
      </c>
      <c r="G96" s="72" t="b">
        <f t="shared" si="8"/>
        <v>0</v>
      </c>
      <c r="H96" s="73">
        <f t="shared" si="9"/>
        <v>1</v>
      </c>
    </row>
    <row r="97" spans="1:8">
      <c r="A97" s="37">
        <v>86</v>
      </c>
      <c r="B97" s="6"/>
      <c r="C97" s="211"/>
      <c r="D97" s="146" t="str">
        <f t="shared" si="6"/>
        <v/>
      </c>
      <c r="E97" s="37"/>
      <c r="F97" s="76" t="str">
        <f t="shared" si="7"/>
        <v/>
      </c>
      <c r="G97" s="72" t="b">
        <f t="shared" si="8"/>
        <v>0</v>
      </c>
      <c r="H97" s="73">
        <f t="shared" si="9"/>
        <v>1</v>
      </c>
    </row>
    <row r="98" spans="1:8">
      <c r="A98" s="37">
        <v>87</v>
      </c>
      <c r="B98" s="6"/>
      <c r="C98" s="211"/>
      <c r="D98" s="146" t="str">
        <f t="shared" si="6"/>
        <v/>
      </c>
      <c r="E98" s="37"/>
      <c r="F98" s="76" t="str">
        <f t="shared" si="7"/>
        <v/>
      </c>
      <c r="G98" s="72" t="b">
        <f t="shared" si="8"/>
        <v>0</v>
      </c>
      <c r="H98" s="73">
        <f t="shared" si="9"/>
        <v>1</v>
      </c>
    </row>
    <row r="99" spans="1:8">
      <c r="A99" s="37">
        <v>88</v>
      </c>
      <c r="B99" s="6"/>
      <c r="C99" s="211"/>
      <c r="D99" s="146" t="str">
        <f t="shared" si="6"/>
        <v/>
      </c>
      <c r="E99" s="37"/>
      <c r="F99" s="76" t="str">
        <f t="shared" si="7"/>
        <v/>
      </c>
      <c r="G99" s="72" t="b">
        <f t="shared" si="8"/>
        <v>0</v>
      </c>
      <c r="H99" s="73">
        <f t="shared" si="9"/>
        <v>1</v>
      </c>
    </row>
    <row r="100" spans="1:8">
      <c r="A100" s="37">
        <v>89</v>
      </c>
      <c r="B100" s="6"/>
      <c r="C100" s="211"/>
      <c r="D100" s="146" t="str">
        <f t="shared" si="6"/>
        <v/>
      </c>
      <c r="E100" s="37"/>
      <c r="F100" s="76" t="str">
        <f t="shared" si="7"/>
        <v/>
      </c>
      <c r="G100" s="72" t="b">
        <f t="shared" si="8"/>
        <v>0</v>
      </c>
      <c r="H100" s="73">
        <f t="shared" si="9"/>
        <v>1</v>
      </c>
    </row>
    <row r="101" spans="1:8">
      <c r="A101" s="37">
        <v>90</v>
      </c>
      <c r="B101" s="6"/>
      <c r="C101" s="211"/>
      <c r="D101" s="146" t="str">
        <f t="shared" si="6"/>
        <v/>
      </c>
      <c r="E101" s="37"/>
      <c r="F101" s="76" t="str">
        <f t="shared" si="7"/>
        <v/>
      </c>
      <c r="G101" s="72" t="b">
        <f t="shared" si="8"/>
        <v>0</v>
      </c>
      <c r="H101" s="73">
        <f t="shared" si="9"/>
        <v>1</v>
      </c>
    </row>
    <row r="102" spans="1:8">
      <c r="A102" s="37">
        <v>91</v>
      </c>
      <c r="B102" s="6"/>
      <c r="C102" s="211"/>
      <c r="D102" s="146" t="str">
        <f t="shared" si="6"/>
        <v/>
      </c>
      <c r="E102" s="37"/>
      <c r="F102" s="76" t="str">
        <f t="shared" si="7"/>
        <v/>
      </c>
      <c r="G102" s="72" t="b">
        <f t="shared" si="8"/>
        <v>0</v>
      </c>
      <c r="H102" s="73">
        <f t="shared" si="9"/>
        <v>1</v>
      </c>
    </row>
    <row r="103" spans="1:8">
      <c r="A103" s="37">
        <v>92</v>
      </c>
      <c r="B103" s="6"/>
      <c r="C103" s="211"/>
      <c r="D103" s="146" t="str">
        <f t="shared" si="6"/>
        <v/>
      </c>
      <c r="E103" s="37"/>
      <c r="F103" s="76" t="str">
        <f t="shared" si="7"/>
        <v/>
      </c>
      <c r="G103" s="72" t="b">
        <f t="shared" si="8"/>
        <v>0</v>
      </c>
      <c r="H103" s="73">
        <f t="shared" si="9"/>
        <v>1</v>
      </c>
    </row>
    <row r="104" spans="1:8">
      <c r="A104" s="37">
        <v>93</v>
      </c>
      <c r="B104" s="6"/>
      <c r="C104" s="211"/>
      <c r="D104" s="146" t="str">
        <f t="shared" si="6"/>
        <v/>
      </c>
      <c r="E104" s="37"/>
      <c r="F104" s="76" t="str">
        <f t="shared" si="7"/>
        <v/>
      </c>
      <c r="G104" s="72" t="b">
        <f t="shared" si="8"/>
        <v>0</v>
      </c>
      <c r="H104" s="73">
        <f t="shared" si="9"/>
        <v>1</v>
      </c>
    </row>
    <row r="105" spans="1:8">
      <c r="A105" s="37">
        <v>94</v>
      </c>
      <c r="B105" s="6"/>
      <c r="C105" s="211"/>
      <c r="D105" s="146" t="str">
        <f t="shared" si="6"/>
        <v/>
      </c>
      <c r="E105" s="37"/>
      <c r="F105" s="76" t="str">
        <f t="shared" si="7"/>
        <v/>
      </c>
      <c r="G105" s="72" t="b">
        <f t="shared" si="8"/>
        <v>0</v>
      </c>
      <c r="H105" s="73">
        <f t="shared" si="9"/>
        <v>1</v>
      </c>
    </row>
    <row r="106" spans="1:8">
      <c r="A106" s="37">
        <v>95</v>
      </c>
      <c r="B106" s="6"/>
      <c r="C106" s="211"/>
      <c r="D106" s="146" t="str">
        <f t="shared" si="6"/>
        <v/>
      </c>
      <c r="E106" s="37"/>
      <c r="F106" s="76" t="str">
        <f t="shared" si="7"/>
        <v/>
      </c>
      <c r="G106" s="72" t="b">
        <f t="shared" si="8"/>
        <v>0</v>
      </c>
      <c r="H106" s="73">
        <f t="shared" si="9"/>
        <v>1</v>
      </c>
    </row>
    <row r="107" spans="1:8">
      <c r="A107" s="37">
        <v>96</v>
      </c>
      <c r="B107" s="6"/>
      <c r="C107" s="211"/>
      <c r="D107" s="146" t="str">
        <f t="shared" si="6"/>
        <v/>
      </c>
      <c r="E107" s="37"/>
      <c r="F107" s="76" t="str">
        <f t="shared" si="7"/>
        <v/>
      </c>
      <c r="G107" s="72" t="b">
        <f t="shared" si="8"/>
        <v>0</v>
      </c>
      <c r="H107" s="73">
        <f t="shared" si="9"/>
        <v>1</v>
      </c>
    </row>
    <row r="108" spans="1:8">
      <c r="A108" s="37">
        <v>97</v>
      </c>
      <c r="B108" s="6"/>
      <c r="C108" s="211"/>
      <c r="D108" s="146" t="str">
        <f t="shared" si="6"/>
        <v/>
      </c>
      <c r="E108" s="37"/>
      <c r="F108" s="76" t="str">
        <f t="shared" si="7"/>
        <v/>
      </c>
      <c r="G108" s="72" t="b">
        <f t="shared" si="8"/>
        <v>0</v>
      </c>
      <c r="H108" s="73">
        <f t="shared" si="9"/>
        <v>1</v>
      </c>
    </row>
    <row r="109" spans="1:8">
      <c r="A109" s="37">
        <v>98</v>
      </c>
      <c r="B109" s="6"/>
      <c r="C109" s="211"/>
      <c r="D109" s="146" t="str">
        <f t="shared" si="6"/>
        <v/>
      </c>
      <c r="E109" s="37"/>
      <c r="F109" s="76" t="str">
        <f t="shared" si="7"/>
        <v/>
      </c>
      <c r="G109" s="72" t="b">
        <f t="shared" si="8"/>
        <v>0</v>
      </c>
      <c r="H109" s="73">
        <f t="shared" si="9"/>
        <v>1</v>
      </c>
    </row>
    <row r="110" spans="1:8">
      <c r="A110" s="139">
        <v>99</v>
      </c>
      <c r="B110" s="6"/>
      <c r="C110" s="211"/>
      <c r="D110" s="146" t="str">
        <f t="shared" si="6"/>
        <v/>
      </c>
      <c r="E110" s="139"/>
      <c r="F110" s="76" t="str">
        <f t="shared" si="7"/>
        <v/>
      </c>
      <c r="G110" s="72" t="b">
        <f t="shared" si="8"/>
        <v>0</v>
      </c>
      <c r="H110" s="73">
        <f t="shared" si="9"/>
        <v>1</v>
      </c>
    </row>
    <row r="111" spans="1:8">
      <c r="A111" s="139">
        <v>100</v>
      </c>
      <c r="B111" s="140"/>
      <c r="C111" s="142"/>
      <c r="D111" s="146" t="str">
        <f t="shared" si="6"/>
        <v/>
      </c>
      <c r="E111" s="139"/>
    </row>
    <row r="112" spans="1:8">
      <c r="A112" s="139">
        <v>101</v>
      </c>
      <c r="B112" s="140"/>
      <c r="C112" s="142"/>
      <c r="D112" s="146" t="str">
        <f t="shared" si="6"/>
        <v/>
      </c>
      <c r="E112" s="139"/>
    </row>
    <row r="113" spans="1:17">
      <c r="A113" s="139">
        <v>102</v>
      </c>
      <c r="B113" s="140"/>
      <c r="C113" s="142"/>
      <c r="D113" s="146" t="str">
        <f t="shared" si="6"/>
        <v/>
      </c>
      <c r="E113" s="139"/>
    </row>
    <row r="114" spans="1:17">
      <c r="A114" s="139">
        <v>103</v>
      </c>
      <c r="B114" s="140"/>
      <c r="C114" s="142"/>
      <c r="D114" s="146" t="str">
        <f t="shared" si="6"/>
        <v/>
      </c>
      <c r="E114" s="139"/>
    </row>
    <row r="115" spans="1:17" s="70" customFormat="1">
      <c r="A115" s="139">
        <v>104</v>
      </c>
      <c r="B115" s="140"/>
      <c r="C115" s="142"/>
      <c r="D115" s="146" t="str">
        <f t="shared" si="6"/>
        <v/>
      </c>
      <c r="E115" s="139"/>
      <c r="G115" s="71"/>
      <c r="H115" s="64"/>
      <c r="I115"/>
      <c r="J115" s="64"/>
      <c r="K115" s="64"/>
      <c r="L115" s="64"/>
      <c r="M115" s="64"/>
      <c r="N115" s="64"/>
      <c r="O115" s="64"/>
      <c r="P115" s="64"/>
      <c r="Q115" s="64"/>
    </row>
    <row r="116" spans="1:17" s="70" customFormat="1">
      <c r="A116" s="139">
        <v>105</v>
      </c>
      <c r="B116" s="140"/>
      <c r="C116" s="142"/>
      <c r="D116" s="146" t="str">
        <f t="shared" si="6"/>
        <v/>
      </c>
      <c r="E116" s="139"/>
      <c r="G116" s="71"/>
      <c r="H116" s="64"/>
      <c r="I116"/>
      <c r="J116" s="64"/>
      <c r="K116" s="64"/>
      <c r="L116" s="64"/>
      <c r="M116" s="64"/>
      <c r="N116" s="64"/>
      <c r="O116" s="64"/>
      <c r="P116" s="64"/>
      <c r="Q116" s="64"/>
    </row>
    <row r="117" spans="1:17" s="70" customFormat="1">
      <c r="A117" s="139">
        <v>106</v>
      </c>
      <c r="B117" s="140"/>
      <c r="C117" s="142"/>
      <c r="D117" s="146" t="str">
        <f t="shared" si="6"/>
        <v/>
      </c>
      <c r="E117" s="139"/>
      <c r="G117" s="71"/>
      <c r="H117" s="64"/>
      <c r="I117"/>
      <c r="J117" s="64"/>
      <c r="K117" s="64"/>
      <c r="L117" s="64"/>
      <c r="M117" s="64"/>
      <c r="N117" s="64"/>
      <c r="O117" s="64"/>
      <c r="P117" s="64"/>
      <c r="Q117" s="64"/>
    </row>
    <row r="118" spans="1:17" s="70" customFormat="1">
      <c r="A118" s="139">
        <v>107</v>
      </c>
      <c r="B118" s="140"/>
      <c r="C118" s="142"/>
      <c r="D118" s="146" t="str">
        <f t="shared" si="6"/>
        <v/>
      </c>
      <c r="E118" s="139"/>
      <c r="G118" s="71"/>
      <c r="H118" s="64"/>
      <c r="I118"/>
      <c r="J118" s="64"/>
      <c r="K118" s="64"/>
      <c r="L118" s="64"/>
      <c r="M118" s="64"/>
      <c r="N118" s="64"/>
      <c r="O118" s="64"/>
      <c r="P118" s="64"/>
      <c r="Q118" s="64"/>
    </row>
    <row r="119" spans="1:17" s="70" customFormat="1">
      <c r="A119" s="139">
        <v>108</v>
      </c>
      <c r="B119" s="140"/>
      <c r="C119" s="142"/>
      <c r="D119" s="146" t="str">
        <f t="shared" si="6"/>
        <v/>
      </c>
      <c r="E119" s="139"/>
      <c r="G119" s="71"/>
      <c r="H119" s="64"/>
      <c r="I119"/>
      <c r="J119" s="64"/>
      <c r="K119" s="64"/>
      <c r="L119" s="64"/>
      <c r="M119" s="64"/>
      <c r="N119" s="64"/>
      <c r="O119" s="64"/>
      <c r="P119" s="64"/>
      <c r="Q119" s="64"/>
    </row>
    <row r="120" spans="1:17" s="70" customFormat="1">
      <c r="A120" s="139">
        <v>109</v>
      </c>
      <c r="B120" s="140"/>
      <c r="C120" s="142"/>
      <c r="D120" s="146" t="str">
        <f t="shared" si="6"/>
        <v/>
      </c>
      <c r="E120" s="139"/>
      <c r="G120" s="71"/>
      <c r="H120" s="64"/>
      <c r="I120"/>
      <c r="J120" s="64"/>
      <c r="K120" s="64"/>
      <c r="L120" s="64"/>
      <c r="M120" s="64"/>
      <c r="N120" s="64"/>
      <c r="O120" s="64"/>
      <c r="P120" s="64"/>
      <c r="Q120" s="64"/>
    </row>
    <row r="121" spans="1:17" s="70" customFormat="1">
      <c r="A121" s="139">
        <v>110</v>
      </c>
      <c r="B121" s="140"/>
      <c r="C121" s="142"/>
      <c r="D121" s="146" t="str">
        <f t="shared" si="6"/>
        <v/>
      </c>
      <c r="E121" s="139"/>
      <c r="G121" s="71"/>
      <c r="H121" s="64"/>
      <c r="I121"/>
      <c r="J121" s="64"/>
      <c r="K121" s="64"/>
      <c r="L121" s="64"/>
      <c r="M121" s="64"/>
      <c r="N121" s="64"/>
      <c r="O121" s="64"/>
      <c r="P121" s="64"/>
      <c r="Q121" s="64"/>
    </row>
    <row r="122" spans="1:17" s="70" customFormat="1">
      <c r="A122" s="139">
        <v>111</v>
      </c>
      <c r="B122" s="140"/>
      <c r="C122" s="142"/>
      <c r="D122" s="146" t="str">
        <f t="shared" si="6"/>
        <v/>
      </c>
      <c r="E122" s="139"/>
      <c r="G122" s="71"/>
      <c r="H122" s="64"/>
      <c r="I122"/>
      <c r="J122" s="64"/>
      <c r="K122" s="64"/>
      <c r="L122" s="64"/>
      <c r="M122" s="64"/>
      <c r="N122" s="64"/>
      <c r="O122" s="64"/>
      <c r="P122" s="64"/>
      <c r="Q122" s="64"/>
    </row>
    <row r="123" spans="1:17" s="70" customFormat="1">
      <c r="A123" s="139">
        <v>112</v>
      </c>
      <c r="B123" s="140"/>
      <c r="C123" s="142"/>
      <c r="D123" s="146" t="str">
        <f t="shared" si="6"/>
        <v/>
      </c>
      <c r="E123" s="139"/>
      <c r="G123" s="71"/>
      <c r="H123" s="64"/>
      <c r="I123"/>
      <c r="J123" s="64"/>
      <c r="K123" s="64"/>
      <c r="L123" s="64"/>
      <c r="M123" s="64"/>
      <c r="N123" s="64"/>
      <c r="O123" s="64"/>
      <c r="P123" s="64"/>
      <c r="Q123" s="64"/>
    </row>
    <row r="124" spans="1:17" s="70" customFormat="1">
      <c r="A124" s="139">
        <v>113</v>
      </c>
      <c r="B124" s="140"/>
      <c r="C124" s="142"/>
      <c r="D124" s="146" t="str">
        <f t="shared" si="6"/>
        <v/>
      </c>
      <c r="E124" s="139"/>
      <c r="G124" s="71"/>
      <c r="H124" s="64"/>
      <c r="I124"/>
      <c r="J124" s="64"/>
      <c r="K124" s="64"/>
      <c r="L124" s="64"/>
      <c r="M124" s="64"/>
      <c r="N124" s="64"/>
      <c r="O124" s="64"/>
      <c r="P124" s="64"/>
      <c r="Q124" s="64"/>
    </row>
    <row r="125" spans="1:17" s="70" customFormat="1">
      <c r="A125" s="139">
        <v>114</v>
      </c>
      <c r="B125" s="140"/>
      <c r="C125" s="142"/>
      <c r="D125" s="146" t="str">
        <f t="shared" si="6"/>
        <v/>
      </c>
      <c r="E125" s="139"/>
      <c r="G125" s="71"/>
      <c r="H125" s="64"/>
      <c r="I125"/>
      <c r="J125" s="64"/>
      <c r="K125" s="64"/>
      <c r="L125" s="64"/>
      <c r="M125" s="64"/>
      <c r="N125" s="64"/>
      <c r="O125" s="64"/>
      <c r="P125" s="64"/>
      <c r="Q125" s="64"/>
    </row>
    <row r="126" spans="1:17" s="70" customFormat="1">
      <c r="A126" s="139">
        <v>115</v>
      </c>
      <c r="B126" s="140"/>
      <c r="C126" s="142"/>
      <c r="D126" s="146" t="str">
        <f t="shared" si="6"/>
        <v/>
      </c>
      <c r="E126" s="139"/>
      <c r="G126" s="71"/>
      <c r="H126" s="64"/>
      <c r="I126"/>
      <c r="J126" s="64"/>
      <c r="K126" s="64"/>
      <c r="L126" s="64"/>
      <c r="M126" s="64"/>
      <c r="N126" s="64"/>
      <c r="O126" s="64"/>
      <c r="P126" s="64"/>
      <c r="Q126" s="64"/>
    </row>
    <row r="127" spans="1:17" s="70" customFormat="1">
      <c r="A127" s="139">
        <v>116</v>
      </c>
      <c r="B127" s="140"/>
      <c r="C127" s="142"/>
      <c r="D127" s="146" t="str">
        <f t="shared" si="6"/>
        <v/>
      </c>
      <c r="E127" s="139"/>
      <c r="G127" s="71"/>
      <c r="H127" s="64"/>
      <c r="I127"/>
      <c r="J127" s="64"/>
      <c r="K127" s="64"/>
      <c r="L127" s="64"/>
      <c r="M127" s="64"/>
      <c r="N127" s="64"/>
      <c r="O127" s="64"/>
      <c r="P127" s="64"/>
      <c r="Q127" s="64"/>
    </row>
    <row r="128" spans="1:17" s="70" customFormat="1">
      <c r="A128" s="139">
        <v>117</v>
      </c>
      <c r="B128" s="140"/>
      <c r="C128" s="142"/>
      <c r="D128" s="146" t="str">
        <f t="shared" si="6"/>
        <v/>
      </c>
      <c r="E128" s="139"/>
      <c r="G128" s="71"/>
      <c r="H128" s="64"/>
      <c r="I128"/>
      <c r="J128" s="64"/>
      <c r="K128" s="64"/>
      <c r="L128" s="64"/>
      <c r="M128" s="64"/>
      <c r="N128" s="64"/>
      <c r="O128" s="64"/>
      <c r="P128" s="64"/>
      <c r="Q128" s="64"/>
    </row>
    <row r="129" spans="1:17" s="70" customFormat="1">
      <c r="A129" s="139">
        <v>118</v>
      </c>
      <c r="B129" s="140"/>
      <c r="C129" s="142"/>
      <c r="D129" s="146" t="str">
        <f t="shared" si="6"/>
        <v/>
      </c>
      <c r="E129" s="139"/>
      <c r="G129" s="71"/>
      <c r="H129" s="64"/>
      <c r="I129"/>
      <c r="J129" s="64"/>
      <c r="K129" s="64"/>
      <c r="L129" s="64"/>
      <c r="M129" s="64"/>
      <c r="N129" s="64"/>
      <c r="O129" s="64"/>
      <c r="P129" s="64"/>
      <c r="Q129" s="64"/>
    </row>
    <row r="130" spans="1:17" s="70" customFormat="1">
      <c r="A130" s="139">
        <v>119</v>
      </c>
      <c r="B130" s="140"/>
      <c r="C130" s="142"/>
      <c r="D130" s="146" t="str">
        <f t="shared" si="6"/>
        <v/>
      </c>
      <c r="E130" s="139"/>
      <c r="G130" s="71"/>
      <c r="H130" s="64"/>
      <c r="I130"/>
      <c r="J130" s="64"/>
      <c r="K130" s="64"/>
      <c r="L130" s="64"/>
      <c r="M130" s="64"/>
      <c r="N130" s="64"/>
      <c r="O130" s="64"/>
      <c r="P130" s="64"/>
      <c r="Q130" s="64"/>
    </row>
    <row r="131" spans="1:17" s="70" customFormat="1">
      <c r="A131" s="139">
        <v>120</v>
      </c>
      <c r="B131" s="140"/>
      <c r="C131" s="142"/>
      <c r="D131" s="146" t="str">
        <f t="shared" si="6"/>
        <v/>
      </c>
      <c r="E131" s="139"/>
      <c r="G131" s="71"/>
      <c r="H131" s="64"/>
      <c r="I131"/>
      <c r="J131" s="64"/>
      <c r="K131" s="64"/>
      <c r="L131" s="64"/>
      <c r="M131" s="64"/>
      <c r="N131" s="64"/>
      <c r="O131" s="64"/>
      <c r="P131" s="64"/>
      <c r="Q131" s="64"/>
    </row>
    <row r="132" spans="1:17" s="70" customFormat="1">
      <c r="A132" s="139">
        <v>121</v>
      </c>
      <c r="B132" s="140"/>
      <c r="C132" s="142"/>
      <c r="D132" s="146" t="str">
        <f t="shared" si="6"/>
        <v/>
      </c>
      <c r="E132" s="139"/>
      <c r="G132" s="71"/>
      <c r="H132" s="64"/>
      <c r="I132"/>
      <c r="J132" s="64"/>
      <c r="K132" s="64"/>
      <c r="L132" s="64"/>
      <c r="M132" s="64"/>
      <c r="N132" s="64"/>
      <c r="O132" s="64"/>
      <c r="P132" s="64"/>
      <c r="Q132" s="64"/>
    </row>
    <row r="133" spans="1:17" s="70" customFormat="1">
      <c r="A133" s="139">
        <v>122</v>
      </c>
      <c r="B133" s="140"/>
      <c r="C133" s="142"/>
      <c r="D133" s="146" t="str">
        <f t="shared" si="6"/>
        <v/>
      </c>
      <c r="E133" s="139"/>
      <c r="G133" s="71"/>
      <c r="H133" s="64"/>
      <c r="I133"/>
      <c r="J133" s="64"/>
      <c r="K133" s="64"/>
      <c r="L133" s="64"/>
      <c r="M133" s="64"/>
      <c r="N133" s="64"/>
      <c r="O133" s="64"/>
      <c r="P133" s="64"/>
      <c r="Q133" s="64"/>
    </row>
    <row r="134" spans="1:17" s="70" customFormat="1">
      <c r="A134" s="139">
        <v>123</v>
      </c>
      <c r="B134" s="140"/>
      <c r="C134" s="142"/>
      <c r="D134" s="146" t="str">
        <f t="shared" si="6"/>
        <v/>
      </c>
      <c r="E134" s="139"/>
      <c r="G134" s="71"/>
      <c r="H134" s="64"/>
      <c r="I134"/>
      <c r="J134" s="64"/>
      <c r="K134" s="64"/>
      <c r="L134" s="64"/>
      <c r="M134" s="64"/>
      <c r="N134" s="64"/>
      <c r="O134" s="64"/>
      <c r="P134" s="64"/>
      <c r="Q134" s="64"/>
    </row>
    <row r="135" spans="1:17" s="70" customFormat="1">
      <c r="A135" s="139">
        <v>124</v>
      </c>
      <c r="B135" s="140"/>
      <c r="C135" s="142"/>
      <c r="D135" s="146" t="str">
        <f t="shared" si="6"/>
        <v/>
      </c>
      <c r="E135" s="139"/>
      <c r="G135" s="71"/>
      <c r="H135" s="64"/>
      <c r="I135"/>
      <c r="J135" s="64"/>
      <c r="K135" s="64"/>
      <c r="L135" s="64"/>
      <c r="M135" s="64"/>
      <c r="N135" s="64"/>
      <c r="O135" s="64"/>
      <c r="P135" s="64"/>
      <c r="Q135" s="64"/>
    </row>
    <row r="136" spans="1:17" s="70" customFormat="1">
      <c r="A136" s="139">
        <v>125</v>
      </c>
      <c r="B136" s="140"/>
      <c r="C136" s="142"/>
      <c r="D136" s="146" t="str">
        <f t="shared" si="6"/>
        <v/>
      </c>
      <c r="E136" s="139"/>
      <c r="G136" s="71"/>
      <c r="H136" s="64"/>
      <c r="I136"/>
      <c r="J136" s="64"/>
      <c r="K136" s="64"/>
      <c r="L136" s="64"/>
      <c r="M136" s="64"/>
      <c r="N136" s="64"/>
      <c r="O136" s="64"/>
      <c r="P136" s="64"/>
      <c r="Q136" s="64"/>
    </row>
    <row r="137" spans="1:17" s="70" customFormat="1">
      <c r="A137" s="139">
        <v>126</v>
      </c>
      <c r="B137" s="140"/>
      <c r="C137" s="142"/>
      <c r="D137" s="146" t="str">
        <f t="shared" si="6"/>
        <v/>
      </c>
      <c r="E137" s="139"/>
      <c r="G137" s="71"/>
      <c r="H137" s="64"/>
      <c r="I137"/>
      <c r="J137" s="64"/>
      <c r="K137" s="64"/>
      <c r="L137" s="64"/>
      <c r="M137" s="64"/>
      <c r="N137" s="64"/>
      <c r="O137" s="64"/>
      <c r="P137" s="64"/>
      <c r="Q137" s="64"/>
    </row>
    <row r="138" spans="1:17" s="70" customFormat="1">
      <c r="A138" s="139">
        <v>127</v>
      </c>
      <c r="B138" s="140"/>
      <c r="C138" s="142"/>
      <c r="D138" s="146" t="str">
        <f t="shared" si="6"/>
        <v/>
      </c>
      <c r="E138" s="139"/>
      <c r="G138" s="71"/>
      <c r="H138" s="64"/>
      <c r="I138"/>
      <c r="J138" s="64"/>
      <c r="K138" s="64"/>
      <c r="L138" s="64"/>
      <c r="M138" s="64"/>
      <c r="N138" s="64"/>
      <c r="O138" s="64"/>
      <c r="P138" s="64"/>
      <c r="Q138" s="64"/>
    </row>
    <row r="139" spans="1:17" s="70" customFormat="1">
      <c r="A139" s="139">
        <v>128</v>
      </c>
      <c r="B139" s="140"/>
      <c r="C139" s="142"/>
      <c r="D139" s="146" t="str">
        <f t="shared" si="6"/>
        <v/>
      </c>
      <c r="E139" s="139"/>
      <c r="G139" s="71"/>
      <c r="H139" s="64"/>
      <c r="I139"/>
      <c r="J139" s="64"/>
      <c r="K139" s="64"/>
      <c r="L139" s="64"/>
      <c r="M139" s="64"/>
      <c r="N139" s="64"/>
      <c r="O139" s="64"/>
      <c r="P139" s="64"/>
      <c r="Q139" s="64"/>
    </row>
    <row r="140" spans="1:17" s="70" customFormat="1">
      <c r="A140" s="139">
        <v>129</v>
      </c>
      <c r="B140" s="140"/>
      <c r="C140" s="142"/>
      <c r="D140" s="146" t="str">
        <f t="shared" ref="D140:D203" si="10">IF(OR($B140="",,$C140&lt;an_initial,$C140&gt;an_final),"",F140*50)</f>
        <v/>
      </c>
      <c r="E140" s="139"/>
      <c r="G140" s="71"/>
      <c r="H140" s="64"/>
      <c r="I140"/>
      <c r="J140" s="64"/>
      <c r="K140" s="64"/>
      <c r="L140" s="64"/>
      <c r="M140" s="64"/>
      <c r="N140" s="64"/>
      <c r="O140" s="64"/>
      <c r="P140" s="64"/>
      <c r="Q140" s="64"/>
    </row>
    <row r="141" spans="1:17" s="70" customFormat="1">
      <c r="A141" s="139">
        <v>130</v>
      </c>
      <c r="B141" s="140"/>
      <c r="C141" s="142"/>
      <c r="D141" s="146" t="str">
        <f t="shared" si="10"/>
        <v/>
      </c>
      <c r="E141" s="139"/>
      <c r="G141" s="71"/>
      <c r="H141" s="64"/>
      <c r="I141"/>
      <c r="J141" s="64"/>
      <c r="K141" s="64"/>
      <c r="L141" s="64"/>
      <c r="M141" s="64"/>
      <c r="N141" s="64"/>
      <c r="O141" s="64"/>
      <c r="P141" s="64"/>
      <c r="Q141" s="64"/>
    </row>
    <row r="142" spans="1:17" s="70" customFormat="1">
      <c r="A142" s="139">
        <v>131</v>
      </c>
      <c r="B142" s="140"/>
      <c r="C142" s="142"/>
      <c r="D142" s="146" t="str">
        <f t="shared" si="10"/>
        <v/>
      </c>
      <c r="E142" s="139"/>
      <c r="G142" s="71"/>
      <c r="H142" s="64"/>
      <c r="I142"/>
      <c r="J142" s="64"/>
      <c r="K142" s="64"/>
      <c r="L142" s="64"/>
      <c r="M142" s="64"/>
      <c r="N142" s="64"/>
      <c r="O142" s="64"/>
      <c r="P142" s="64"/>
      <c r="Q142" s="64"/>
    </row>
    <row r="143" spans="1:17" s="70" customFormat="1">
      <c r="A143" s="139">
        <v>132</v>
      </c>
      <c r="B143" s="140"/>
      <c r="C143" s="142"/>
      <c r="D143" s="146" t="str">
        <f t="shared" si="10"/>
        <v/>
      </c>
      <c r="E143" s="139"/>
      <c r="G143" s="71"/>
      <c r="H143" s="64"/>
      <c r="I143"/>
      <c r="J143" s="64"/>
      <c r="K143" s="64"/>
      <c r="L143" s="64"/>
      <c r="M143" s="64"/>
      <c r="N143" s="64"/>
      <c r="O143" s="64"/>
      <c r="P143" s="64"/>
      <c r="Q143" s="64"/>
    </row>
    <row r="144" spans="1:17" s="70" customFormat="1">
      <c r="A144" s="139">
        <v>133</v>
      </c>
      <c r="B144" s="140"/>
      <c r="C144" s="142"/>
      <c r="D144" s="146" t="str">
        <f t="shared" si="10"/>
        <v/>
      </c>
      <c r="E144" s="139"/>
      <c r="G144" s="71"/>
      <c r="H144" s="64"/>
      <c r="I144"/>
      <c r="J144" s="64"/>
      <c r="K144" s="64"/>
      <c r="L144" s="64"/>
      <c r="M144" s="64"/>
      <c r="N144" s="64"/>
      <c r="O144" s="64"/>
      <c r="P144" s="64"/>
      <c r="Q144" s="64"/>
    </row>
    <row r="145" spans="1:17" s="70" customFormat="1">
      <c r="A145" s="139">
        <v>134</v>
      </c>
      <c r="B145" s="140"/>
      <c r="C145" s="142"/>
      <c r="D145" s="146" t="str">
        <f t="shared" si="10"/>
        <v/>
      </c>
      <c r="E145" s="139"/>
      <c r="G145" s="71"/>
      <c r="H145" s="64"/>
      <c r="I145"/>
      <c r="J145" s="64"/>
      <c r="K145" s="64"/>
      <c r="L145" s="64"/>
      <c r="M145" s="64"/>
      <c r="N145" s="64"/>
      <c r="O145" s="64"/>
      <c r="P145" s="64"/>
      <c r="Q145" s="64"/>
    </row>
    <row r="146" spans="1:17" s="70" customFormat="1">
      <c r="A146" s="139">
        <v>135</v>
      </c>
      <c r="B146" s="140"/>
      <c r="C146" s="142"/>
      <c r="D146" s="146" t="str">
        <f t="shared" si="10"/>
        <v/>
      </c>
      <c r="E146" s="139"/>
      <c r="G146" s="71"/>
      <c r="H146" s="64"/>
      <c r="I146"/>
      <c r="J146" s="64"/>
      <c r="K146" s="64"/>
      <c r="L146" s="64"/>
      <c r="M146" s="64"/>
      <c r="N146" s="64"/>
      <c r="O146" s="64"/>
      <c r="P146" s="64"/>
      <c r="Q146" s="64"/>
    </row>
    <row r="147" spans="1:17" s="70" customFormat="1">
      <c r="A147" s="139">
        <v>136</v>
      </c>
      <c r="B147" s="140"/>
      <c r="C147" s="142"/>
      <c r="D147" s="146" t="str">
        <f t="shared" si="10"/>
        <v/>
      </c>
      <c r="E147" s="139"/>
      <c r="G147" s="71"/>
      <c r="H147" s="64"/>
      <c r="I147"/>
      <c r="J147" s="64"/>
      <c r="K147" s="64"/>
      <c r="L147" s="64"/>
      <c r="M147" s="64"/>
      <c r="N147" s="64"/>
      <c r="O147" s="64"/>
      <c r="P147" s="64"/>
      <c r="Q147" s="64"/>
    </row>
    <row r="148" spans="1:17" s="70" customFormat="1">
      <c r="A148" s="139">
        <v>137</v>
      </c>
      <c r="B148" s="140"/>
      <c r="C148" s="142"/>
      <c r="D148" s="146" t="str">
        <f t="shared" si="10"/>
        <v/>
      </c>
      <c r="E148" s="139"/>
      <c r="G148" s="71"/>
      <c r="H148" s="64"/>
      <c r="I148"/>
      <c r="J148" s="64"/>
      <c r="K148" s="64"/>
      <c r="L148" s="64"/>
      <c r="M148" s="64"/>
      <c r="N148" s="64"/>
      <c r="O148" s="64"/>
      <c r="P148" s="64"/>
      <c r="Q148" s="64"/>
    </row>
    <row r="149" spans="1:17" s="70" customFormat="1">
      <c r="A149" s="139">
        <v>138</v>
      </c>
      <c r="B149" s="140"/>
      <c r="C149" s="142"/>
      <c r="D149" s="146" t="str">
        <f t="shared" si="10"/>
        <v/>
      </c>
      <c r="E149" s="139"/>
      <c r="G149" s="71"/>
      <c r="H149" s="64"/>
      <c r="I149"/>
      <c r="J149" s="64"/>
      <c r="K149" s="64"/>
      <c r="L149" s="64"/>
      <c r="M149" s="64"/>
      <c r="N149" s="64"/>
      <c r="O149" s="64"/>
      <c r="P149" s="64"/>
      <c r="Q149" s="64"/>
    </row>
    <row r="150" spans="1:17" s="70" customFormat="1">
      <c r="A150" s="139">
        <v>139</v>
      </c>
      <c r="B150" s="140"/>
      <c r="C150" s="142"/>
      <c r="D150" s="146" t="str">
        <f t="shared" si="10"/>
        <v/>
      </c>
      <c r="E150" s="139"/>
      <c r="G150" s="71"/>
      <c r="H150" s="64"/>
      <c r="I150"/>
      <c r="J150" s="64"/>
      <c r="K150" s="64"/>
      <c r="L150" s="64"/>
      <c r="M150" s="64"/>
      <c r="N150" s="64"/>
      <c r="O150" s="64"/>
      <c r="P150" s="64"/>
      <c r="Q150" s="64"/>
    </row>
    <row r="151" spans="1:17" s="70" customFormat="1">
      <c r="A151" s="139">
        <v>140</v>
      </c>
      <c r="B151" s="140"/>
      <c r="C151" s="142"/>
      <c r="D151" s="146" t="str">
        <f t="shared" si="10"/>
        <v/>
      </c>
      <c r="E151" s="139"/>
      <c r="G151" s="71"/>
      <c r="H151" s="64"/>
      <c r="I151"/>
      <c r="J151" s="64"/>
      <c r="K151" s="64"/>
      <c r="L151" s="64"/>
      <c r="M151" s="64"/>
      <c r="N151" s="64"/>
      <c r="O151" s="64"/>
      <c r="P151" s="64"/>
      <c r="Q151" s="64"/>
    </row>
    <row r="152" spans="1:17" s="70" customFormat="1">
      <c r="A152" s="139">
        <v>141</v>
      </c>
      <c r="B152" s="140"/>
      <c r="C152" s="142"/>
      <c r="D152" s="146" t="str">
        <f t="shared" si="10"/>
        <v/>
      </c>
      <c r="E152" s="139"/>
      <c r="G152" s="71"/>
      <c r="H152" s="64"/>
      <c r="I152"/>
      <c r="J152" s="64"/>
      <c r="K152" s="64"/>
      <c r="L152" s="64"/>
      <c r="M152" s="64"/>
      <c r="N152" s="64"/>
      <c r="O152" s="64"/>
      <c r="P152" s="64"/>
      <c r="Q152" s="64"/>
    </row>
    <row r="153" spans="1:17" s="70" customFormat="1">
      <c r="A153" s="139">
        <v>142</v>
      </c>
      <c r="B153" s="140"/>
      <c r="C153" s="142"/>
      <c r="D153" s="146" t="str">
        <f t="shared" si="10"/>
        <v/>
      </c>
      <c r="E153" s="139"/>
      <c r="G153" s="71"/>
      <c r="H153" s="64"/>
      <c r="I153"/>
      <c r="J153" s="64"/>
      <c r="K153" s="64"/>
      <c r="L153" s="64"/>
      <c r="M153" s="64"/>
      <c r="N153" s="64"/>
      <c r="O153" s="64"/>
      <c r="P153" s="64"/>
      <c r="Q153" s="64"/>
    </row>
    <row r="154" spans="1:17" s="70" customFormat="1">
      <c r="A154" s="139">
        <v>143</v>
      </c>
      <c r="B154" s="140"/>
      <c r="C154" s="142"/>
      <c r="D154" s="146" t="str">
        <f t="shared" si="10"/>
        <v/>
      </c>
      <c r="E154" s="139"/>
      <c r="G154" s="71"/>
      <c r="H154" s="64"/>
      <c r="I154"/>
      <c r="J154" s="64"/>
      <c r="K154" s="64"/>
      <c r="L154" s="64"/>
      <c r="M154" s="64"/>
      <c r="N154" s="64"/>
      <c r="O154" s="64"/>
      <c r="P154" s="64"/>
      <c r="Q154" s="64"/>
    </row>
    <row r="155" spans="1:17" s="70" customFormat="1">
      <c r="A155" s="139">
        <v>144</v>
      </c>
      <c r="B155" s="140"/>
      <c r="C155" s="142"/>
      <c r="D155" s="146" t="str">
        <f t="shared" si="10"/>
        <v/>
      </c>
      <c r="E155" s="139"/>
      <c r="G155" s="71"/>
      <c r="H155" s="64"/>
      <c r="I155"/>
      <c r="J155" s="64"/>
      <c r="K155" s="64"/>
      <c r="L155" s="64"/>
      <c r="M155" s="64"/>
      <c r="N155" s="64"/>
      <c r="O155" s="64"/>
      <c r="P155" s="64"/>
      <c r="Q155" s="64"/>
    </row>
    <row r="156" spans="1:17" s="70" customFormat="1">
      <c r="A156" s="139">
        <v>145</v>
      </c>
      <c r="B156" s="140"/>
      <c r="C156" s="142"/>
      <c r="D156" s="146" t="str">
        <f t="shared" si="10"/>
        <v/>
      </c>
      <c r="E156" s="139"/>
      <c r="G156" s="71"/>
      <c r="H156" s="64"/>
      <c r="I156"/>
      <c r="J156" s="64"/>
      <c r="K156" s="64"/>
      <c r="L156" s="64"/>
      <c r="M156" s="64"/>
      <c r="N156" s="64"/>
      <c r="O156" s="64"/>
      <c r="P156" s="64"/>
      <c r="Q156" s="64"/>
    </row>
    <row r="157" spans="1:17" s="70" customFormat="1">
      <c r="A157" s="139">
        <v>146</v>
      </c>
      <c r="B157" s="140"/>
      <c r="C157" s="142"/>
      <c r="D157" s="146" t="str">
        <f t="shared" si="10"/>
        <v/>
      </c>
      <c r="E157" s="139"/>
      <c r="G157" s="71"/>
      <c r="H157" s="64"/>
      <c r="I157"/>
      <c r="J157" s="64"/>
      <c r="K157" s="64"/>
      <c r="L157" s="64"/>
      <c r="M157" s="64"/>
      <c r="N157" s="64"/>
      <c r="O157" s="64"/>
      <c r="P157" s="64"/>
      <c r="Q157" s="64"/>
    </row>
    <row r="158" spans="1:17" s="70" customFormat="1">
      <c r="A158" s="139">
        <v>147</v>
      </c>
      <c r="B158" s="140"/>
      <c r="C158" s="142"/>
      <c r="D158" s="146" t="str">
        <f t="shared" si="10"/>
        <v/>
      </c>
      <c r="E158" s="139"/>
      <c r="G158" s="71"/>
      <c r="H158" s="64"/>
      <c r="I158"/>
      <c r="J158" s="64"/>
      <c r="K158" s="64"/>
      <c r="L158" s="64"/>
      <c r="M158" s="64"/>
      <c r="N158" s="64"/>
      <c r="O158" s="64"/>
      <c r="P158" s="64"/>
      <c r="Q158" s="64"/>
    </row>
    <row r="159" spans="1:17" s="70" customFormat="1">
      <c r="A159" s="139">
        <v>148</v>
      </c>
      <c r="B159" s="140"/>
      <c r="C159" s="142"/>
      <c r="D159" s="146" t="str">
        <f t="shared" si="10"/>
        <v/>
      </c>
      <c r="E159" s="139"/>
      <c r="G159" s="71"/>
      <c r="H159" s="64"/>
      <c r="I159"/>
      <c r="J159" s="64"/>
      <c r="K159" s="64"/>
      <c r="L159" s="64"/>
      <c r="M159" s="64"/>
      <c r="N159" s="64"/>
      <c r="O159" s="64"/>
      <c r="P159" s="64"/>
      <c r="Q159" s="64"/>
    </row>
    <row r="160" spans="1:17" s="70" customFormat="1">
      <c r="A160" s="139">
        <v>149</v>
      </c>
      <c r="B160" s="140"/>
      <c r="C160" s="142"/>
      <c r="D160" s="146" t="str">
        <f t="shared" si="10"/>
        <v/>
      </c>
      <c r="E160" s="139"/>
      <c r="G160" s="71"/>
      <c r="H160" s="64"/>
      <c r="I160"/>
      <c r="J160" s="64"/>
      <c r="K160" s="64"/>
      <c r="L160" s="64"/>
      <c r="M160" s="64"/>
      <c r="N160" s="64"/>
      <c r="O160" s="64"/>
      <c r="P160" s="64"/>
      <c r="Q160" s="64"/>
    </row>
    <row r="161" spans="1:17" s="70" customFormat="1">
      <c r="A161" s="139">
        <v>150</v>
      </c>
      <c r="B161" s="140"/>
      <c r="C161" s="142"/>
      <c r="D161" s="146" t="str">
        <f t="shared" si="10"/>
        <v/>
      </c>
      <c r="E161" s="139"/>
      <c r="G161" s="71"/>
      <c r="H161" s="64"/>
      <c r="I161"/>
      <c r="J161" s="64"/>
      <c r="K161" s="64"/>
      <c r="L161" s="64"/>
      <c r="M161" s="64"/>
      <c r="N161" s="64"/>
      <c r="O161" s="64"/>
      <c r="P161" s="64"/>
      <c r="Q161" s="64"/>
    </row>
    <row r="162" spans="1:17" s="70" customFormat="1">
      <c r="A162" s="139">
        <v>151</v>
      </c>
      <c r="B162" s="140"/>
      <c r="C162" s="142"/>
      <c r="D162" s="146" t="str">
        <f t="shared" si="10"/>
        <v/>
      </c>
      <c r="E162" s="139"/>
      <c r="G162" s="71"/>
      <c r="H162" s="64"/>
      <c r="I162"/>
      <c r="J162" s="64"/>
      <c r="K162" s="64"/>
      <c r="L162" s="64"/>
      <c r="M162" s="64"/>
      <c r="N162" s="64"/>
      <c r="O162" s="64"/>
      <c r="P162" s="64"/>
      <c r="Q162" s="64"/>
    </row>
    <row r="163" spans="1:17" s="70" customFormat="1">
      <c r="A163" s="139">
        <v>152</v>
      </c>
      <c r="B163" s="140"/>
      <c r="C163" s="142"/>
      <c r="D163" s="146" t="str">
        <f t="shared" si="10"/>
        <v/>
      </c>
      <c r="E163" s="139"/>
      <c r="G163" s="71"/>
      <c r="H163" s="64"/>
      <c r="I163"/>
      <c r="J163" s="64"/>
      <c r="K163" s="64"/>
      <c r="L163" s="64"/>
      <c r="M163" s="64"/>
      <c r="N163" s="64"/>
      <c r="O163" s="64"/>
      <c r="P163" s="64"/>
      <c r="Q163" s="64"/>
    </row>
    <row r="164" spans="1:17" s="70" customFormat="1">
      <c r="A164" s="139">
        <v>153</v>
      </c>
      <c r="B164" s="140"/>
      <c r="C164" s="142"/>
      <c r="D164" s="146" t="str">
        <f t="shared" si="10"/>
        <v/>
      </c>
      <c r="E164" s="139"/>
      <c r="G164" s="71"/>
      <c r="H164" s="64"/>
      <c r="I164"/>
      <c r="J164" s="64"/>
      <c r="K164" s="64"/>
      <c r="L164" s="64"/>
      <c r="M164" s="64"/>
      <c r="N164" s="64"/>
      <c r="O164" s="64"/>
      <c r="P164" s="64"/>
      <c r="Q164" s="64"/>
    </row>
    <row r="165" spans="1:17" s="70" customFormat="1">
      <c r="A165" s="139">
        <v>154</v>
      </c>
      <c r="B165" s="140"/>
      <c r="C165" s="142"/>
      <c r="D165" s="146" t="str">
        <f t="shared" si="10"/>
        <v/>
      </c>
      <c r="E165" s="139"/>
      <c r="G165" s="71"/>
      <c r="H165" s="64"/>
      <c r="I165"/>
      <c r="J165" s="64"/>
      <c r="K165" s="64"/>
      <c r="L165" s="64"/>
      <c r="M165" s="64"/>
      <c r="N165" s="64"/>
      <c r="O165" s="64"/>
      <c r="P165" s="64"/>
      <c r="Q165" s="64"/>
    </row>
    <row r="166" spans="1:17" s="70" customFormat="1">
      <c r="A166" s="139">
        <v>155</v>
      </c>
      <c r="B166" s="140"/>
      <c r="C166" s="142"/>
      <c r="D166" s="146" t="str">
        <f t="shared" si="10"/>
        <v/>
      </c>
      <c r="E166" s="139"/>
      <c r="G166" s="71"/>
      <c r="H166" s="64"/>
      <c r="I166"/>
      <c r="J166" s="64"/>
      <c r="K166" s="64"/>
      <c r="L166" s="64"/>
      <c r="M166" s="64"/>
      <c r="N166" s="64"/>
      <c r="O166" s="64"/>
      <c r="P166" s="64"/>
      <c r="Q166" s="64"/>
    </row>
    <row r="167" spans="1:17" s="70" customFormat="1">
      <c r="A167" s="139">
        <v>156</v>
      </c>
      <c r="B167" s="140"/>
      <c r="C167" s="142"/>
      <c r="D167" s="146" t="str">
        <f t="shared" si="10"/>
        <v/>
      </c>
      <c r="E167" s="139"/>
      <c r="G167" s="71"/>
      <c r="H167" s="64"/>
      <c r="I167"/>
      <c r="J167" s="64"/>
      <c r="K167" s="64"/>
      <c r="L167" s="64"/>
      <c r="M167" s="64"/>
      <c r="N167" s="64"/>
      <c r="O167" s="64"/>
      <c r="P167" s="64"/>
      <c r="Q167" s="64"/>
    </row>
    <row r="168" spans="1:17" s="70" customFormat="1">
      <c r="A168" s="139">
        <v>157</v>
      </c>
      <c r="B168" s="140"/>
      <c r="C168" s="142"/>
      <c r="D168" s="146" t="str">
        <f t="shared" si="10"/>
        <v/>
      </c>
      <c r="E168" s="139"/>
      <c r="G168" s="71"/>
      <c r="H168" s="64"/>
      <c r="I168"/>
      <c r="J168" s="64"/>
      <c r="K168" s="64"/>
      <c r="L168" s="64"/>
      <c r="M168" s="64"/>
      <c r="N168" s="64"/>
      <c r="O168" s="64"/>
      <c r="P168" s="64"/>
      <c r="Q168" s="64"/>
    </row>
    <row r="169" spans="1:17" s="70" customFormat="1">
      <c r="A169" s="139">
        <v>158</v>
      </c>
      <c r="B169" s="140"/>
      <c r="C169" s="142"/>
      <c r="D169" s="146" t="str">
        <f t="shared" si="10"/>
        <v/>
      </c>
      <c r="E169" s="139"/>
      <c r="G169" s="71"/>
      <c r="H169" s="64"/>
      <c r="I169"/>
      <c r="J169" s="64"/>
      <c r="K169" s="64"/>
      <c r="L169" s="64"/>
      <c r="M169" s="64"/>
      <c r="N169" s="64"/>
      <c r="O169" s="64"/>
      <c r="P169" s="64"/>
      <c r="Q169" s="64"/>
    </row>
    <row r="170" spans="1:17" s="70" customFormat="1">
      <c r="A170" s="139">
        <v>159</v>
      </c>
      <c r="B170" s="140"/>
      <c r="C170" s="142"/>
      <c r="D170" s="146" t="str">
        <f t="shared" si="10"/>
        <v/>
      </c>
      <c r="E170" s="139"/>
      <c r="G170" s="71"/>
      <c r="H170" s="64"/>
      <c r="I170"/>
      <c r="J170" s="64"/>
      <c r="K170" s="64"/>
      <c r="L170" s="64"/>
      <c r="M170" s="64"/>
      <c r="N170" s="64"/>
      <c r="O170" s="64"/>
      <c r="P170" s="64"/>
      <c r="Q170" s="64"/>
    </row>
    <row r="171" spans="1:17" s="70" customFormat="1">
      <c r="A171" s="139">
        <v>160</v>
      </c>
      <c r="B171" s="140"/>
      <c r="C171" s="142"/>
      <c r="D171" s="146" t="str">
        <f t="shared" si="10"/>
        <v/>
      </c>
      <c r="E171" s="139"/>
      <c r="G171" s="71"/>
      <c r="H171" s="64"/>
      <c r="I171"/>
      <c r="J171" s="64"/>
      <c r="K171" s="64"/>
      <c r="L171" s="64"/>
      <c r="M171" s="64"/>
      <c r="N171" s="64"/>
      <c r="O171" s="64"/>
      <c r="P171" s="64"/>
      <c r="Q171" s="64"/>
    </row>
    <row r="172" spans="1:17" s="70" customFormat="1">
      <c r="A172" s="139">
        <v>161</v>
      </c>
      <c r="B172" s="140"/>
      <c r="C172" s="142"/>
      <c r="D172" s="146" t="str">
        <f t="shared" si="10"/>
        <v/>
      </c>
      <c r="E172" s="139"/>
      <c r="G172" s="71"/>
      <c r="H172" s="64"/>
      <c r="I172"/>
      <c r="J172" s="64"/>
      <c r="K172" s="64"/>
      <c r="L172" s="64"/>
      <c r="M172" s="64"/>
      <c r="N172" s="64"/>
      <c r="O172" s="64"/>
      <c r="P172" s="64"/>
      <c r="Q172" s="64"/>
    </row>
    <row r="173" spans="1:17" s="70" customFormat="1">
      <c r="A173" s="139">
        <v>162</v>
      </c>
      <c r="B173" s="140"/>
      <c r="C173" s="142"/>
      <c r="D173" s="146" t="str">
        <f t="shared" si="10"/>
        <v/>
      </c>
      <c r="E173" s="139"/>
      <c r="G173" s="71"/>
      <c r="H173" s="64"/>
      <c r="I173"/>
      <c r="J173" s="64"/>
      <c r="K173" s="64"/>
      <c r="L173" s="64"/>
      <c r="M173" s="64"/>
      <c r="N173" s="64"/>
      <c r="O173" s="64"/>
      <c r="P173" s="64"/>
      <c r="Q173" s="64"/>
    </row>
    <row r="174" spans="1:17" s="70" customFormat="1">
      <c r="A174" s="139">
        <v>163</v>
      </c>
      <c r="B174" s="140"/>
      <c r="C174" s="142"/>
      <c r="D174" s="146" t="str">
        <f t="shared" si="10"/>
        <v/>
      </c>
      <c r="E174" s="139"/>
      <c r="G174" s="71"/>
      <c r="H174" s="64"/>
      <c r="I174"/>
      <c r="J174" s="64"/>
      <c r="K174" s="64"/>
      <c r="L174" s="64"/>
      <c r="M174" s="64"/>
      <c r="N174" s="64"/>
      <c r="O174" s="64"/>
      <c r="P174" s="64"/>
      <c r="Q174" s="64"/>
    </row>
    <row r="175" spans="1:17" s="70" customFormat="1">
      <c r="A175" s="139">
        <v>164</v>
      </c>
      <c r="B175" s="140"/>
      <c r="C175" s="142"/>
      <c r="D175" s="146" t="str">
        <f t="shared" si="10"/>
        <v/>
      </c>
      <c r="E175" s="139"/>
      <c r="G175" s="71"/>
      <c r="H175" s="64"/>
      <c r="I175"/>
      <c r="J175" s="64"/>
      <c r="K175" s="64"/>
      <c r="L175" s="64"/>
      <c r="M175" s="64"/>
      <c r="N175" s="64"/>
      <c r="O175" s="64"/>
      <c r="P175" s="64"/>
      <c r="Q175" s="64"/>
    </row>
    <row r="176" spans="1:17" s="70" customFormat="1">
      <c r="A176" s="139">
        <v>165</v>
      </c>
      <c r="B176" s="140"/>
      <c r="C176" s="142"/>
      <c r="D176" s="146" t="str">
        <f t="shared" si="10"/>
        <v/>
      </c>
      <c r="E176" s="139"/>
      <c r="G176" s="71"/>
      <c r="H176" s="64"/>
      <c r="I176"/>
      <c r="J176" s="64"/>
      <c r="K176" s="64"/>
      <c r="L176" s="64"/>
      <c r="M176" s="64"/>
      <c r="N176" s="64"/>
      <c r="O176" s="64"/>
      <c r="P176" s="64"/>
      <c r="Q176" s="64"/>
    </row>
    <row r="177" spans="1:17" s="70" customFormat="1">
      <c r="A177" s="139">
        <v>166</v>
      </c>
      <c r="B177" s="140"/>
      <c r="C177" s="142"/>
      <c r="D177" s="146" t="str">
        <f t="shared" si="10"/>
        <v/>
      </c>
      <c r="E177" s="139"/>
      <c r="G177" s="71"/>
      <c r="H177" s="64"/>
      <c r="I177"/>
      <c r="J177" s="64"/>
      <c r="K177" s="64"/>
      <c r="L177" s="64"/>
      <c r="M177" s="64"/>
      <c r="N177" s="64"/>
      <c r="O177" s="64"/>
      <c r="P177" s="64"/>
      <c r="Q177" s="64"/>
    </row>
    <row r="178" spans="1:17" s="70" customFormat="1">
      <c r="A178" s="139">
        <v>167</v>
      </c>
      <c r="B178" s="140"/>
      <c r="C178" s="142"/>
      <c r="D178" s="146" t="str">
        <f t="shared" si="10"/>
        <v/>
      </c>
      <c r="E178" s="139"/>
      <c r="G178" s="71"/>
      <c r="H178" s="64"/>
      <c r="I178"/>
      <c r="J178" s="64"/>
      <c r="K178" s="64"/>
      <c r="L178" s="64"/>
      <c r="M178" s="64"/>
      <c r="N178" s="64"/>
      <c r="O178" s="64"/>
      <c r="P178" s="64"/>
      <c r="Q178" s="64"/>
    </row>
    <row r="179" spans="1:17" s="70" customFormat="1">
      <c r="A179" s="139">
        <v>168</v>
      </c>
      <c r="B179" s="140"/>
      <c r="C179" s="142"/>
      <c r="D179" s="146" t="str">
        <f t="shared" si="10"/>
        <v/>
      </c>
      <c r="E179" s="139"/>
      <c r="G179" s="71"/>
      <c r="H179" s="64"/>
      <c r="I179"/>
      <c r="J179" s="64"/>
      <c r="K179" s="64"/>
      <c r="L179" s="64"/>
      <c r="M179" s="64"/>
      <c r="N179" s="64"/>
      <c r="O179" s="64"/>
      <c r="P179" s="64"/>
      <c r="Q179" s="64"/>
    </row>
    <row r="180" spans="1:17" s="70" customFormat="1">
      <c r="A180" s="139">
        <v>169</v>
      </c>
      <c r="B180" s="140"/>
      <c r="C180" s="142"/>
      <c r="D180" s="146" t="str">
        <f t="shared" si="10"/>
        <v/>
      </c>
      <c r="E180" s="139"/>
      <c r="G180" s="71"/>
      <c r="H180" s="64"/>
      <c r="I180"/>
      <c r="J180" s="64"/>
      <c r="K180" s="64"/>
      <c r="L180" s="64"/>
      <c r="M180" s="64"/>
      <c r="N180" s="64"/>
      <c r="O180" s="64"/>
      <c r="P180" s="64"/>
      <c r="Q180" s="64"/>
    </row>
    <row r="181" spans="1:17" s="70" customFormat="1">
      <c r="A181" s="139">
        <v>170</v>
      </c>
      <c r="B181" s="140"/>
      <c r="C181" s="142"/>
      <c r="D181" s="146" t="str">
        <f t="shared" si="10"/>
        <v/>
      </c>
      <c r="E181" s="139"/>
      <c r="G181" s="71"/>
      <c r="H181" s="64"/>
      <c r="I181"/>
      <c r="J181" s="64"/>
      <c r="K181" s="64"/>
      <c r="L181" s="64"/>
      <c r="M181" s="64"/>
      <c r="N181" s="64"/>
      <c r="O181" s="64"/>
      <c r="P181" s="64"/>
      <c r="Q181" s="64"/>
    </row>
    <row r="182" spans="1:17" s="70" customFormat="1">
      <c r="A182" s="139">
        <v>171</v>
      </c>
      <c r="B182" s="140"/>
      <c r="C182" s="142"/>
      <c r="D182" s="146" t="str">
        <f t="shared" si="10"/>
        <v/>
      </c>
      <c r="E182" s="139"/>
      <c r="G182" s="71"/>
      <c r="H182" s="64"/>
      <c r="I182"/>
      <c r="J182" s="64"/>
      <c r="K182" s="64"/>
      <c r="L182" s="64"/>
      <c r="M182" s="64"/>
      <c r="N182" s="64"/>
      <c r="O182" s="64"/>
      <c r="P182" s="64"/>
      <c r="Q182" s="64"/>
    </row>
    <row r="183" spans="1:17" s="70" customFormat="1">
      <c r="A183" s="139">
        <v>172</v>
      </c>
      <c r="B183" s="140"/>
      <c r="C183" s="142"/>
      <c r="D183" s="146" t="str">
        <f t="shared" si="10"/>
        <v/>
      </c>
      <c r="E183" s="139"/>
      <c r="G183" s="71"/>
      <c r="H183" s="64"/>
      <c r="I183"/>
      <c r="J183" s="64"/>
      <c r="K183" s="64"/>
      <c r="L183" s="64"/>
      <c r="M183" s="64"/>
      <c r="N183" s="64"/>
      <c r="O183" s="64"/>
      <c r="P183" s="64"/>
      <c r="Q183" s="64"/>
    </row>
    <row r="184" spans="1:17" s="70" customFormat="1">
      <c r="A184" s="139">
        <v>173</v>
      </c>
      <c r="B184" s="140"/>
      <c r="C184" s="142"/>
      <c r="D184" s="146" t="str">
        <f t="shared" si="10"/>
        <v/>
      </c>
      <c r="E184" s="139"/>
      <c r="G184" s="71"/>
      <c r="H184" s="64"/>
      <c r="I184"/>
      <c r="J184" s="64"/>
      <c r="K184" s="64"/>
      <c r="L184" s="64"/>
      <c r="M184" s="64"/>
      <c r="N184" s="64"/>
      <c r="O184" s="64"/>
      <c r="P184" s="64"/>
      <c r="Q184" s="64"/>
    </row>
    <row r="185" spans="1:17" s="70" customFormat="1">
      <c r="A185" s="139">
        <v>174</v>
      </c>
      <c r="B185" s="140"/>
      <c r="C185" s="142"/>
      <c r="D185" s="146" t="str">
        <f t="shared" si="10"/>
        <v/>
      </c>
      <c r="E185" s="139"/>
      <c r="G185" s="71"/>
      <c r="H185" s="64"/>
      <c r="I185"/>
      <c r="J185" s="64"/>
      <c r="K185" s="64"/>
      <c r="L185" s="64"/>
      <c r="M185" s="64"/>
      <c r="N185" s="64"/>
      <c r="O185" s="64"/>
      <c r="P185" s="64"/>
      <c r="Q185" s="64"/>
    </row>
    <row r="186" spans="1:17" s="70" customFormat="1">
      <c r="A186" s="139">
        <v>175</v>
      </c>
      <c r="B186" s="140"/>
      <c r="C186" s="142"/>
      <c r="D186" s="146" t="str">
        <f t="shared" si="10"/>
        <v/>
      </c>
      <c r="E186" s="139"/>
      <c r="G186" s="71"/>
      <c r="H186" s="64"/>
      <c r="I186"/>
      <c r="J186" s="64"/>
      <c r="K186" s="64"/>
      <c r="L186" s="64"/>
      <c r="M186" s="64"/>
      <c r="N186" s="64"/>
      <c r="O186" s="64"/>
      <c r="P186" s="64"/>
      <c r="Q186" s="64"/>
    </row>
    <row r="187" spans="1:17" s="70" customFormat="1">
      <c r="A187" s="139">
        <v>176</v>
      </c>
      <c r="B187" s="140"/>
      <c r="C187" s="142"/>
      <c r="D187" s="146" t="str">
        <f t="shared" si="10"/>
        <v/>
      </c>
      <c r="E187" s="139"/>
      <c r="G187" s="71"/>
      <c r="H187" s="64"/>
      <c r="I187"/>
      <c r="J187" s="64"/>
      <c r="K187" s="64"/>
      <c r="L187" s="64"/>
      <c r="M187" s="64"/>
      <c r="N187" s="64"/>
      <c r="O187" s="64"/>
      <c r="P187" s="64"/>
      <c r="Q187" s="64"/>
    </row>
    <row r="188" spans="1:17" s="70" customFormat="1">
      <c r="A188" s="139">
        <v>177</v>
      </c>
      <c r="B188" s="140"/>
      <c r="C188" s="142"/>
      <c r="D188" s="146" t="str">
        <f t="shared" si="10"/>
        <v/>
      </c>
      <c r="E188" s="139"/>
      <c r="G188" s="71"/>
      <c r="H188" s="64"/>
      <c r="I188"/>
      <c r="J188" s="64"/>
      <c r="K188" s="64"/>
      <c r="L188" s="64"/>
      <c r="M188" s="64"/>
      <c r="N188" s="64"/>
      <c r="O188" s="64"/>
      <c r="P188" s="64"/>
      <c r="Q188" s="64"/>
    </row>
    <row r="189" spans="1:17" s="70" customFormat="1">
      <c r="A189" s="139">
        <v>178</v>
      </c>
      <c r="B189" s="140"/>
      <c r="C189" s="142"/>
      <c r="D189" s="146" t="str">
        <f t="shared" si="10"/>
        <v/>
      </c>
      <c r="E189" s="139"/>
      <c r="G189" s="71"/>
      <c r="H189" s="64"/>
      <c r="I189"/>
      <c r="J189" s="64"/>
      <c r="K189" s="64"/>
      <c r="L189" s="64"/>
      <c r="M189" s="64"/>
      <c r="N189" s="64"/>
      <c r="O189" s="64"/>
      <c r="P189" s="64"/>
      <c r="Q189" s="64"/>
    </row>
    <row r="190" spans="1:17" s="70" customFormat="1">
      <c r="A190" s="139">
        <v>179</v>
      </c>
      <c r="B190" s="140"/>
      <c r="C190" s="142"/>
      <c r="D190" s="146" t="str">
        <f t="shared" si="10"/>
        <v/>
      </c>
      <c r="E190" s="139"/>
      <c r="G190" s="71"/>
      <c r="H190" s="64"/>
      <c r="I190"/>
      <c r="J190" s="64"/>
      <c r="K190" s="64"/>
      <c r="L190" s="64"/>
      <c r="M190" s="64"/>
      <c r="N190" s="64"/>
      <c r="O190" s="64"/>
      <c r="P190" s="64"/>
      <c r="Q190" s="64"/>
    </row>
    <row r="191" spans="1:17" s="70" customFormat="1">
      <c r="A191" s="139">
        <v>180</v>
      </c>
      <c r="B191" s="140"/>
      <c r="C191" s="142"/>
      <c r="D191" s="146" t="str">
        <f t="shared" si="10"/>
        <v/>
      </c>
      <c r="E191" s="139"/>
      <c r="G191" s="71"/>
      <c r="H191" s="64"/>
      <c r="I191"/>
      <c r="J191" s="64"/>
      <c r="K191" s="64"/>
      <c r="L191" s="64"/>
      <c r="M191" s="64"/>
      <c r="N191" s="64"/>
      <c r="O191" s="64"/>
      <c r="P191" s="64"/>
      <c r="Q191" s="64"/>
    </row>
    <row r="192" spans="1:17" s="70" customFormat="1">
      <c r="A192" s="139">
        <v>181</v>
      </c>
      <c r="B192" s="140"/>
      <c r="C192" s="142"/>
      <c r="D192" s="146" t="str">
        <f t="shared" si="10"/>
        <v/>
      </c>
      <c r="E192" s="139"/>
      <c r="G192" s="71"/>
      <c r="H192" s="64"/>
      <c r="I192"/>
      <c r="J192" s="64"/>
      <c r="K192" s="64"/>
      <c r="L192" s="64"/>
      <c r="M192" s="64"/>
      <c r="N192" s="64"/>
      <c r="O192" s="64"/>
      <c r="P192" s="64"/>
      <c r="Q192" s="64"/>
    </row>
    <row r="193" spans="1:17" s="70" customFormat="1">
      <c r="A193" s="139">
        <v>182</v>
      </c>
      <c r="B193" s="140"/>
      <c r="C193" s="142"/>
      <c r="D193" s="146" t="str">
        <f t="shared" si="10"/>
        <v/>
      </c>
      <c r="E193" s="139"/>
      <c r="G193" s="71"/>
      <c r="H193" s="64"/>
      <c r="I193"/>
      <c r="J193" s="64"/>
      <c r="K193" s="64"/>
      <c r="L193" s="64"/>
      <c r="M193" s="64"/>
      <c r="N193" s="64"/>
      <c r="O193" s="64"/>
      <c r="P193" s="64"/>
      <c r="Q193" s="64"/>
    </row>
    <row r="194" spans="1:17" s="70" customFormat="1">
      <c r="A194" s="139">
        <v>183</v>
      </c>
      <c r="B194" s="140"/>
      <c r="C194" s="142"/>
      <c r="D194" s="146" t="str">
        <f t="shared" si="10"/>
        <v/>
      </c>
      <c r="E194" s="139"/>
      <c r="G194" s="71"/>
      <c r="H194" s="64"/>
      <c r="I194"/>
      <c r="J194" s="64"/>
      <c r="K194" s="64"/>
      <c r="L194" s="64"/>
      <c r="M194" s="64"/>
      <c r="N194" s="64"/>
      <c r="O194" s="64"/>
      <c r="P194" s="64"/>
      <c r="Q194" s="64"/>
    </row>
    <row r="195" spans="1:17" s="70" customFormat="1">
      <c r="A195" s="139">
        <v>184</v>
      </c>
      <c r="B195" s="140"/>
      <c r="C195" s="142"/>
      <c r="D195" s="146" t="str">
        <f t="shared" si="10"/>
        <v/>
      </c>
      <c r="E195" s="139"/>
      <c r="G195" s="71"/>
      <c r="H195" s="64"/>
      <c r="I195"/>
      <c r="J195" s="64"/>
      <c r="K195" s="64"/>
      <c r="L195" s="64"/>
      <c r="M195" s="64"/>
      <c r="N195" s="64"/>
      <c r="O195" s="64"/>
      <c r="P195" s="64"/>
      <c r="Q195" s="64"/>
    </row>
    <row r="196" spans="1:17" s="70" customFormat="1">
      <c r="A196" s="139">
        <v>185</v>
      </c>
      <c r="B196" s="140"/>
      <c r="C196" s="142"/>
      <c r="D196" s="146" t="str">
        <f t="shared" si="10"/>
        <v/>
      </c>
      <c r="E196" s="139"/>
      <c r="G196" s="71"/>
      <c r="H196" s="64"/>
      <c r="I196"/>
      <c r="J196" s="64"/>
      <c r="K196" s="64"/>
      <c r="L196" s="64"/>
      <c r="M196" s="64"/>
      <c r="N196" s="64"/>
      <c r="O196" s="64"/>
      <c r="P196" s="64"/>
      <c r="Q196" s="64"/>
    </row>
    <row r="197" spans="1:17" s="70" customFormat="1">
      <c r="A197" s="139">
        <v>186</v>
      </c>
      <c r="B197" s="140"/>
      <c r="C197" s="142"/>
      <c r="D197" s="146" t="str">
        <f t="shared" si="10"/>
        <v/>
      </c>
      <c r="E197" s="139"/>
      <c r="G197" s="71"/>
      <c r="H197" s="64"/>
      <c r="I197"/>
      <c r="J197" s="64"/>
      <c r="K197" s="64"/>
      <c r="L197" s="64"/>
      <c r="M197" s="64"/>
      <c r="N197" s="64"/>
      <c r="O197" s="64"/>
      <c r="P197" s="64"/>
      <c r="Q197" s="64"/>
    </row>
    <row r="198" spans="1:17" s="70" customFormat="1">
      <c r="A198" s="139">
        <v>187</v>
      </c>
      <c r="B198" s="140"/>
      <c r="C198" s="142"/>
      <c r="D198" s="146" t="str">
        <f t="shared" si="10"/>
        <v/>
      </c>
      <c r="E198" s="139"/>
      <c r="G198" s="71"/>
      <c r="H198" s="64"/>
      <c r="I198"/>
      <c r="J198" s="64"/>
      <c r="K198" s="64"/>
      <c r="L198" s="64"/>
      <c r="M198" s="64"/>
      <c r="N198" s="64"/>
      <c r="O198" s="64"/>
      <c r="P198" s="64"/>
      <c r="Q198" s="64"/>
    </row>
    <row r="199" spans="1:17" s="70" customFormat="1">
      <c r="A199" s="139">
        <v>188</v>
      </c>
      <c r="B199" s="140"/>
      <c r="C199" s="142"/>
      <c r="D199" s="146" t="str">
        <f t="shared" si="10"/>
        <v/>
      </c>
      <c r="E199" s="139"/>
      <c r="G199" s="71"/>
      <c r="H199" s="64"/>
      <c r="I199"/>
      <c r="J199" s="64"/>
      <c r="K199" s="64"/>
      <c r="L199" s="64"/>
      <c r="M199" s="64"/>
      <c r="N199" s="64"/>
      <c r="O199" s="64"/>
      <c r="P199" s="64"/>
      <c r="Q199" s="64"/>
    </row>
    <row r="200" spans="1:17" s="70" customFormat="1">
      <c r="A200" s="139">
        <v>189</v>
      </c>
      <c r="B200" s="140"/>
      <c r="C200" s="142"/>
      <c r="D200" s="146" t="str">
        <f t="shared" si="10"/>
        <v/>
      </c>
      <c r="E200" s="139"/>
      <c r="G200" s="71"/>
      <c r="H200" s="64"/>
      <c r="I200"/>
      <c r="J200" s="64"/>
      <c r="K200" s="64"/>
      <c r="L200" s="64"/>
      <c r="M200" s="64"/>
      <c r="N200" s="64"/>
      <c r="O200" s="64"/>
      <c r="P200" s="64"/>
      <c r="Q200" s="64"/>
    </row>
    <row r="201" spans="1:17" s="70" customFormat="1">
      <c r="A201" s="139">
        <v>190</v>
      </c>
      <c r="B201" s="140"/>
      <c r="C201" s="142"/>
      <c r="D201" s="146" t="str">
        <f t="shared" si="10"/>
        <v/>
      </c>
      <c r="E201" s="139"/>
      <c r="G201" s="71"/>
      <c r="H201" s="64"/>
      <c r="I201"/>
      <c r="J201" s="64"/>
      <c r="K201" s="64"/>
      <c r="L201" s="64"/>
      <c r="M201" s="64"/>
      <c r="N201" s="64"/>
      <c r="O201" s="64"/>
      <c r="P201" s="64"/>
      <c r="Q201" s="64"/>
    </row>
    <row r="202" spans="1:17" s="70" customFormat="1">
      <c r="A202" s="139">
        <v>191</v>
      </c>
      <c r="B202" s="140"/>
      <c r="C202" s="142"/>
      <c r="D202" s="146" t="str">
        <f t="shared" si="10"/>
        <v/>
      </c>
      <c r="E202" s="139"/>
      <c r="G202" s="71"/>
      <c r="H202" s="64"/>
      <c r="I202"/>
      <c r="J202" s="64"/>
      <c r="K202" s="64"/>
      <c r="L202" s="64"/>
      <c r="M202" s="64"/>
      <c r="N202" s="64"/>
      <c r="O202" s="64"/>
      <c r="P202" s="64"/>
      <c r="Q202" s="64"/>
    </row>
    <row r="203" spans="1:17" s="70" customFormat="1">
      <c r="A203" s="139">
        <v>192</v>
      </c>
      <c r="B203" s="140"/>
      <c r="C203" s="142"/>
      <c r="D203" s="146" t="str">
        <f t="shared" si="10"/>
        <v/>
      </c>
      <c r="E203" s="139"/>
      <c r="G203" s="71"/>
      <c r="H203" s="64"/>
      <c r="I203"/>
      <c r="J203" s="64"/>
      <c r="K203" s="64"/>
      <c r="L203" s="64"/>
      <c r="M203" s="64"/>
      <c r="N203" s="64"/>
      <c r="O203" s="64"/>
      <c r="P203" s="64"/>
      <c r="Q203" s="64"/>
    </row>
    <row r="204" spans="1:17" s="70" customFormat="1">
      <c r="A204" s="139">
        <v>193</v>
      </c>
      <c r="B204" s="140"/>
      <c r="C204" s="142"/>
      <c r="D204" s="146" t="str">
        <f t="shared" ref="D204:D261" si="11">IF(OR($B204="",,$C204&lt;an_initial,$C204&gt;an_final),"",F204*50)</f>
        <v/>
      </c>
      <c r="E204" s="139"/>
      <c r="G204" s="71"/>
      <c r="H204" s="64"/>
      <c r="I204"/>
      <c r="J204" s="64"/>
      <c r="K204" s="64"/>
      <c r="L204" s="64"/>
      <c r="M204" s="64"/>
      <c r="N204" s="64"/>
      <c r="O204" s="64"/>
      <c r="P204" s="64"/>
      <c r="Q204" s="64"/>
    </row>
    <row r="205" spans="1:17" s="70" customFormat="1">
      <c r="A205" s="139">
        <v>194</v>
      </c>
      <c r="B205" s="140"/>
      <c r="C205" s="142"/>
      <c r="D205" s="146" t="str">
        <f t="shared" si="11"/>
        <v/>
      </c>
      <c r="E205" s="139"/>
      <c r="G205" s="71"/>
      <c r="H205" s="64"/>
      <c r="I205"/>
      <c r="J205" s="64"/>
      <c r="K205" s="64"/>
      <c r="L205" s="64"/>
      <c r="M205" s="64"/>
      <c r="N205" s="64"/>
      <c r="O205" s="64"/>
      <c r="P205" s="64"/>
      <c r="Q205" s="64"/>
    </row>
    <row r="206" spans="1:17" s="70" customFormat="1">
      <c r="A206" s="139">
        <v>195</v>
      </c>
      <c r="B206" s="140"/>
      <c r="C206" s="142"/>
      <c r="D206" s="146" t="str">
        <f t="shared" si="11"/>
        <v/>
      </c>
      <c r="E206" s="139"/>
      <c r="G206" s="71"/>
      <c r="H206" s="64"/>
      <c r="I206"/>
      <c r="J206" s="64"/>
      <c r="K206" s="64"/>
      <c r="L206" s="64"/>
      <c r="M206" s="64"/>
      <c r="N206" s="64"/>
      <c r="O206" s="64"/>
      <c r="P206" s="64"/>
      <c r="Q206" s="64"/>
    </row>
    <row r="207" spans="1:17" s="70" customFormat="1">
      <c r="A207" s="139">
        <v>196</v>
      </c>
      <c r="B207" s="140"/>
      <c r="C207" s="142"/>
      <c r="D207" s="146" t="str">
        <f t="shared" si="11"/>
        <v/>
      </c>
      <c r="E207" s="139"/>
      <c r="G207" s="71"/>
      <c r="H207" s="64"/>
      <c r="I207"/>
      <c r="J207" s="64"/>
      <c r="K207" s="64"/>
      <c r="L207" s="64"/>
      <c r="M207" s="64"/>
      <c r="N207" s="64"/>
      <c r="O207" s="64"/>
      <c r="P207" s="64"/>
      <c r="Q207" s="64"/>
    </row>
    <row r="208" spans="1:17" s="70" customFormat="1">
      <c r="A208" s="139">
        <v>197</v>
      </c>
      <c r="B208" s="140"/>
      <c r="C208" s="142"/>
      <c r="D208" s="146" t="str">
        <f t="shared" si="11"/>
        <v/>
      </c>
      <c r="E208" s="139"/>
      <c r="G208" s="71"/>
      <c r="H208" s="64"/>
      <c r="I208"/>
      <c r="J208" s="64"/>
      <c r="K208" s="64"/>
      <c r="L208" s="64"/>
      <c r="M208" s="64"/>
      <c r="N208" s="64"/>
      <c r="O208" s="64"/>
      <c r="P208" s="64"/>
      <c r="Q208" s="64"/>
    </row>
    <row r="209" spans="1:17" s="70" customFormat="1">
      <c r="A209" s="139">
        <v>198</v>
      </c>
      <c r="B209" s="140"/>
      <c r="C209" s="142"/>
      <c r="D209" s="146" t="str">
        <f t="shared" si="11"/>
        <v/>
      </c>
      <c r="E209" s="139"/>
      <c r="G209" s="71"/>
      <c r="H209" s="64"/>
      <c r="I209"/>
      <c r="J209" s="64"/>
      <c r="K209" s="64"/>
      <c r="L209" s="64"/>
      <c r="M209" s="64"/>
      <c r="N209" s="64"/>
      <c r="O209" s="64"/>
      <c r="P209" s="64"/>
      <c r="Q209" s="64"/>
    </row>
    <row r="210" spans="1:17" s="70" customFormat="1">
      <c r="A210" s="139">
        <v>199</v>
      </c>
      <c r="B210" s="140"/>
      <c r="C210" s="142"/>
      <c r="D210" s="146" t="str">
        <f t="shared" si="11"/>
        <v/>
      </c>
      <c r="E210" s="139"/>
      <c r="G210" s="71"/>
      <c r="H210" s="64"/>
      <c r="I210"/>
      <c r="J210" s="64"/>
      <c r="K210" s="64"/>
      <c r="L210" s="64"/>
      <c r="M210" s="64"/>
      <c r="N210" s="64"/>
      <c r="O210" s="64"/>
      <c r="P210" s="64"/>
      <c r="Q210" s="64"/>
    </row>
    <row r="211" spans="1:17" s="70" customFormat="1">
      <c r="A211" s="139">
        <v>200</v>
      </c>
      <c r="B211" s="140"/>
      <c r="C211" s="142"/>
      <c r="D211" s="146" t="str">
        <f t="shared" si="11"/>
        <v/>
      </c>
      <c r="E211" s="139"/>
      <c r="G211" s="71"/>
      <c r="H211" s="64"/>
      <c r="I211"/>
      <c r="J211" s="64"/>
      <c r="K211" s="64"/>
      <c r="L211" s="64"/>
      <c r="M211" s="64"/>
      <c r="N211" s="64"/>
      <c r="O211" s="64"/>
      <c r="P211" s="64"/>
      <c r="Q211" s="64"/>
    </row>
    <row r="212" spans="1:17" s="70" customFormat="1">
      <c r="A212" s="139">
        <v>201</v>
      </c>
      <c r="B212" s="140"/>
      <c r="C212" s="142"/>
      <c r="D212" s="146" t="str">
        <f t="shared" si="11"/>
        <v/>
      </c>
      <c r="E212" s="139"/>
      <c r="G212" s="71"/>
      <c r="H212" s="64"/>
      <c r="I212"/>
      <c r="J212" s="64"/>
      <c r="K212" s="64"/>
      <c r="L212" s="64"/>
      <c r="M212" s="64"/>
      <c r="N212" s="64"/>
      <c r="O212" s="64"/>
      <c r="P212" s="64"/>
      <c r="Q212" s="64"/>
    </row>
    <row r="213" spans="1:17" s="70" customFormat="1">
      <c r="A213" s="139">
        <v>202</v>
      </c>
      <c r="B213" s="140"/>
      <c r="C213" s="142"/>
      <c r="D213" s="146" t="str">
        <f t="shared" si="11"/>
        <v/>
      </c>
      <c r="E213" s="139"/>
      <c r="G213" s="71"/>
      <c r="H213" s="64"/>
      <c r="I213"/>
      <c r="J213" s="64"/>
      <c r="K213" s="64"/>
      <c r="L213" s="64"/>
      <c r="M213" s="64"/>
      <c r="N213" s="64"/>
      <c r="O213" s="64"/>
      <c r="P213" s="64"/>
      <c r="Q213" s="64"/>
    </row>
    <row r="214" spans="1:17" s="70" customFormat="1">
      <c r="A214" s="139">
        <v>203</v>
      </c>
      <c r="B214" s="140"/>
      <c r="C214" s="142"/>
      <c r="D214" s="146" t="str">
        <f t="shared" si="11"/>
        <v/>
      </c>
      <c r="E214" s="139"/>
      <c r="G214" s="71"/>
      <c r="H214" s="64"/>
      <c r="I214"/>
      <c r="J214" s="64"/>
      <c r="K214" s="64"/>
      <c r="L214" s="64"/>
      <c r="M214" s="64"/>
      <c r="N214" s="64"/>
      <c r="O214" s="64"/>
      <c r="P214" s="64"/>
      <c r="Q214" s="64"/>
    </row>
    <row r="215" spans="1:17" s="70" customFormat="1">
      <c r="A215" s="139">
        <v>204</v>
      </c>
      <c r="B215" s="140"/>
      <c r="C215" s="142"/>
      <c r="D215" s="146" t="str">
        <f t="shared" si="11"/>
        <v/>
      </c>
      <c r="E215" s="139"/>
      <c r="G215" s="71"/>
      <c r="H215" s="64"/>
      <c r="I215"/>
      <c r="J215" s="64"/>
      <c r="K215" s="64"/>
      <c r="L215" s="64"/>
      <c r="M215" s="64"/>
      <c r="N215" s="64"/>
      <c r="O215" s="64"/>
      <c r="P215" s="64"/>
      <c r="Q215" s="64"/>
    </row>
    <row r="216" spans="1:17" s="70" customFormat="1">
      <c r="A216" s="139">
        <v>205</v>
      </c>
      <c r="B216" s="140"/>
      <c r="C216" s="142"/>
      <c r="D216" s="146" t="str">
        <f t="shared" si="11"/>
        <v/>
      </c>
      <c r="E216" s="139"/>
      <c r="G216" s="71"/>
      <c r="H216" s="64"/>
      <c r="I216"/>
      <c r="J216" s="64"/>
      <c r="K216" s="64"/>
      <c r="L216" s="64"/>
      <c r="M216" s="64"/>
      <c r="N216" s="64"/>
      <c r="O216" s="64"/>
      <c r="P216" s="64"/>
      <c r="Q216" s="64"/>
    </row>
    <row r="217" spans="1:17" s="70" customFormat="1">
      <c r="A217" s="139">
        <v>206</v>
      </c>
      <c r="B217" s="140"/>
      <c r="C217" s="142"/>
      <c r="D217" s="146" t="str">
        <f t="shared" si="11"/>
        <v/>
      </c>
      <c r="E217" s="139"/>
      <c r="G217" s="71"/>
      <c r="H217" s="64"/>
      <c r="I217"/>
      <c r="J217" s="64"/>
      <c r="K217" s="64"/>
      <c r="L217" s="64"/>
      <c r="M217" s="64"/>
      <c r="N217" s="64"/>
      <c r="O217" s="64"/>
      <c r="P217" s="64"/>
      <c r="Q217" s="64"/>
    </row>
    <row r="218" spans="1:17" s="70" customFormat="1">
      <c r="A218" s="139">
        <v>207</v>
      </c>
      <c r="B218" s="140"/>
      <c r="C218" s="142"/>
      <c r="D218" s="146" t="str">
        <f t="shared" si="11"/>
        <v/>
      </c>
      <c r="E218" s="139"/>
      <c r="G218" s="71"/>
      <c r="H218" s="64"/>
      <c r="I218"/>
      <c r="J218" s="64"/>
      <c r="K218" s="64"/>
      <c r="L218" s="64"/>
      <c r="M218" s="64"/>
      <c r="N218" s="64"/>
      <c r="O218" s="64"/>
      <c r="P218" s="64"/>
      <c r="Q218" s="64"/>
    </row>
    <row r="219" spans="1:17" s="70" customFormat="1">
      <c r="A219" s="139">
        <v>208</v>
      </c>
      <c r="B219" s="140"/>
      <c r="C219" s="142"/>
      <c r="D219" s="146" t="str">
        <f t="shared" si="11"/>
        <v/>
      </c>
      <c r="E219" s="139"/>
      <c r="G219" s="71"/>
      <c r="H219" s="64"/>
      <c r="I219"/>
      <c r="J219" s="64"/>
      <c r="K219" s="64"/>
      <c r="L219" s="64"/>
      <c r="M219" s="64"/>
      <c r="N219" s="64"/>
      <c r="O219" s="64"/>
      <c r="P219" s="64"/>
      <c r="Q219" s="64"/>
    </row>
    <row r="220" spans="1:17" s="70" customFormat="1">
      <c r="A220" s="139">
        <v>209</v>
      </c>
      <c r="B220" s="140"/>
      <c r="C220" s="142"/>
      <c r="D220" s="146" t="str">
        <f t="shared" si="11"/>
        <v/>
      </c>
      <c r="E220" s="139"/>
      <c r="G220" s="71"/>
      <c r="H220" s="64"/>
      <c r="I220"/>
      <c r="J220" s="64"/>
      <c r="K220" s="64"/>
      <c r="L220" s="64"/>
      <c r="M220" s="64"/>
      <c r="N220" s="64"/>
      <c r="O220" s="64"/>
      <c r="P220" s="64"/>
      <c r="Q220" s="64"/>
    </row>
    <row r="221" spans="1:17" s="70" customFormat="1">
      <c r="A221" s="139">
        <v>210</v>
      </c>
      <c r="B221" s="140"/>
      <c r="C221" s="142"/>
      <c r="D221" s="146" t="str">
        <f t="shared" si="11"/>
        <v/>
      </c>
      <c r="E221" s="139"/>
      <c r="G221" s="71"/>
      <c r="H221" s="64"/>
      <c r="I221"/>
      <c r="J221" s="64"/>
      <c r="K221" s="64"/>
      <c r="L221" s="64"/>
      <c r="M221" s="64"/>
      <c r="N221" s="64"/>
      <c r="O221" s="64"/>
      <c r="P221" s="64"/>
      <c r="Q221" s="64"/>
    </row>
    <row r="222" spans="1:17" s="70" customFormat="1">
      <c r="A222" s="139">
        <v>211</v>
      </c>
      <c r="B222" s="140"/>
      <c r="C222" s="142"/>
      <c r="D222" s="146" t="str">
        <f t="shared" si="11"/>
        <v/>
      </c>
      <c r="E222" s="139"/>
      <c r="G222" s="71"/>
      <c r="H222" s="64"/>
      <c r="I222"/>
      <c r="J222" s="64"/>
      <c r="K222" s="64"/>
      <c r="L222" s="64"/>
      <c r="M222" s="64"/>
      <c r="N222" s="64"/>
      <c r="O222" s="64"/>
      <c r="P222" s="64"/>
      <c r="Q222" s="64"/>
    </row>
    <row r="223" spans="1:17" s="70" customFormat="1">
      <c r="A223" s="139">
        <v>212</v>
      </c>
      <c r="B223" s="140"/>
      <c r="C223" s="142"/>
      <c r="D223" s="146" t="str">
        <f t="shared" si="11"/>
        <v/>
      </c>
      <c r="E223" s="139"/>
      <c r="G223" s="71"/>
      <c r="H223" s="64"/>
      <c r="I223"/>
      <c r="J223" s="64"/>
      <c r="K223" s="64"/>
      <c r="L223" s="64"/>
      <c r="M223" s="64"/>
      <c r="N223" s="64"/>
      <c r="O223" s="64"/>
      <c r="P223" s="64"/>
      <c r="Q223" s="64"/>
    </row>
    <row r="224" spans="1:17" s="70" customFormat="1">
      <c r="A224" s="139">
        <v>213</v>
      </c>
      <c r="B224" s="140"/>
      <c r="C224" s="142"/>
      <c r="D224" s="146" t="str">
        <f t="shared" si="11"/>
        <v/>
      </c>
      <c r="E224" s="139"/>
      <c r="G224" s="71"/>
      <c r="H224" s="64"/>
      <c r="I224"/>
      <c r="J224" s="64"/>
      <c r="K224" s="64"/>
      <c r="L224" s="64"/>
      <c r="M224" s="64"/>
      <c r="N224" s="64"/>
      <c r="O224" s="64"/>
      <c r="P224" s="64"/>
      <c r="Q224" s="64"/>
    </row>
    <row r="225" spans="1:17" s="70" customFormat="1">
      <c r="A225" s="139">
        <v>214</v>
      </c>
      <c r="B225" s="140"/>
      <c r="C225" s="142"/>
      <c r="D225" s="146" t="str">
        <f t="shared" si="11"/>
        <v/>
      </c>
      <c r="E225" s="139"/>
      <c r="G225" s="71"/>
      <c r="H225" s="64"/>
      <c r="I225"/>
      <c r="J225" s="64"/>
      <c r="K225" s="64"/>
      <c r="L225" s="64"/>
      <c r="M225" s="64"/>
      <c r="N225" s="64"/>
      <c r="O225" s="64"/>
      <c r="P225" s="64"/>
      <c r="Q225" s="64"/>
    </row>
    <row r="226" spans="1:17" s="70" customFormat="1">
      <c r="A226" s="139">
        <v>215</v>
      </c>
      <c r="B226" s="140"/>
      <c r="C226" s="142"/>
      <c r="D226" s="146" t="str">
        <f t="shared" si="11"/>
        <v/>
      </c>
      <c r="E226" s="139"/>
      <c r="G226" s="71"/>
      <c r="H226" s="64"/>
      <c r="I226"/>
      <c r="J226" s="64"/>
      <c r="K226" s="64"/>
      <c r="L226" s="64"/>
      <c r="M226" s="64"/>
      <c r="N226" s="64"/>
      <c r="O226" s="64"/>
      <c r="P226" s="64"/>
      <c r="Q226" s="64"/>
    </row>
    <row r="227" spans="1:17" s="70" customFormat="1">
      <c r="A227" s="139">
        <v>216</v>
      </c>
      <c r="B227" s="140"/>
      <c r="C227" s="142"/>
      <c r="D227" s="146" t="str">
        <f t="shared" si="11"/>
        <v/>
      </c>
      <c r="E227" s="139"/>
      <c r="G227" s="71"/>
      <c r="H227" s="64"/>
      <c r="I227"/>
      <c r="J227" s="64"/>
      <c r="K227" s="64"/>
      <c r="L227" s="64"/>
      <c r="M227" s="64"/>
      <c r="N227" s="64"/>
      <c r="O227" s="64"/>
      <c r="P227" s="64"/>
      <c r="Q227" s="64"/>
    </row>
    <row r="228" spans="1:17" s="70" customFormat="1">
      <c r="A228" s="139">
        <v>217</v>
      </c>
      <c r="B228" s="140"/>
      <c r="C228" s="142"/>
      <c r="D228" s="146" t="str">
        <f t="shared" si="11"/>
        <v/>
      </c>
      <c r="E228" s="139"/>
      <c r="G228" s="71"/>
      <c r="H228" s="64"/>
      <c r="I228"/>
      <c r="J228" s="64"/>
      <c r="K228" s="64"/>
      <c r="L228" s="64"/>
      <c r="M228" s="64"/>
      <c r="N228" s="64"/>
      <c r="O228" s="64"/>
      <c r="P228" s="64"/>
      <c r="Q228" s="64"/>
    </row>
    <row r="229" spans="1:17" s="70" customFormat="1">
      <c r="A229" s="139">
        <v>218</v>
      </c>
      <c r="B229" s="140"/>
      <c r="C229" s="142"/>
      <c r="D229" s="146" t="str">
        <f t="shared" si="11"/>
        <v/>
      </c>
      <c r="E229" s="139"/>
      <c r="G229" s="71"/>
      <c r="H229" s="64"/>
      <c r="I229"/>
      <c r="J229" s="64"/>
      <c r="K229" s="64"/>
      <c r="L229" s="64"/>
      <c r="M229" s="64"/>
      <c r="N229" s="64"/>
      <c r="O229" s="64"/>
      <c r="P229" s="64"/>
      <c r="Q229" s="64"/>
    </row>
    <row r="230" spans="1:17" s="70" customFormat="1">
      <c r="A230" s="139">
        <v>219</v>
      </c>
      <c r="B230" s="140"/>
      <c r="C230" s="142"/>
      <c r="D230" s="146" t="str">
        <f t="shared" si="11"/>
        <v/>
      </c>
      <c r="E230" s="139"/>
      <c r="G230" s="71"/>
      <c r="H230" s="64"/>
      <c r="I230"/>
      <c r="J230" s="64"/>
      <c r="K230" s="64"/>
      <c r="L230" s="64"/>
      <c r="M230" s="64"/>
      <c r="N230" s="64"/>
      <c r="O230" s="64"/>
      <c r="P230" s="64"/>
      <c r="Q230" s="64"/>
    </row>
    <row r="231" spans="1:17" s="70" customFormat="1">
      <c r="A231" s="139">
        <v>220</v>
      </c>
      <c r="B231" s="140"/>
      <c r="C231" s="142"/>
      <c r="D231" s="146" t="str">
        <f t="shared" si="11"/>
        <v/>
      </c>
      <c r="E231" s="139"/>
      <c r="G231" s="71"/>
      <c r="H231" s="64"/>
      <c r="I231"/>
      <c r="J231" s="64"/>
      <c r="K231" s="64"/>
      <c r="L231" s="64"/>
      <c r="M231" s="64"/>
      <c r="N231" s="64"/>
      <c r="O231" s="64"/>
      <c r="P231" s="64"/>
      <c r="Q231" s="64"/>
    </row>
    <row r="232" spans="1:17" s="70" customFormat="1">
      <c r="A232" s="139">
        <v>221</v>
      </c>
      <c r="B232" s="140"/>
      <c r="C232" s="142"/>
      <c r="D232" s="146" t="str">
        <f t="shared" si="11"/>
        <v/>
      </c>
      <c r="E232" s="139"/>
      <c r="G232" s="71"/>
      <c r="H232" s="64"/>
      <c r="I232"/>
      <c r="J232" s="64"/>
      <c r="K232" s="64"/>
      <c r="L232" s="64"/>
      <c r="M232" s="64"/>
      <c r="N232" s="64"/>
      <c r="O232" s="64"/>
      <c r="P232" s="64"/>
      <c r="Q232" s="64"/>
    </row>
    <row r="233" spans="1:17" s="70" customFormat="1">
      <c r="A233" s="139">
        <v>222</v>
      </c>
      <c r="B233" s="140"/>
      <c r="C233" s="142"/>
      <c r="D233" s="146" t="str">
        <f t="shared" si="11"/>
        <v/>
      </c>
      <c r="E233" s="139"/>
      <c r="G233" s="71"/>
      <c r="H233" s="64"/>
      <c r="I233"/>
      <c r="J233" s="64"/>
      <c r="K233" s="64"/>
      <c r="L233" s="64"/>
      <c r="M233" s="64"/>
      <c r="N233" s="64"/>
      <c r="O233" s="64"/>
      <c r="P233" s="64"/>
      <c r="Q233" s="64"/>
    </row>
    <row r="234" spans="1:17" s="70" customFormat="1">
      <c r="A234" s="139">
        <v>223</v>
      </c>
      <c r="B234" s="140"/>
      <c r="C234" s="142"/>
      <c r="D234" s="146" t="str">
        <f t="shared" si="11"/>
        <v/>
      </c>
      <c r="E234" s="139"/>
      <c r="G234" s="71"/>
      <c r="H234" s="64"/>
      <c r="I234"/>
      <c r="J234" s="64"/>
      <c r="K234" s="64"/>
      <c r="L234" s="64"/>
      <c r="M234" s="64"/>
      <c r="N234" s="64"/>
      <c r="O234" s="64"/>
      <c r="P234" s="64"/>
      <c r="Q234" s="64"/>
    </row>
    <row r="235" spans="1:17" s="70" customFormat="1">
      <c r="A235" s="139">
        <v>224</v>
      </c>
      <c r="B235" s="140"/>
      <c r="C235" s="142"/>
      <c r="D235" s="146" t="str">
        <f t="shared" si="11"/>
        <v/>
      </c>
      <c r="E235" s="139"/>
      <c r="G235" s="71"/>
      <c r="H235" s="64"/>
      <c r="I235"/>
      <c r="J235" s="64"/>
      <c r="K235" s="64"/>
      <c r="L235" s="64"/>
      <c r="M235" s="64"/>
      <c r="N235" s="64"/>
      <c r="O235" s="64"/>
      <c r="P235" s="64"/>
      <c r="Q235" s="64"/>
    </row>
    <row r="236" spans="1:17" s="70" customFormat="1">
      <c r="A236" s="139">
        <v>225</v>
      </c>
      <c r="B236" s="140"/>
      <c r="C236" s="142"/>
      <c r="D236" s="146" t="str">
        <f t="shared" si="11"/>
        <v/>
      </c>
      <c r="E236" s="139"/>
      <c r="G236" s="71"/>
      <c r="H236" s="64"/>
      <c r="I236"/>
      <c r="J236" s="64"/>
      <c r="K236" s="64"/>
      <c r="L236" s="64"/>
      <c r="M236" s="64"/>
      <c r="N236" s="64"/>
      <c r="O236" s="64"/>
      <c r="P236" s="64"/>
      <c r="Q236" s="64"/>
    </row>
    <row r="237" spans="1:17" s="70" customFormat="1">
      <c r="A237" s="139">
        <v>226</v>
      </c>
      <c r="B237" s="140"/>
      <c r="C237" s="142"/>
      <c r="D237" s="146" t="str">
        <f t="shared" si="11"/>
        <v/>
      </c>
      <c r="E237" s="139"/>
      <c r="G237" s="71"/>
      <c r="H237" s="64"/>
      <c r="I237"/>
      <c r="J237" s="64"/>
      <c r="K237" s="64"/>
      <c r="L237" s="64"/>
      <c r="M237" s="64"/>
      <c r="N237" s="64"/>
      <c r="O237" s="64"/>
      <c r="P237" s="64"/>
      <c r="Q237" s="64"/>
    </row>
    <row r="238" spans="1:17" s="70" customFormat="1">
      <c r="A238" s="139">
        <v>227</v>
      </c>
      <c r="B238" s="140"/>
      <c r="C238" s="142"/>
      <c r="D238" s="146" t="str">
        <f t="shared" si="11"/>
        <v/>
      </c>
      <c r="E238" s="139"/>
      <c r="G238" s="71"/>
      <c r="H238" s="64"/>
      <c r="I238"/>
      <c r="J238" s="64"/>
      <c r="K238" s="64"/>
      <c r="L238" s="64"/>
      <c r="M238" s="64"/>
      <c r="N238" s="64"/>
      <c r="O238" s="64"/>
      <c r="P238" s="64"/>
      <c r="Q238" s="64"/>
    </row>
    <row r="239" spans="1:17" s="70" customFormat="1">
      <c r="A239" s="139">
        <v>228</v>
      </c>
      <c r="B239" s="140"/>
      <c r="C239" s="142"/>
      <c r="D239" s="146" t="str">
        <f t="shared" si="11"/>
        <v/>
      </c>
      <c r="E239" s="139"/>
      <c r="G239" s="71"/>
      <c r="H239" s="64"/>
      <c r="I239"/>
      <c r="J239" s="64"/>
      <c r="K239" s="64"/>
      <c r="L239" s="64"/>
      <c r="M239" s="64"/>
      <c r="N239" s="64"/>
      <c r="O239" s="64"/>
      <c r="P239" s="64"/>
      <c r="Q239" s="64"/>
    </row>
    <row r="240" spans="1:17" s="70" customFormat="1">
      <c r="A240" s="139">
        <v>229</v>
      </c>
      <c r="B240" s="140"/>
      <c r="C240" s="142"/>
      <c r="D240" s="146" t="str">
        <f t="shared" si="11"/>
        <v/>
      </c>
      <c r="E240" s="139"/>
      <c r="G240" s="71"/>
      <c r="H240" s="64"/>
      <c r="I240"/>
      <c r="J240" s="64"/>
      <c r="K240" s="64"/>
      <c r="L240" s="64"/>
      <c r="M240" s="64"/>
      <c r="N240" s="64"/>
      <c r="O240" s="64"/>
      <c r="P240" s="64"/>
      <c r="Q240" s="64"/>
    </row>
    <row r="241" spans="1:17" s="70" customFormat="1">
      <c r="A241" s="139">
        <v>230</v>
      </c>
      <c r="B241" s="140"/>
      <c r="C241" s="142"/>
      <c r="D241" s="146" t="str">
        <f t="shared" si="11"/>
        <v/>
      </c>
      <c r="E241" s="139"/>
      <c r="G241" s="71"/>
      <c r="H241" s="64"/>
      <c r="I241"/>
      <c r="J241" s="64"/>
      <c r="K241" s="64"/>
      <c r="L241" s="64"/>
      <c r="M241" s="64"/>
      <c r="N241" s="64"/>
      <c r="O241" s="64"/>
      <c r="P241" s="64"/>
      <c r="Q241" s="64"/>
    </row>
    <row r="242" spans="1:17" s="70" customFormat="1">
      <c r="A242" s="139">
        <v>231</v>
      </c>
      <c r="B242" s="140"/>
      <c r="C242" s="142"/>
      <c r="D242" s="146" t="str">
        <f t="shared" si="11"/>
        <v/>
      </c>
      <c r="E242" s="139"/>
      <c r="G242" s="71"/>
      <c r="H242" s="64"/>
      <c r="I242"/>
      <c r="J242" s="64"/>
      <c r="K242" s="64"/>
      <c r="L242" s="64"/>
      <c r="M242" s="64"/>
      <c r="N242" s="64"/>
      <c r="O242" s="64"/>
      <c r="P242" s="64"/>
      <c r="Q242" s="64"/>
    </row>
    <row r="243" spans="1:17" s="70" customFormat="1">
      <c r="A243" s="139">
        <v>232</v>
      </c>
      <c r="B243" s="140"/>
      <c r="C243" s="142"/>
      <c r="D243" s="146" t="str">
        <f t="shared" si="11"/>
        <v/>
      </c>
      <c r="E243" s="139"/>
      <c r="G243" s="71"/>
      <c r="H243" s="64"/>
      <c r="I243"/>
      <c r="J243" s="64"/>
      <c r="K243" s="64"/>
      <c r="L243" s="64"/>
      <c r="M243" s="64"/>
      <c r="N243" s="64"/>
      <c r="O243" s="64"/>
      <c r="P243" s="64"/>
      <c r="Q243" s="64"/>
    </row>
    <row r="244" spans="1:17" s="70" customFormat="1">
      <c r="A244" s="139">
        <v>233</v>
      </c>
      <c r="B244" s="140"/>
      <c r="C244" s="142"/>
      <c r="D244" s="146" t="str">
        <f t="shared" si="11"/>
        <v/>
      </c>
      <c r="E244" s="139"/>
      <c r="G244" s="71"/>
      <c r="H244" s="64"/>
      <c r="I244"/>
      <c r="J244" s="64"/>
      <c r="K244" s="64"/>
      <c r="L244" s="64"/>
      <c r="M244" s="64"/>
      <c r="N244" s="64"/>
      <c r="O244" s="64"/>
      <c r="P244" s="64"/>
      <c r="Q244" s="64"/>
    </row>
    <row r="245" spans="1:17" s="70" customFormat="1">
      <c r="A245" s="139">
        <v>234</v>
      </c>
      <c r="B245" s="140"/>
      <c r="C245" s="142"/>
      <c r="D245" s="146" t="str">
        <f t="shared" si="11"/>
        <v/>
      </c>
      <c r="E245" s="139"/>
      <c r="G245" s="71"/>
      <c r="H245" s="64"/>
      <c r="I245"/>
      <c r="J245" s="64"/>
      <c r="K245" s="64"/>
      <c r="L245" s="64"/>
      <c r="M245" s="64"/>
      <c r="N245" s="64"/>
      <c r="O245" s="64"/>
      <c r="P245" s="64"/>
      <c r="Q245" s="64"/>
    </row>
    <row r="246" spans="1:17" s="70" customFormat="1">
      <c r="A246" s="139">
        <v>235</v>
      </c>
      <c r="B246" s="140"/>
      <c r="C246" s="142"/>
      <c r="D246" s="146" t="str">
        <f t="shared" si="11"/>
        <v/>
      </c>
      <c r="E246" s="139"/>
      <c r="G246" s="71"/>
      <c r="H246" s="64"/>
      <c r="I246"/>
      <c r="J246" s="64"/>
      <c r="K246" s="64"/>
      <c r="L246" s="64"/>
      <c r="M246" s="64"/>
      <c r="N246" s="64"/>
      <c r="O246" s="64"/>
      <c r="P246" s="64"/>
      <c r="Q246" s="64"/>
    </row>
    <row r="247" spans="1:17" s="70" customFormat="1">
      <c r="A247" s="139">
        <v>236</v>
      </c>
      <c r="B247" s="140"/>
      <c r="C247" s="142"/>
      <c r="D247" s="146" t="str">
        <f t="shared" si="11"/>
        <v/>
      </c>
      <c r="E247" s="139"/>
      <c r="G247" s="71"/>
      <c r="H247" s="64"/>
      <c r="I247"/>
      <c r="J247" s="64"/>
      <c r="K247" s="64"/>
      <c r="L247" s="64"/>
      <c r="M247" s="64"/>
      <c r="N247" s="64"/>
      <c r="O247" s="64"/>
      <c r="P247" s="64"/>
      <c r="Q247" s="64"/>
    </row>
    <row r="248" spans="1:17" s="70" customFormat="1">
      <c r="A248" s="139">
        <v>237</v>
      </c>
      <c r="B248" s="140"/>
      <c r="C248" s="142"/>
      <c r="D248" s="146" t="str">
        <f t="shared" si="11"/>
        <v/>
      </c>
      <c r="E248" s="139"/>
      <c r="G248" s="71"/>
      <c r="H248" s="64"/>
      <c r="I248"/>
      <c r="J248" s="64"/>
      <c r="K248" s="64"/>
      <c r="L248" s="64"/>
      <c r="M248" s="64"/>
      <c r="N248" s="64"/>
      <c r="O248" s="64"/>
      <c r="P248" s="64"/>
      <c r="Q248" s="64"/>
    </row>
    <row r="249" spans="1:17" s="70" customFormat="1">
      <c r="A249" s="139">
        <v>238</v>
      </c>
      <c r="B249" s="140"/>
      <c r="C249" s="142"/>
      <c r="D249" s="146" t="str">
        <f t="shared" si="11"/>
        <v/>
      </c>
      <c r="E249" s="139"/>
      <c r="G249" s="71"/>
      <c r="H249" s="64"/>
      <c r="I249"/>
      <c r="J249" s="64"/>
      <c r="K249" s="64"/>
      <c r="L249" s="64"/>
      <c r="M249" s="64"/>
      <c r="N249" s="64"/>
      <c r="O249" s="64"/>
      <c r="P249" s="64"/>
      <c r="Q249" s="64"/>
    </row>
    <row r="250" spans="1:17" s="70" customFormat="1">
      <c r="A250" s="139">
        <v>239</v>
      </c>
      <c r="B250" s="140"/>
      <c r="C250" s="142"/>
      <c r="D250" s="146" t="str">
        <f t="shared" si="11"/>
        <v/>
      </c>
      <c r="E250" s="139"/>
      <c r="G250" s="71"/>
      <c r="H250" s="64"/>
      <c r="I250"/>
      <c r="J250" s="64"/>
      <c r="K250" s="64"/>
      <c r="L250" s="64"/>
      <c r="M250" s="64"/>
      <c r="N250" s="64"/>
      <c r="O250" s="64"/>
      <c r="P250" s="64"/>
      <c r="Q250" s="64"/>
    </row>
    <row r="251" spans="1:17" s="70" customFormat="1">
      <c r="A251" s="139">
        <v>240</v>
      </c>
      <c r="B251" s="140"/>
      <c r="C251" s="142"/>
      <c r="D251" s="146" t="str">
        <f t="shared" si="11"/>
        <v/>
      </c>
      <c r="E251" s="139"/>
      <c r="G251" s="71"/>
      <c r="H251" s="64"/>
      <c r="I251"/>
      <c r="J251" s="64"/>
      <c r="K251" s="64"/>
      <c r="L251" s="64"/>
      <c r="M251" s="64"/>
      <c r="N251" s="64"/>
      <c r="O251" s="64"/>
      <c r="P251" s="64"/>
      <c r="Q251" s="64"/>
    </row>
    <row r="252" spans="1:17" s="70" customFormat="1">
      <c r="A252" s="139">
        <v>241</v>
      </c>
      <c r="B252" s="140"/>
      <c r="C252" s="142"/>
      <c r="D252" s="146" t="str">
        <f t="shared" si="11"/>
        <v/>
      </c>
      <c r="E252" s="139"/>
      <c r="G252" s="71"/>
      <c r="H252" s="64"/>
      <c r="I252"/>
      <c r="J252" s="64"/>
      <c r="K252" s="64"/>
      <c r="L252" s="64"/>
      <c r="M252" s="64"/>
      <c r="N252" s="64"/>
      <c r="O252" s="64"/>
      <c r="P252" s="64"/>
      <c r="Q252" s="64"/>
    </row>
    <row r="253" spans="1:17" s="70" customFormat="1">
      <c r="A253" s="139">
        <v>242</v>
      </c>
      <c r="B253" s="140"/>
      <c r="C253" s="142"/>
      <c r="D253" s="146" t="str">
        <f t="shared" si="11"/>
        <v/>
      </c>
      <c r="E253" s="139"/>
      <c r="G253" s="71"/>
      <c r="H253" s="64"/>
      <c r="I253"/>
      <c r="J253" s="64"/>
      <c r="K253" s="64"/>
      <c r="L253" s="64"/>
      <c r="M253" s="64"/>
      <c r="N253" s="64"/>
      <c r="O253" s="64"/>
      <c r="P253" s="64"/>
      <c r="Q253" s="64"/>
    </row>
    <row r="254" spans="1:17" s="70" customFormat="1">
      <c r="A254" s="139">
        <v>243</v>
      </c>
      <c r="B254" s="140"/>
      <c r="C254" s="142"/>
      <c r="D254" s="146" t="str">
        <f t="shared" si="11"/>
        <v/>
      </c>
      <c r="E254" s="139"/>
      <c r="G254" s="71"/>
      <c r="H254" s="64"/>
      <c r="I254"/>
      <c r="J254" s="64"/>
      <c r="K254" s="64"/>
      <c r="L254" s="64"/>
      <c r="M254" s="64"/>
      <c r="N254" s="64"/>
      <c r="O254" s="64"/>
      <c r="P254" s="64"/>
      <c r="Q254" s="64"/>
    </row>
    <row r="255" spans="1:17" s="70" customFormat="1">
      <c r="A255" s="139">
        <v>244</v>
      </c>
      <c r="B255" s="140"/>
      <c r="C255" s="142"/>
      <c r="D255" s="146" t="str">
        <f t="shared" si="11"/>
        <v/>
      </c>
      <c r="E255" s="139"/>
      <c r="G255" s="71"/>
      <c r="H255" s="64"/>
      <c r="I255"/>
      <c r="J255" s="64"/>
      <c r="K255" s="64"/>
      <c r="L255" s="64"/>
      <c r="M255" s="64"/>
      <c r="N255" s="64"/>
      <c r="O255" s="64"/>
      <c r="P255" s="64"/>
      <c r="Q255" s="64"/>
    </row>
    <row r="256" spans="1:17" s="70" customFormat="1">
      <c r="A256" s="139">
        <v>245</v>
      </c>
      <c r="B256" s="140"/>
      <c r="C256" s="142"/>
      <c r="D256" s="146" t="str">
        <f t="shared" si="11"/>
        <v/>
      </c>
      <c r="E256" s="139"/>
      <c r="G256" s="71"/>
      <c r="H256" s="64"/>
      <c r="I256"/>
      <c r="J256" s="64"/>
      <c r="K256" s="64"/>
      <c r="L256" s="64"/>
      <c r="M256" s="64"/>
      <c r="N256" s="64"/>
      <c r="O256" s="64"/>
      <c r="P256" s="64"/>
      <c r="Q256" s="64"/>
    </row>
    <row r="257" spans="1:17" s="70" customFormat="1">
      <c r="A257" s="139">
        <v>246</v>
      </c>
      <c r="B257" s="140"/>
      <c r="C257" s="142"/>
      <c r="D257" s="146" t="str">
        <f t="shared" si="11"/>
        <v/>
      </c>
      <c r="E257" s="139"/>
      <c r="G257" s="71"/>
      <c r="H257" s="64"/>
      <c r="I257"/>
      <c r="J257" s="64"/>
      <c r="K257" s="64"/>
      <c r="L257" s="64"/>
      <c r="M257" s="64"/>
      <c r="N257" s="64"/>
      <c r="O257" s="64"/>
      <c r="P257" s="64"/>
      <c r="Q257" s="64"/>
    </row>
    <row r="258" spans="1:17" s="70" customFormat="1">
      <c r="A258" s="139">
        <v>247</v>
      </c>
      <c r="B258" s="140"/>
      <c r="C258" s="142"/>
      <c r="D258" s="146" t="str">
        <f t="shared" si="11"/>
        <v/>
      </c>
      <c r="E258" s="139"/>
      <c r="G258" s="71"/>
      <c r="H258" s="64"/>
      <c r="I258"/>
      <c r="J258" s="64"/>
      <c r="K258" s="64"/>
      <c r="L258" s="64"/>
      <c r="M258" s="64"/>
      <c r="N258" s="64"/>
      <c r="O258" s="64"/>
      <c r="P258" s="64"/>
      <c r="Q258" s="64"/>
    </row>
    <row r="259" spans="1:17" s="70" customFormat="1">
      <c r="A259" s="139">
        <v>248</v>
      </c>
      <c r="B259" s="140"/>
      <c r="C259" s="142"/>
      <c r="D259" s="146" t="str">
        <f t="shared" si="11"/>
        <v/>
      </c>
      <c r="E259" s="139"/>
      <c r="G259" s="71"/>
      <c r="H259" s="64"/>
      <c r="I259"/>
      <c r="J259" s="64"/>
      <c r="K259" s="64"/>
      <c r="L259" s="64"/>
      <c r="M259" s="64"/>
      <c r="N259" s="64"/>
      <c r="O259" s="64"/>
      <c r="P259" s="64"/>
      <c r="Q259" s="64"/>
    </row>
    <row r="260" spans="1:17" s="70" customFormat="1">
      <c r="A260" s="139">
        <v>249</v>
      </c>
      <c r="B260" s="140"/>
      <c r="C260" s="142"/>
      <c r="D260" s="146" t="str">
        <f t="shared" si="11"/>
        <v/>
      </c>
      <c r="E260" s="139"/>
      <c r="G260" s="71"/>
      <c r="H260" s="64"/>
      <c r="I260"/>
      <c r="J260" s="64"/>
      <c r="K260" s="64"/>
      <c r="L260" s="64"/>
      <c r="M260" s="64"/>
      <c r="N260" s="64"/>
      <c r="O260" s="64"/>
      <c r="P260" s="64"/>
      <c r="Q260" s="64"/>
    </row>
    <row r="261" spans="1:17" s="70" customFormat="1">
      <c r="A261" s="139">
        <v>250</v>
      </c>
      <c r="B261" s="140"/>
      <c r="C261" s="142"/>
      <c r="D261" s="146" t="str">
        <f t="shared" si="11"/>
        <v/>
      </c>
      <c r="E261" s="139"/>
      <c r="G261" s="71"/>
      <c r="H261" s="64"/>
      <c r="I261"/>
      <c r="J261" s="64"/>
      <c r="K261" s="64"/>
      <c r="L261" s="64"/>
      <c r="M261" s="64"/>
      <c r="N261" s="64"/>
      <c r="O261" s="64"/>
      <c r="P261" s="64"/>
      <c r="Q261" s="64"/>
    </row>
  </sheetData>
  <sheetProtection algorithmName="SHA-512" hashValue="qZChBUXxPIauklvlKr0QcD4xNClU7Qho++8JsVl/wamXYprajfV7RKH3ABAhhM47nhPwC5OvECmruqqSqMjvJA==" saltValue="r9jVFMK6Ua6bg75GqiwJUA=="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B12" sqref="B12:C14"/>
    </sheetView>
  </sheetViews>
  <sheetFormatPr defaultColWidth="9.140625" defaultRowHeight="15.75"/>
  <cols>
    <col min="1" max="1" width="5.7109375" style="60" customWidth="1"/>
    <col min="2" max="2" width="48.28515625" style="64" customWidth="1"/>
    <col min="3" max="3" width="10.7109375" style="69" customWidth="1"/>
    <col min="4" max="5" width="17.7109375" style="64" customWidth="1"/>
    <col min="6" max="6" width="10.7109375" style="70" hidden="1" customWidth="1"/>
    <col min="7" max="7" width="9.140625" customWidth="1"/>
    <col min="8" max="16" width="9.140625" style="64" customWidth="1"/>
    <col min="17" max="16384" width="9.140625" style="64"/>
  </cols>
  <sheetData>
    <row r="1" spans="1:7" s="60" customFormat="1">
      <c r="A1" s="59" t="s">
        <v>228</v>
      </c>
      <c r="C1" s="61"/>
      <c r="D1" s="63"/>
      <c r="E1" s="50"/>
      <c r="F1" s="62"/>
      <c r="G1"/>
    </row>
    <row r="2" spans="1:7" s="60" customFormat="1">
      <c r="A2" s="147" t="str">
        <f>IF(ISBLANK(facultate), IF(ISBLANK(departament),"","Departament " &amp; departament), "Facultatea " &amp; facultate)</f>
        <v>Facultatea Construcții</v>
      </c>
      <c r="C2" s="61"/>
      <c r="D2" s="63"/>
      <c r="E2" s="50"/>
      <c r="F2" s="62"/>
      <c r="G2"/>
    </row>
    <row r="3" spans="1:7" s="60" customFormat="1">
      <c r="A3" s="147" t="str">
        <f>IF(ISBLANK(departament),"","Departamentul " &amp; departament)</f>
        <v>Departamentul Căi de Comunicație Terestre, Fundații și Cadastru</v>
      </c>
      <c r="C3" s="61"/>
      <c r="D3" s="63"/>
      <c r="E3" s="50"/>
      <c r="F3" s="62"/>
      <c r="G3"/>
    </row>
    <row r="4" spans="1:7">
      <c r="A4" s="527" t="s">
        <v>583</v>
      </c>
      <c r="B4" s="527"/>
      <c r="C4" s="527"/>
      <c r="D4" s="527"/>
      <c r="E4" s="527"/>
      <c r="F4" s="527"/>
    </row>
    <row r="5" spans="1:7">
      <c r="A5" s="527" t="s">
        <v>629</v>
      </c>
      <c r="B5" s="527"/>
      <c r="C5" s="527"/>
      <c r="D5" s="527"/>
      <c r="E5" s="406"/>
      <c r="F5" s="221"/>
    </row>
    <row r="6" spans="1:7" ht="13.5" customHeight="1">
      <c r="C6" s="64"/>
      <c r="D6" s="340" t="str">
        <f>CONCATENATE(functie," ",nume_candidat)</f>
        <v>Profesor Ciutina Adrian</v>
      </c>
      <c r="E6" s="340"/>
    </row>
    <row r="7" spans="1:7" ht="18.75" customHeight="1">
      <c r="A7" s="525" t="s">
        <v>93</v>
      </c>
      <c r="B7" s="525" t="s">
        <v>637</v>
      </c>
      <c r="C7" s="535" t="s">
        <v>2</v>
      </c>
      <c r="D7" s="525" t="s">
        <v>289</v>
      </c>
      <c r="E7" s="535" t="s">
        <v>827</v>
      </c>
      <c r="F7" s="525" t="s">
        <v>4</v>
      </c>
    </row>
    <row r="8" spans="1:7" ht="18.75" customHeight="1">
      <c r="A8" s="542"/>
      <c r="B8" s="542"/>
      <c r="C8" s="536"/>
      <c r="D8" s="542"/>
      <c r="E8" s="536"/>
      <c r="F8" s="542"/>
    </row>
    <row r="9" spans="1:7" ht="18.75" customHeight="1">
      <c r="A9" s="542"/>
      <c r="B9" s="542"/>
      <c r="C9" s="536"/>
      <c r="D9" s="526"/>
      <c r="E9" s="536"/>
      <c r="F9" s="526"/>
    </row>
    <row r="10" spans="1:7" ht="18.75" customHeight="1">
      <c r="A10" s="526"/>
      <c r="B10" s="526"/>
      <c r="C10" s="537"/>
      <c r="D10" s="295" t="str">
        <f>CONCATENATE("ultimii ",durata_evaluare," ani")</f>
        <v>ultimii 5 ani</v>
      </c>
      <c r="E10" s="537"/>
      <c r="F10" s="295" t="str">
        <f>CONCATENATE("ultimii                                  ",durata_evaluare," ani")</f>
        <v>ultimii                                  5 ani</v>
      </c>
    </row>
    <row r="11" spans="1:7">
      <c r="A11" s="86"/>
      <c r="B11" s="65"/>
      <c r="C11" s="30"/>
      <c r="D11" s="145">
        <f>SUMIF(D12:D1012,"&gt;0")</f>
        <v>0</v>
      </c>
      <c r="E11" s="418"/>
      <c r="F11" s="75">
        <f>SUMIF(F12:F1110,"&gt;0")</f>
        <v>0</v>
      </c>
    </row>
    <row r="12" spans="1:7">
      <c r="A12" s="37">
        <v>1</v>
      </c>
      <c r="B12" s="7"/>
      <c r="C12" s="215"/>
      <c r="D12" s="146" t="str">
        <f t="shared" ref="D12:D75" si="0">IF(OR(,$C12&lt;an_initial,$C12&gt;an_final),"",F12*(HLOOKUP(B12,iii12punctaje,2,FALSE)))</f>
        <v/>
      </c>
      <c r="E12" s="37"/>
      <c r="F12" s="76" t="str">
        <f t="shared" ref="F12:F43" si="1">IF(OR(,,$C12="",$C12&gt;an_final),"",IF($C12&gt;=an_initial,1,""))</f>
        <v/>
      </c>
    </row>
    <row r="13" spans="1:7">
      <c r="A13" s="37">
        <v>2</v>
      </c>
      <c r="B13" s="7"/>
      <c r="C13" s="215"/>
      <c r="D13" s="146" t="str">
        <f t="shared" si="0"/>
        <v/>
      </c>
      <c r="E13" s="37"/>
      <c r="F13" s="76" t="str">
        <f t="shared" si="1"/>
        <v/>
      </c>
    </row>
    <row r="14" spans="1:7">
      <c r="A14" s="37">
        <v>3</v>
      </c>
      <c r="B14" s="7"/>
      <c r="C14" s="215"/>
      <c r="D14" s="146" t="str">
        <f t="shared" si="0"/>
        <v/>
      </c>
      <c r="E14" s="37"/>
      <c r="F14" s="76" t="str">
        <f t="shared" si="1"/>
        <v/>
      </c>
    </row>
    <row r="15" spans="1:7">
      <c r="A15" s="37">
        <v>4</v>
      </c>
      <c r="B15" s="6"/>
      <c r="C15" s="211"/>
      <c r="D15" s="146" t="str">
        <f t="shared" si="0"/>
        <v/>
      </c>
      <c r="E15" s="37"/>
      <c r="F15" s="76" t="str">
        <f t="shared" si="1"/>
        <v/>
      </c>
    </row>
    <row r="16" spans="1:7">
      <c r="A16" s="37">
        <v>5</v>
      </c>
      <c r="B16" s="6"/>
      <c r="C16" s="211"/>
      <c r="D16" s="146" t="str">
        <f t="shared" si="0"/>
        <v/>
      </c>
      <c r="E16" s="37"/>
      <c r="F16" s="76" t="str">
        <f t="shared" si="1"/>
        <v/>
      </c>
    </row>
    <row r="17" spans="1:6">
      <c r="A17" s="37">
        <v>6</v>
      </c>
      <c r="B17" s="6"/>
      <c r="C17" s="211"/>
      <c r="D17" s="146" t="str">
        <f t="shared" si="0"/>
        <v/>
      </c>
      <c r="E17" s="37"/>
      <c r="F17" s="76" t="str">
        <f t="shared" si="1"/>
        <v/>
      </c>
    </row>
    <row r="18" spans="1:6">
      <c r="A18" s="37">
        <v>7</v>
      </c>
      <c r="B18" s="6"/>
      <c r="C18" s="211"/>
      <c r="D18" s="146" t="str">
        <f t="shared" si="0"/>
        <v/>
      </c>
      <c r="E18" s="37"/>
      <c r="F18" s="76" t="str">
        <f t="shared" si="1"/>
        <v/>
      </c>
    </row>
    <row r="19" spans="1:6">
      <c r="A19" s="37">
        <v>8</v>
      </c>
      <c r="B19" s="6"/>
      <c r="C19" s="211"/>
      <c r="D19" s="146" t="str">
        <f t="shared" si="0"/>
        <v/>
      </c>
      <c r="E19" s="37"/>
      <c r="F19" s="76" t="str">
        <f t="shared" si="1"/>
        <v/>
      </c>
    </row>
    <row r="20" spans="1:6">
      <c r="A20" s="37">
        <v>9</v>
      </c>
      <c r="B20" s="6"/>
      <c r="C20" s="211"/>
      <c r="D20" s="146" t="str">
        <f t="shared" si="0"/>
        <v/>
      </c>
      <c r="E20" s="37"/>
      <c r="F20" s="76" t="str">
        <f t="shared" si="1"/>
        <v/>
      </c>
    </row>
    <row r="21" spans="1:6">
      <c r="A21" s="37">
        <v>10</v>
      </c>
      <c r="B21" s="6"/>
      <c r="C21" s="211"/>
      <c r="D21" s="146" t="str">
        <f t="shared" si="0"/>
        <v/>
      </c>
      <c r="E21" s="37"/>
      <c r="F21" s="76" t="str">
        <f t="shared" si="1"/>
        <v/>
      </c>
    </row>
    <row r="22" spans="1:6">
      <c r="A22" s="37">
        <v>11</v>
      </c>
      <c r="B22" s="6"/>
      <c r="C22" s="211"/>
      <c r="D22" s="146" t="str">
        <f t="shared" si="0"/>
        <v/>
      </c>
      <c r="E22" s="37"/>
      <c r="F22" s="76" t="str">
        <f t="shared" si="1"/>
        <v/>
      </c>
    </row>
    <row r="23" spans="1:6">
      <c r="A23" s="37">
        <v>12</v>
      </c>
      <c r="B23" s="6"/>
      <c r="C23" s="211"/>
      <c r="D23" s="146" t="str">
        <f t="shared" si="0"/>
        <v/>
      </c>
      <c r="E23" s="37"/>
      <c r="F23" s="76" t="str">
        <f t="shared" si="1"/>
        <v/>
      </c>
    </row>
    <row r="24" spans="1:6">
      <c r="A24" s="37">
        <v>13</v>
      </c>
      <c r="B24" s="6"/>
      <c r="C24" s="211"/>
      <c r="D24" s="146" t="str">
        <f t="shared" si="0"/>
        <v/>
      </c>
      <c r="E24" s="37"/>
      <c r="F24" s="76" t="str">
        <f t="shared" si="1"/>
        <v/>
      </c>
    </row>
    <row r="25" spans="1:6">
      <c r="A25" s="37">
        <v>14</v>
      </c>
      <c r="B25" s="6"/>
      <c r="C25" s="211"/>
      <c r="D25" s="146" t="str">
        <f t="shared" si="0"/>
        <v/>
      </c>
      <c r="E25" s="37"/>
      <c r="F25" s="76" t="str">
        <f t="shared" si="1"/>
        <v/>
      </c>
    </row>
    <row r="26" spans="1:6">
      <c r="A26" s="37">
        <v>15</v>
      </c>
      <c r="B26" s="6"/>
      <c r="C26" s="211"/>
      <c r="D26" s="146" t="str">
        <f t="shared" si="0"/>
        <v/>
      </c>
      <c r="E26" s="37"/>
      <c r="F26" s="76" t="str">
        <f t="shared" si="1"/>
        <v/>
      </c>
    </row>
    <row r="27" spans="1:6">
      <c r="A27" s="37">
        <v>16</v>
      </c>
      <c r="B27" s="6"/>
      <c r="C27" s="211"/>
      <c r="D27" s="146" t="str">
        <f t="shared" si="0"/>
        <v/>
      </c>
      <c r="E27" s="37"/>
      <c r="F27" s="76" t="str">
        <f t="shared" si="1"/>
        <v/>
      </c>
    </row>
    <row r="28" spans="1:6">
      <c r="A28" s="37">
        <v>17</v>
      </c>
      <c r="B28" s="6"/>
      <c r="C28" s="211"/>
      <c r="D28" s="146" t="str">
        <f t="shared" si="0"/>
        <v/>
      </c>
      <c r="E28" s="37"/>
      <c r="F28" s="76" t="str">
        <f t="shared" si="1"/>
        <v/>
      </c>
    </row>
    <row r="29" spans="1:6">
      <c r="A29" s="37">
        <v>18</v>
      </c>
      <c r="B29" s="6"/>
      <c r="C29" s="211"/>
      <c r="D29" s="146" t="str">
        <f t="shared" si="0"/>
        <v/>
      </c>
      <c r="E29" s="37"/>
      <c r="F29" s="76" t="str">
        <f t="shared" si="1"/>
        <v/>
      </c>
    </row>
    <row r="30" spans="1:6">
      <c r="A30" s="37">
        <v>19</v>
      </c>
      <c r="B30" s="6"/>
      <c r="C30" s="211"/>
      <c r="D30" s="146" t="str">
        <f t="shared" si="0"/>
        <v/>
      </c>
      <c r="E30" s="37"/>
      <c r="F30" s="76" t="str">
        <f t="shared" si="1"/>
        <v/>
      </c>
    </row>
    <row r="31" spans="1:6">
      <c r="A31" s="37">
        <v>20</v>
      </c>
      <c r="B31" s="6"/>
      <c r="C31" s="211"/>
      <c r="D31" s="146" t="str">
        <f t="shared" si="0"/>
        <v/>
      </c>
      <c r="E31" s="37"/>
      <c r="F31" s="76" t="str">
        <f t="shared" si="1"/>
        <v/>
      </c>
    </row>
    <row r="32" spans="1:6">
      <c r="A32" s="37">
        <v>21</v>
      </c>
      <c r="B32" s="6"/>
      <c r="C32" s="211"/>
      <c r="D32" s="146" t="str">
        <f t="shared" si="0"/>
        <v/>
      </c>
      <c r="E32" s="37"/>
      <c r="F32" s="76" t="str">
        <f t="shared" si="1"/>
        <v/>
      </c>
    </row>
    <row r="33" spans="1:6">
      <c r="A33" s="37">
        <v>22</v>
      </c>
      <c r="B33" s="6"/>
      <c r="C33" s="211"/>
      <c r="D33" s="146" t="str">
        <f t="shared" si="0"/>
        <v/>
      </c>
      <c r="E33" s="37"/>
      <c r="F33" s="76" t="str">
        <f t="shared" si="1"/>
        <v/>
      </c>
    </row>
    <row r="34" spans="1:6">
      <c r="A34" s="37">
        <v>23</v>
      </c>
      <c r="B34" s="6"/>
      <c r="C34" s="211"/>
      <c r="D34" s="146" t="str">
        <f t="shared" si="0"/>
        <v/>
      </c>
      <c r="E34" s="37"/>
      <c r="F34" s="76" t="str">
        <f t="shared" si="1"/>
        <v/>
      </c>
    </row>
    <row r="35" spans="1:6">
      <c r="A35" s="37">
        <v>24</v>
      </c>
      <c r="B35" s="6"/>
      <c r="C35" s="211"/>
      <c r="D35" s="146" t="str">
        <f t="shared" si="0"/>
        <v/>
      </c>
      <c r="E35" s="37"/>
      <c r="F35" s="76" t="str">
        <f t="shared" si="1"/>
        <v/>
      </c>
    </row>
    <row r="36" spans="1:6">
      <c r="A36" s="37">
        <v>25</v>
      </c>
      <c r="B36" s="6"/>
      <c r="C36" s="211"/>
      <c r="D36" s="146" t="str">
        <f t="shared" si="0"/>
        <v/>
      </c>
      <c r="E36" s="37"/>
      <c r="F36" s="76" t="str">
        <f t="shared" si="1"/>
        <v/>
      </c>
    </row>
    <row r="37" spans="1:6">
      <c r="A37" s="37">
        <v>26</v>
      </c>
      <c r="B37" s="6"/>
      <c r="C37" s="211"/>
      <c r="D37" s="146" t="str">
        <f t="shared" si="0"/>
        <v/>
      </c>
      <c r="E37" s="37"/>
      <c r="F37" s="76" t="str">
        <f t="shared" si="1"/>
        <v/>
      </c>
    </row>
    <row r="38" spans="1:6">
      <c r="A38" s="37">
        <v>27</v>
      </c>
      <c r="B38" s="6"/>
      <c r="C38" s="211"/>
      <c r="D38" s="146" t="str">
        <f t="shared" si="0"/>
        <v/>
      </c>
      <c r="E38" s="37"/>
      <c r="F38" s="76" t="str">
        <f t="shared" si="1"/>
        <v/>
      </c>
    </row>
    <row r="39" spans="1:6">
      <c r="A39" s="37">
        <v>28</v>
      </c>
      <c r="B39" s="6"/>
      <c r="C39" s="211"/>
      <c r="D39" s="146" t="str">
        <f t="shared" si="0"/>
        <v/>
      </c>
      <c r="E39" s="37"/>
      <c r="F39" s="76" t="str">
        <f t="shared" si="1"/>
        <v/>
      </c>
    </row>
    <row r="40" spans="1:6">
      <c r="A40" s="37">
        <v>29</v>
      </c>
      <c r="B40" s="6"/>
      <c r="C40" s="211"/>
      <c r="D40" s="146" t="str">
        <f t="shared" si="0"/>
        <v/>
      </c>
      <c r="E40" s="37"/>
      <c r="F40" s="76" t="str">
        <f t="shared" si="1"/>
        <v/>
      </c>
    </row>
    <row r="41" spans="1:6">
      <c r="A41" s="37">
        <v>30</v>
      </c>
      <c r="B41" s="6"/>
      <c r="C41" s="211"/>
      <c r="D41" s="146" t="str">
        <f t="shared" si="0"/>
        <v/>
      </c>
      <c r="E41" s="37"/>
      <c r="F41" s="76" t="str">
        <f t="shared" si="1"/>
        <v/>
      </c>
    </row>
    <row r="42" spans="1:6">
      <c r="A42" s="37">
        <v>31</v>
      </c>
      <c r="B42" s="6"/>
      <c r="C42" s="211"/>
      <c r="D42" s="146" t="str">
        <f t="shared" si="0"/>
        <v/>
      </c>
      <c r="E42" s="37"/>
      <c r="F42" s="76" t="str">
        <f t="shared" si="1"/>
        <v/>
      </c>
    </row>
    <row r="43" spans="1:6">
      <c r="A43" s="37">
        <v>32</v>
      </c>
      <c r="B43" s="6"/>
      <c r="C43" s="211"/>
      <c r="D43" s="146" t="str">
        <f t="shared" si="0"/>
        <v/>
      </c>
      <c r="E43" s="37"/>
      <c r="F43" s="76" t="str">
        <f t="shared" si="1"/>
        <v/>
      </c>
    </row>
    <row r="44" spans="1:6">
      <c r="A44" s="37">
        <v>33</v>
      </c>
      <c r="B44" s="6"/>
      <c r="C44" s="211"/>
      <c r="D44" s="146" t="str">
        <f t="shared" si="0"/>
        <v/>
      </c>
      <c r="E44" s="37"/>
      <c r="F44" s="76" t="str">
        <f t="shared" ref="F44:F75" si="2">IF(OR(,,$C44="",$C44&gt;an_final),"",IF($C44&gt;=an_initial,1,""))</f>
        <v/>
      </c>
    </row>
    <row r="45" spans="1:6">
      <c r="A45" s="37">
        <v>34</v>
      </c>
      <c r="B45" s="6"/>
      <c r="C45" s="211"/>
      <c r="D45" s="146" t="str">
        <f t="shared" si="0"/>
        <v/>
      </c>
      <c r="E45" s="37"/>
      <c r="F45" s="76" t="str">
        <f t="shared" si="2"/>
        <v/>
      </c>
    </row>
    <row r="46" spans="1:6">
      <c r="A46" s="37">
        <v>35</v>
      </c>
      <c r="B46" s="6"/>
      <c r="C46" s="211"/>
      <c r="D46" s="146" t="str">
        <f t="shared" si="0"/>
        <v/>
      </c>
      <c r="E46" s="37"/>
      <c r="F46" s="76" t="str">
        <f t="shared" si="2"/>
        <v/>
      </c>
    </row>
    <row r="47" spans="1:6">
      <c r="A47" s="37">
        <v>36</v>
      </c>
      <c r="B47" s="6"/>
      <c r="C47" s="211"/>
      <c r="D47" s="146" t="str">
        <f t="shared" si="0"/>
        <v/>
      </c>
      <c r="E47" s="37"/>
      <c r="F47" s="76" t="str">
        <f t="shared" si="2"/>
        <v/>
      </c>
    </row>
    <row r="48" spans="1:6">
      <c r="A48" s="37">
        <v>37</v>
      </c>
      <c r="B48" s="6"/>
      <c r="C48" s="211"/>
      <c r="D48" s="146" t="str">
        <f t="shared" si="0"/>
        <v/>
      </c>
      <c r="E48" s="37"/>
      <c r="F48" s="76" t="str">
        <f t="shared" si="2"/>
        <v/>
      </c>
    </row>
    <row r="49" spans="1:6">
      <c r="A49" s="37">
        <v>38</v>
      </c>
      <c r="B49" s="6"/>
      <c r="C49" s="211"/>
      <c r="D49" s="146" t="str">
        <f t="shared" si="0"/>
        <v/>
      </c>
      <c r="E49" s="37"/>
      <c r="F49" s="76" t="str">
        <f t="shared" si="2"/>
        <v/>
      </c>
    </row>
    <row r="50" spans="1:6">
      <c r="A50" s="37">
        <v>39</v>
      </c>
      <c r="B50" s="6"/>
      <c r="C50" s="211"/>
      <c r="D50" s="146" t="str">
        <f t="shared" si="0"/>
        <v/>
      </c>
      <c r="E50" s="37"/>
      <c r="F50" s="76" t="str">
        <f t="shared" si="2"/>
        <v/>
      </c>
    </row>
    <row r="51" spans="1:6">
      <c r="A51" s="37">
        <v>40</v>
      </c>
      <c r="B51" s="6"/>
      <c r="C51" s="211"/>
      <c r="D51" s="146" t="str">
        <f t="shared" si="0"/>
        <v/>
      </c>
      <c r="E51" s="37"/>
      <c r="F51" s="76" t="str">
        <f t="shared" si="2"/>
        <v/>
      </c>
    </row>
    <row r="52" spans="1:6">
      <c r="A52" s="37">
        <v>41</v>
      </c>
      <c r="B52" s="6"/>
      <c r="C52" s="211"/>
      <c r="D52" s="146" t="str">
        <f t="shared" si="0"/>
        <v/>
      </c>
      <c r="E52" s="37"/>
      <c r="F52" s="76" t="str">
        <f t="shared" si="2"/>
        <v/>
      </c>
    </row>
    <row r="53" spans="1:6">
      <c r="A53" s="37">
        <v>42</v>
      </c>
      <c r="B53" s="6"/>
      <c r="C53" s="211"/>
      <c r="D53" s="146" t="str">
        <f t="shared" si="0"/>
        <v/>
      </c>
      <c r="E53" s="37"/>
      <c r="F53" s="76" t="str">
        <f t="shared" si="2"/>
        <v/>
      </c>
    </row>
    <row r="54" spans="1:6">
      <c r="A54" s="37">
        <v>43</v>
      </c>
      <c r="B54" s="6"/>
      <c r="C54" s="211"/>
      <c r="D54" s="146" t="str">
        <f t="shared" si="0"/>
        <v/>
      </c>
      <c r="E54" s="37"/>
      <c r="F54" s="76" t="str">
        <f t="shared" si="2"/>
        <v/>
      </c>
    </row>
    <row r="55" spans="1:6">
      <c r="A55" s="37">
        <v>44</v>
      </c>
      <c r="B55" s="6"/>
      <c r="C55" s="211"/>
      <c r="D55" s="146" t="str">
        <f t="shared" si="0"/>
        <v/>
      </c>
      <c r="E55" s="37"/>
      <c r="F55" s="76" t="str">
        <f t="shared" si="2"/>
        <v/>
      </c>
    </row>
    <row r="56" spans="1:6">
      <c r="A56" s="37">
        <v>45</v>
      </c>
      <c r="B56" s="6"/>
      <c r="C56" s="211"/>
      <c r="D56" s="146" t="str">
        <f t="shared" si="0"/>
        <v/>
      </c>
      <c r="E56" s="37"/>
      <c r="F56" s="76" t="str">
        <f t="shared" si="2"/>
        <v/>
      </c>
    </row>
    <row r="57" spans="1:6">
      <c r="A57" s="37">
        <v>46</v>
      </c>
      <c r="B57" s="6"/>
      <c r="C57" s="211"/>
      <c r="D57" s="146" t="str">
        <f t="shared" si="0"/>
        <v/>
      </c>
      <c r="E57" s="37"/>
      <c r="F57" s="76" t="str">
        <f t="shared" si="2"/>
        <v/>
      </c>
    </row>
    <row r="58" spans="1:6">
      <c r="A58" s="37">
        <v>47</v>
      </c>
      <c r="B58" s="6"/>
      <c r="C58" s="211"/>
      <c r="D58" s="146" t="str">
        <f t="shared" si="0"/>
        <v/>
      </c>
      <c r="E58" s="37"/>
      <c r="F58" s="76" t="str">
        <f t="shared" si="2"/>
        <v/>
      </c>
    </row>
    <row r="59" spans="1:6">
      <c r="A59" s="37">
        <v>48</v>
      </c>
      <c r="B59" s="6"/>
      <c r="C59" s="211"/>
      <c r="D59" s="146" t="str">
        <f t="shared" si="0"/>
        <v/>
      </c>
      <c r="E59" s="37"/>
      <c r="F59" s="76" t="str">
        <f t="shared" si="2"/>
        <v/>
      </c>
    </row>
    <row r="60" spans="1:6">
      <c r="A60" s="37">
        <v>49</v>
      </c>
      <c r="B60" s="6"/>
      <c r="C60" s="211"/>
      <c r="D60" s="146" t="str">
        <f t="shared" si="0"/>
        <v/>
      </c>
      <c r="E60" s="37"/>
      <c r="F60" s="76" t="str">
        <f t="shared" si="2"/>
        <v/>
      </c>
    </row>
    <row r="61" spans="1:6">
      <c r="A61" s="37">
        <v>50</v>
      </c>
      <c r="B61" s="6"/>
      <c r="C61" s="211"/>
      <c r="D61" s="146" t="str">
        <f t="shared" si="0"/>
        <v/>
      </c>
      <c r="E61" s="37"/>
      <c r="F61" s="76" t="str">
        <f t="shared" si="2"/>
        <v/>
      </c>
    </row>
    <row r="62" spans="1:6">
      <c r="A62" s="37">
        <v>51</v>
      </c>
      <c r="B62" s="6"/>
      <c r="C62" s="211"/>
      <c r="D62" s="146" t="str">
        <f t="shared" si="0"/>
        <v/>
      </c>
      <c r="E62" s="37"/>
      <c r="F62" s="76" t="str">
        <f t="shared" si="2"/>
        <v/>
      </c>
    </row>
    <row r="63" spans="1:6">
      <c r="A63" s="37">
        <v>52</v>
      </c>
      <c r="B63" s="6"/>
      <c r="C63" s="211"/>
      <c r="D63" s="146" t="str">
        <f t="shared" si="0"/>
        <v/>
      </c>
      <c r="E63" s="37"/>
      <c r="F63" s="76" t="str">
        <f t="shared" si="2"/>
        <v/>
      </c>
    </row>
    <row r="64" spans="1:6">
      <c r="A64" s="37">
        <v>53</v>
      </c>
      <c r="B64" s="6"/>
      <c r="C64" s="211"/>
      <c r="D64" s="146" t="str">
        <f t="shared" si="0"/>
        <v/>
      </c>
      <c r="E64" s="37"/>
      <c r="F64" s="76" t="str">
        <f t="shared" si="2"/>
        <v/>
      </c>
    </row>
    <row r="65" spans="1:6">
      <c r="A65" s="37">
        <v>54</v>
      </c>
      <c r="B65" s="6"/>
      <c r="C65" s="211"/>
      <c r="D65" s="146" t="str">
        <f t="shared" si="0"/>
        <v/>
      </c>
      <c r="E65" s="37"/>
      <c r="F65" s="76" t="str">
        <f t="shared" si="2"/>
        <v/>
      </c>
    </row>
    <row r="66" spans="1:6">
      <c r="A66" s="37">
        <v>55</v>
      </c>
      <c r="B66" s="6"/>
      <c r="C66" s="211"/>
      <c r="D66" s="146" t="str">
        <f t="shared" si="0"/>
        <v/>
      </c>
      <c r="E66" s="37"/>
      <c r="F66" s="76" t="str">
        <f t="shared" si="2"/>
        <v/>
      </c>
    </row>
    <row r="67" spans="1:6">
      <c r="A67" s="37">
        <v>56</v>
      </c>
      <c r="B67" s="6"/>
      <c r="C67" s="211"/>
      <c r="D67" s="146" t="str">
        <f t="shared" si="0"/>
        <v/>
      </c>
      <c r="E67" s="37"/>
      <c r="F67" s="76" t="str">
        <f t="shared" si="2"/>
        <v/>
      </c>
    </row>
    <row r="68" spans="1:6">
      <c r="A68" s="37">
        <v>57</v>
      </c>
      <c r="B68" s="6"/>
      <c r="C68" s="211"/>
      <c r="D68" s="146" t="str">
        <f t="shared" si="0"/>
        <v/>
      </c>
      <c r="E68" s="37"/>
      <c r="F68" s="76" t="str">
        <f t="shared" si="2"/>
        <v/>
      </c>
    </row>
    <row r="69" spans="1:6">
      <c r="A69" s="37">
        <v>58</v>
      </c>
      <c r="B69" s="6"/>
      <c r="C69" s="211"/>
      <c r="D69" s="146" t="str">
        <f t="shared" si="0"/>
        <v/>
      </c>
      <c r="E69" s="37"/>
      <c r="F69" s="76" t="str">
        <f t="shared" si="2"/>
        <v/>
      </c>
    </row>
    <row r="70" spans="1:6">
      <c r="A70" s="37">
        <v>59</v>
      </c>
      <c r="B70" s="6"/>
      <c r="C70" s="211"/>
      <c r="D70" s="146" t="str">
        <f t="shared" si="0"/>
        <v/>
      </c>
      <c r="E70" s="37"/>
      <c r="F70" s="76" t="str">
        <f t="shared" si="2"/>
        <v/>
      </c>
    </row>
    <row r="71" spans="1:6">
      <c r="A71" s="37">
        <v>60</v>
      </c>
      <c r="B71" s="6"/>
      <c r="C71" s="211"/>
      <c r="D71" s="146" t="str">
        <f t="shared" si="0"/>
        <v/>
      </c>
      <c r="E71" s="37"/>
      <c r="F71" s="76" t="str">
        <f t="shared" si="2"/>
        <v/>
      </c>
    </row>
    <row r="72" spans="1:6">
      <c r="A72" s="37">
        <v>61</v>
      </c>
      <c r="B72" s="6"/>
      <c r="C72" s="211"/>
      <c r="D72" s="146" t="str">
        <f t="shared" si="0"/>
        <v/>
      </c>
      <c r="E72" s="37"/>
      <c r="F72" s="76" t="str">
        <f t="shared" si="2"/>
        <v/>
      </c>
    </row>
    <row r="73" spans="1:6">
      <c r="A73" s="37">
        <v>62</v>
      </c>
      <c r="B73" s="6"/>
      <c r="C73" s="211"/>
      <c r="D73" s="146" t="str">
        <f t="shared" si="0"/>
        <v/>
      </c>
      <c r="E73" s="37"/>
      <c r="F73" s="76" t="str">
        <f t="shared" si="2"/>
        <v/>
      </c>
    </row>
    <row r="74" spans="1:6">
      <c r="A74" s="37">
        <v>63</v>
      </c>
      <c r="B74" s="6"/>
      <c r="C74" s="211"/>
      <c r="D74" s="146" t="str">
        <f t="shared" si="0"/>
        <v/>
      </c>
      <c r="E74" s="37"/>
      <c r="F74" s="76" t="str">
        <f t="shared" si="2"/>
        <v/>
      </c>
    </row>
    <row r="75" spans="1:6">
      <c r="A75" s="37">
        <v>64</v>
      </c>
      <c r="B75" s="6"/>
      <c r="C75" s="211"/>
      <c r="D75" s="146" t="str">
        <f t="shared" si="0"/>
        <v/>
      </c>
      <c r="E75" s="37"/>
      <c r="F75" s="76" t="str">
        <f t="shared" si="2"/>
        <v/>
      </c>
    </row>
    <row r="76" spans="1:6">
      <c r="A76" s="37">
        <v>65</v>
      </c>
      <c r="B76" s="6"/>
      <c r="C76" s="211"/>
      <c r="D76" s="146" t="str">
        <f t="shared" ref="D76:D139" si="3">IF(OR(,$C76&lt;an_initial,$C76&gt;an_final),"",F76*(HLOOKUP(B76,iii12punctaje,2,FALSE)))</f>
        <v/>
      </c>
      <c r="E76" s="37"/>
      <c r="F76" s="76" t="str">
        <f t="shared" ref="F76:F110" si="4">IF(OR(,,$C76="",$C76&gt;an_final),"",IF($C76&gt;=an_initial,1,""))</f>
        <v/>
      </c>
    </row>
    <row r="77" spans="1:6">
      <c r="A77" s="37">
        <v>66</v>
      </c>
      <c r="B77" s="6"/>
      <c r="C77" s="211"/>
      <c r="D77" s="146" t="str">
        <f t="shared" si="3"/>
        <v/>
      </c>
      <c r="E77" s="37"/>
      <c r="F77" s="76" t="str">
        <f t="shared" si="4"/>
        <v/>
      </c>
    </row>
    <row r="78" spans="1:6">
      <c r="A78" s="37">
        <v>67</v>
      </c>
      <c r="B78" s="6"/>
      <c r="C78" s="211"/>
      <c r="D78" s="146" t="str">
        <f t="shared" si="3"/>
        <v/>
      </c>
      <c r="E78" s="37"/>
      <c r="F78" s="76" t="str">
        <f t="shared" si="4"/>
        <v/>
      </c>
    </row>
    <row r="79" spans="1:6">
      <c r="A79" s="37">
        <v>68</v>
      </c>
      <c r="B79" s="6"/>
      <c r="C79" s="211"/>
      <c r="D79" s="146" t="str">
        <f t="shared" si="3"/>
        <v/>
      </c>
      <c r="E79" s="37"/>
      <c r="F79" s="76" t="str">
        <f t="shared" si="4"/>
        <v/>
      </c>
    </row>
    <row r="80" spans="1:6">
      <c r="A80" s="37">
        <v>69</v>
      </c>
      <c r="B80" s="6"/>
      <c r="C80" s="211"/>
      <c r="D80" s="146" t="str">
        <f t="shared" si="3"/>
        <v/>
      </c>
      <c r="E80" s="37"/>
      <c r="F80" s="76" t="str">
        <f t="shared" si="4"/>
        <v/>
      </c>
    </row>
    <row r="81" spans="1:6">
      <c r="A81" s="37">
        <v>70</v>
      </c>
      <c r="B81" s="6"/>
      <c r="C81" s="211"/>
      <c r="D81" s="146" t="str">
        <f t="shared" si="3"/>
        <v/>
      </c>
      <c r="E81" s="37"/>
      <c r="F81" s="76" t="str">
        <f t="shared" si="4"/>
        <v/>
      </c>
    </row>
    <row r="82" spans="1:6">
      <c r="A82" s="37">
        <v>71</v>
      </c>
      <c r="B82" s="6"/>
      <c r="C82" s="211"/>
      <c r="D82" s="146" t="str">
        <f t="shared" si="3"/>
        <v/>
      </c>
      <c r="E82" s="37"/>
      <c r="F82" s="76" t="str">
        <f t="shared" si="4"/>
        <v/>
      </c>
    </row>
    <row r="83" spans="1:6">
      <c r="A83" s="37">
        <v>72</v>
      </c>
      <c r="B83" s="6"/>
      <c r="C83" s="211"/>
      <c r="D83" s="146" t="str">
        <f t="shared" si="3"/>
        <v/>
      </c>
      <c r="E83" s="37"/>
      <c r="F83" s="76" t="str">
        <f t="shared" si="4"/>
        <v/>
      </c>
    </row>
    <row r="84" spans="1:6">
      <c r="A84" s="37">
        <v>73</v>
      </c>
      <c r="B84" s="6"/>
      <c r="C84" s="211"/>
      <c r="D84" s="146" t="str">
        <f t="shared" si="3"/>
        <v/>
      </c>
      <c r="E84" s="37"/>
      <c r="F84" s="76" t="str">
        <f t="shared" si="4"/>
        <v/>
      </c>
    </row>
    <row r="85" spans="1:6">
      <c r="A85" s="37">
        <v>74</v>
      </c>
      <c r="B85" s="6"/>
      <c r="C85" s="211"/>
      <c r="D85" s="146" t="str">
        <f t="shared" si="3"/>
        <v/>
      </c>
      <c r="E85" s="37"/>
      <c r="F85" s="76" t="str">
        <f t="shared" si="4"/>
        <v/>
      </c>
    </row>
    <row r="86" spans="1:6">
      <c r="A86" s="37">
        <v>75</v>
      </c>
      <c r="B86" s="6"/>
      <c r="C86" s="211"/>
      <c r="D86" s="146" t="str">
        <f t="shared" si="3"/>
        <v/>
      </c>
      <c r="E86" s="37"/>
      <c r="F86" s="76" t="str">
        <f t="shared" si="4"/>
        <v/>
      </c>
    </row>
    <row r="87" spans="1:6">
      <c r="A87" s="37">
        <v>76</v>
      </c>
      <c r="B87" s="6"/>
      <c r="C87" s="211"/>
      <c r="D87" s="146" t="str">
        <f t="shared" si="3"/>
        <v/>
      </c>
      <c r="E87" s="37"/>
      <c r="F87" s="76" t="str">
        <f t="shared" si="4"/>
        <v/>
      </c>
    </row>
    <row r="88" spans="1:6">
      <c r="A88" s="37">
        <v>77</v>
      </c>
      <c r="B88" s="6"/>
      <c r="C88" s="211"/>
      <c r="D88" s="146" t="str">
        <f t="shared" si="3"/>
        <v/>
      </c>
      <c r="E88" s="37"/>
      <c r="F88" s="76" t="str">
        <f t="shared" si="4"/>
        <v/>
      </c>
    </row>
    <row r="89" spans="1:6">
      <c r="A89" s="37">
        <v>78</v>
      </c>
      <c r="B89" s="6"/>
      <c r="C89" s="211"/>
      <c r="D89" s="146" t="str">
        <f t="shared" si="3"/>
        <v/>
      </c>
      <c r="E89" s="37"/>
      <c r="F89" s="76" t="str">
        <f t="shared" si="4"/>
        <v/>
      </c>
    </row>
    <row r="90" spans="1:6">
      <c r="A90" s="37">
        <v>79</v>
      </c>
      <c r="B90" s="6"/>
      <c r="C90" s="211"/>
      <c r="D90" s="146" t="str">
        <f t="shared" si="3"/>
        <v/>
      </c>
      <c r="E90" s="37"/>
      <c r="F90" s="76" t="str">
        <f t="shared" si="4"/>
        <v/>
      </c>
    </row>
    <row r="91" spans="1:6">
      <c r="A91" s="37">
        <v>80</v>
      </c>
      <c r="B91" s="6"/>
      <c r="C91" s="211"/>
      <c r="D91" s="146" t="str">
        <f t="shared" si="3"/>
        <v/>
      </c>
      <c r="E91" s="37"/>
      <c r="F91" s="76" t="str">
        <f t="shared" si="4"/>
        <v/>
      </c>
    </row>
    <row r="92" spans="1:6">
      <c r="A92" s="37">
        <v>81</v>
      </c>
      <c r="B92" s="6"/>
      <c r="C92" s="211"/>
      <c r="D92" s="146" t="str">
        <f t="shared" si="3"/>
        <v/>
      </c>
      <c r="E92" s="37"/>
      <c r="F92" s="76" t="str">
        <f t="shared" si="4"/>
        <v/>
      </c>
    </row>
    <row r="93" spans="1:6">
      <c r="A93" s="37">
        <v>82</v>
      </c>
      <c r="B93" s="6"/>
      <c r="C93" s="211"/>
      <c r="D93" s="146" t="str">
        <f t="shared" si="3"/>
        <v/>
      </c>
      <c r="E93" s="37"/>
      <c r="F93" s="76" t="str">
        <f t="shared" si="4"/>
        <v/>
      </c>
    </row>
    <row r="94" spans="1:6">
      <c r="A94" s="37">
        <v>83</v>
      </c>
      <c r="B94" s="6"/>
      <c r="C94" s="211"/>
      <c r="D94" s="146" t="str">
        <f t="shared" si="3"/>
        <v/>
      </c>
      <c r="E94" s="37"/>
      <c r="F94" s="76" t="str">
        <f t="shared" si="4"/>
        <v/>
      </c>
    </row>
    <row r="95" spans="1:6">
      <c r="A95" s="37">
        <v>84</v>
      </c>
      <c r="B95" s="6"/>
      <c r="C95" s="211"/>
      <c r="D95" s="146" t="str">
        <f t="shared" si="3"/>
        <v/>
      </c>
      <c r="E95" s="37"/>
      <c r="F95" s="76" t="str">
        <f t="shared" si="4"/>
        <v/>
      </c>
    </row>
    <row r="96" spans="1:6">
      <c r="A96" s="37">
        <v>85</v>
      </c>
      <c r="B96" s="6"/>
      <c r="C96" s="211"/>
      <c r="D96" s="146" t="str">
        <f t="shared" si="3"/>
        <v/>
      </c>
      <c r="E96" s="37"/>
      <c r="F96" s="76" t="str">
        <f t="shared" si="4"/>
        <v/>
      </c>
    </row>
    <row r="97" spans="1:6">
      <c r="A97" s="37">
        <v>86</v>
      </c>
      <c r="B97" s="6"/>
      <c r="C97" s="211"/>
      <c r="D97" s="146" t="str">
        <f t="shared" si="3"/>
        <v/>
      </c>
      <c r="E97" s="37"/>
      <c r="F97" s="76" t="str">
        <f t="shared" si="4"/>
        <v/>
      </c>
    </row>
    <row r="98" spans="1:6">
      <c r="A98" s="37">
        <v>87</v>
      </c>
      <c r="B98" s="6"/>
      <c r="C98" s="211"/>
      <c r="D98" s="146" t="str">
        <f t="shared" si="3"/>
        <v/>
      </c>
      <c r="E98" s="37"/>
      <c r="F98" s="76" t="str">
        <f t="shared" si="4"/>
        <v/>
      </c>
    </row>
    <row r="99" spans="1:6">
      <c r="A99" s="37">
        <v>88</v>
      </c>
      <c r="B99" s="6"/>
      <c r="C99" s="211"/>
      <c r="D99" s="146" t="str">
        <f t="shared" si="3"/>
        <v/>
      </c>
      <c r="E99" s="37"/>
      <c r="F99" s="76" t="str">
        <f t="shared" si="4"/>
        <v/>
      </c>
    </row>
    <row r="100" spans="1:6">
      <c r="A100" s="37">
        <v>89</v>
      </c>
      <c r="B100" s="6"/>
      <c r="C100" s="211"/>
      <c r="D100" s="146" t="str">
        <f t="shared" si="3"/>
        <v/>
      </c>
      <c r="E100" s="37"/>
      <c r="F100" s="76" t="str">
        <f t="shared" si="4"/>
        <v/>
      </c>
    </row>
    <row r="101" spans="1:6">
      <c r="A101" s="37">
        <v>90</v>
      </c>
      <c r="B101" s="6"/>
      <c r="C101" s="211"/>
      <c r="D101" s="146" t="str">
        <f t="shared" si="3"/>
        <v/>
      </c>
      <c r="E101" s="37"/>
      <c r="F101" s="76" t="str">
        <f t="shared" si="4"/>
        <v/>
      </c>
    </row>
    <row r="102" spans="1:6">
      <c r="A102" s="37">
        <v>91</v>
      </c>
      <c r="B102" s="6"/>
      <c r="C102" s="211"/>
      <c r="D102" s="146" t="str">
        <f t="shared" si="3"/>
        <v/>
      </c>
      <c r="E102" s="37"/>
      <c r="F102" s="76" t="str">
        <f t="shared" si="4"/>
        <v/>
      </c>
    </row>
    <row r="103" spans="1:6">
      <c r="A103" s="37">
        <v>92</v>
      </c>
      <c r="B103" s="6"/>
      <c r="C103" s="211"/>
      <c r="D103" s="146" t="str">
        <f t="shared" si="3"/>
        <v/>
      </c>
      <c r="E103" s="37"/>
      <c r="F103" s="76" t="str">
        <f t="shared" si="4"/>
        <v/>
      </c>
    </row>
    <row r="104" spans="1:6">
      <c r="A104" s="37">
        <v>93</v>
      </c>
      <c r="B104" s="6"/>
      <c r="C104" s="211"/>
      <c r="D104" s="146" t="str">
        <f t="shared" si="3"/>
        <v/>
      </c>
      <c r="E104" s="37"/>
      <c r="F104" s="76" t="str">
        <f t="shared" si="4"/>
        <v/>
      </c>
    </row>
    <row r="105" spans="1:6">
      <c r="A105" s="37">
        <v>94</v>
      </c>
      <c r="B105" s="6"/>
      <c r="C105" s="211"/>
      <c r="D105" s="146" t="str">
        <f t="shared" si="3"/>
        <v/>
      </c>
      <c r="E105" s="37"/>
      <c r="F105" s="76" t="str">
        <f t="shared" si="4"/>
        <v/>
      </c>
    </row>
    <row r="106" spans="1:6">
      <c r="A106" s="37">
        <v>95</v>
      </c>
      <c r="B106" s="6"/>
      <c r="C106" s="211"/>
      <c r="D106" s="146" t="str">
        <f t="shared" si="3"/>
        <v/>
      </c>
      <c r="E106" s="37"/>
      <c r="F106" s="76" t="str">
        <f t="shared" si="4"/>
        <v/>
      </c>
    </row>
    <row r="107" spans="1:6">
      <c r="A107" s="37">
        <v>96</v>
      </c>
      <c r="B107" s="6"/>
      <c r="C107" s="211"/>
      <c r="D107" s="146" t="str">
        <f t="shared" si="3"/>
        <v/>
      </c>
      <c r="E107" s="37"/>
      <c r="F107" s="76" t="str">
        <f t="shared" si="4"/>
        <v/>
      </c>
    </row>
    <row r="108" spans="1:6">
      <c r="A108" s="37">
        <v>97</v>
      </c>
      <c r="B108" s="6"/>
      <c r="C108" s="211"/>
      <c r="D108" s="146" t="str">
        <f t="shared" si="3"/>
        <v/>
      </c>
      <c r="E108" s="37"/>
      <c r="F108" s="76" t="str">
        <f t="shared" si="4"/>
        <v/>
      </c>
    </row>
    <row r="109" spans="1:6">
      <c r="A109" s="37">
        <v>98</v>
      </c>
      <c r="B109" s="6"/>
      <c r="C109" s="211"/>
      <c r="D109" s="146" t="str">
        <f t="shared" si="3"/>
        <v/>
      </c>
      <c r="E109" s="37"/>
      <c r="F109" s="76" t="str">
        <f t="shared" si="4"/>
        <v/>
      </c>
    </row>
    <row r="110" spans="1:6">
      <c r="A110" s="139">
        <v>99</v>
      </c>
      <c r="B110" s="6"/>
      <c r="C110" s="211"/>
      <c r="D110" s="146" t="str">
        <f t="shared" si="3"/>
        <v/>
      </c>
      <c r="E110" s="139"/>
      <c r="F110" s="76" t="str">
        <f t="shared" si="4"/>
        <v/>
      </c>
    </row>
    <row r="111" spans="1:6">
      <c r="A111" s="139">
        <v>100</v>
      </c>
      <c r="B111" s="140"/>
      <c r="C111" s="142"/>
      <c r="D111" s="146" t="str">
        <f t="shared" si="3"/>
        <v/>
      </c>
      <c r="E111" s="139"/>
    </row>
    <row r="112" spans="1:6">
      <c r="A112" s="139">
        <v>101</v>
      </c>
      <c r="B112" s="140"/>
      <c r="C112" s="142"/>
      <c r="D112" s="146" t="str">
        <f t="shared" si="3"/>
        <v/>
      </c>
      <c r="E112" s="139"/>
    </row>
    <row r="113" spans="1:15">
      <c r="A113" s="139">
        <v>102</v>
      </c>
      <c r="B113" s="140"/>
      <c r="C113" s="142"/>
      <c r="D113" s="146" t="str">
        <f t="shared" si="3"/>
        <v/>
      </c>
      <c r="E113" s="139"/>
    </row>
    <row r="114" spans="1:15">
      <c r="A114" s="139">
        <v>103</v>
      </c>
      <c r="B114" s="140"/>
      <c r="C114" s="142"/>
      <c r="D114" s="146" t="str">
        <f t="shared" si="3"/>
        <v/>
      </c>
      <c r="E114" s="139"/>
    </row>
    <row r="115" spans="1:15" s="70" customFormat="1">
      <c r="A115" s="139">
        <v>104</v>
      </c>
      <c r="B115" s="140"/>
      <c r="C115" s="142"/>
      <c r="D115" s="146" t="str">
        <f t="shared" si="3"/>
        <v/>
      </c>
      <c r="E115" s="139"/>
      <c r="G115"/>
      <c r="H115" s="64"/>
      <c r="I115" s="64"/>
      <c r="J115" s="64"/>
      <c r="K115" s="64"/>
      <c r="L115" s="64"/>
      <c r="M115" s="64"/>
      <c r="N115" s="64"/>
      <c r="O115" s="64"/>
    </row>
    <row r="116" spans="1:15" s="70" customFormat="1">
      <c r="A116" s="139">
        <v>105</v>
      </c>
      <c r="B116" s="140"/>
      <c r="C116" s="142"/>
      <c r="D116" s="146" t="str">
        <f t="shared" si="3"/>
        <v/>
      </c>
      <c r="E116" s="139"/>
      <c r="G116"/>
      <c r="H116" s="64"/>
      <c r="I116" s="64"/>
      <c r="J116" s="64"/>
      <c r="K116" s="64"/>
      <c r="L116" s="64"/>
      <c r="M116" s="64"/>
      <c r="N116" s="64"/>
      <c r="O116" s="64"/>
    </row>
    <row r="117" spans="1:15" s="70" customFormat="1">
      <c r="A117" s="139">
        <v>106</v>
      </c>
      <c r="B117" s="140"/>
      <c r="C117" s="142"/>
      <c r="D117" s="146" t="str">
        <f t="shared" si="3"/>
        <v/>
      </c>
      <c r="E117" s="139"/>
      <c r="G117"/>
      <c r="H117" s="64"/>
      <c r="I117" s="64"/>
      <c r="J117" s="64"/>
      <c r="K117" s="64"/>
      <c r="L117" s="64"/>
      <c r="M117" s="64"/>
      <c r="N117" s="64"/>
      <c r="O117" s="64"/>
    </row>
    <row r="118" spans="1:15" s="70" customFormat="1">
      <c r="A118" s="139">
        <v>107</v>
      </c>
      <c r="B118" s="140"/>
      <c r="C118" s="142"/>
      <c r="D118" s="146" t="str">
        <f t="shared" si="3"/>
        <v/>
      </c>
      <c r="E118" s="139"/>
      <c r="G118"/>
      <c r="H118" s="64"/>
      <c r="I118" s="64"/>
      <c r="J118" s="64"/>
      <c r="K118" s="64"/>
      <c r="L118" s="64"/>
      <c r="M118" s="64"/>
      <c r="N118" s="64"/>
      <c r="O118" s="64"/>
    </row>
    <row r="119" spans="1:15" s="70" customFormat="1">
      <c r="A119" s="139">
        <v>108</v>
      </c>
      <c r="B119" s="140"/>
      <c r="C119" s="142"/>
      <c r="D119" s="146" t="str">
        <f t="shared" si="3"/>
        <v/>
      </c>
      <c r="E119" s="139"/>
      <c r="G119"/>
      <c r="H119" s="64"/>
      <c r="I119" s="64"/>
      <c r="J119" s="64"/>
      <c r="K119" s="64"/>
      <c r="L119" s="64"/>
      <c r="M119" s="64"/>
      <c r="N119" s="64"/>
      <c r="O119" s="64"/>
    </row>
    <row r="120" spans="1:15" s="70" customFormat="1">
      <c r="A120" s="139">
        <v>109</v>
      </c>
      <c r="B120" s="140"/>
      <c r="C120" s="142"/>
      <c r="D120" s="146" t="str">
        <f t="shared" si="3"/>
        <v/>
      </c>
      <c r="E120" s="139"/>
      <c r="G120"/>
      <c r="H120" s="64"/>
      <c r="I120" s="64"/>
      <c r="J120" s="64"/>
      <c r="K120" s="64"/>
      <c r="L120" s="64"/>
      <c r="M120" s="64"/>
      <c r="N120" s="64"/>
      <c r="O120" s="64"/>
    </row>
    <row r="121" spans="1:15" s="70" customFormat="1">
      <c r="A121" s="139">
        <v>110</v>
      </c>
      <c r="B121" s="140"/>
      <c r="C121" s="142"/>
      <c r="D121" s="146" t="str">
        <f t="shared" si="3"/>
        <v/>
      </c>
      <c r="E121" s="139"/>
      <c r="G121"/>
      <c r="H121" s="64"/>
      <c r="I121" s="64"/>
      <c r="J121" s="64"/>
      <c r="K121" s="64"/>
      <c r="L121" s="64"/>
      <c r="M121" s="64"/>
      <c r="N121" s="64"/>
      <c r="O121" s="64"/>
    </row>
    <row r="122" spans="1:15" s="70" customFormat="1">
      <c r="A122" s="139">
        <v>111</v>
      </c>
      <c r="B122" s="140"/>
      <c r="C122" s="142"/>
      <c r="D122" s="146" t="str">
        <f t="shared" si="3"/>
        <v/>
      </c>
      <c r="E122" s="139"/>
      <c r="G122"/>
      <c r="H122" s="64"/>
      <c r="I122" s="64"/>
      <c r="J122" s="64"/>
      <c r="K122" s="64"/>
      <c r="L122" s="64"/>
      <c r="M122" s="64"/>
      <c r="N122" s="64"/>
      <c r="O122" s="64"/>
    </row>
    <row r="123" spans="1:15" s="70" customFormat="1">
      <c r="A123" s="139">
        <v>112</v>
      </c>
      <c r="B123" s="140"/>
      <c r="C123" s="142"/>
      <c r="D123" s="146" t="str">
        <f t="shared" si="3"/>
        <v/>
      </c>
      <c r="E123" s="139"/>
      <c r="G123"/>
      <c r="H123" s="64"/>
      <c r="I123" s="64"/>
      <c r="J123" s="64"/>
      <c r="K123" s="64"/>
      <c r="L123" s="64"/>
      <c r="M123" s="64"/>
      <c r="N123" s="64"/>
      <c r="O123" s="64"/>
    </row>
    <row r="124" spans="1:15" s="70" customFormat="1">
      <c r="A124" s="139">
        <v>113</v>
      </c>
      <c r="B124" s="140"/>
      <c r="C124" s="142"/>
      <c r="D124" s="146" t="str">
        <f t="shared" si="3"/>
        <v/>
      </c>
      <c r="E124" s="139"/>
      <c r="G124"/>
      <c r="H124" s="64"/>
      <c r="I124" s="64"/>
      <c r="J124" s="64"/>
      <c r="K124" s="64"/>
      <c r="L124" s="64"/>
      <c r="M124" s="64"/>
      <c r="N124" s="64"/>
      <c r="O124" s="64"/>
    </row>
    <row r="125" spans="1:15" s="70" customFormat="1">
      <c r="A125" s="139">
        <v>114</v>
      </c>
      <c r="B125" s="140"/>
      <c r="C125" s="142"/>
      <c r="D125" s="146" t="str">
        <f t="shared" si="3"/>
        <v/>
      </c>
      <c r="E125" s="139"/>
      <c r="G125"/>
      <c r="H125" s="64"/>
      <c r="I125" s="64"/>
      <c r="J125" s="64"/>
      <c r="K125" s="64"/>
      <c r="L125" s="64"/>
      <c r="M125" s="64"/>
      <c r="N125" s="64"/>
      <c r="O125" s="64"/>
    </row>
    <row r="126" spans="1:15" s="70" customFormat="1">
      <c r="A126" s="139">
        <v>115</v>
      </c>
      <c r="B126" s="140"/>
      <c r="C126" s="142"/>
      <c r="D126" s="146" t="str">
        <f t="shared" si="3"/>
        <v/>
      </c>
      <c r="E126" s="139"/>
      <c r="G126"/>
      <c r="H126" s="64"/>
      <c r="I126" s="64"/>
      <c r="J126" s="64"/>
      <c r="K126" s="64"/>
      <c r="L126" s="64"/>
      <c r="M126" s="64"/>
      <c r="N126" s="64"/>
      <c r="O126" s="64"/>
    </row>
    <row r="127" spans="1:15" s="70" customFormat="1">
      <c r="A127" s="139">
        <v>116</v>
      </c>
      <c r="B127" s="140"/>
      <c r="C127" s="142"/>
      <c r="D127" s="146" t="str">
        <f t="shared" si="3"/>
        <v/>
      </c>
      <c r="E127" s="139"/>
      <c r="G127"/>
      <c r="H127" s="64"/>
      <c r="I127" s="64"/>
      <c r="J127" s="64"/>
      <c r="K127" s="64"/>
      <c r="L127" s="64"/>
      <c r="M127" s="64"/>
      <c r="N127" s="64"/>
      <c r="O127" s="64"/>
    </row>
    <row r="128" spans="1:15" s="70" customFormat="1">
      <c r="A128" s="139">
        <v>117</v>
      </c>
      <c r="B128" s="140"/>
      <c r="C128" s="142"/>
      <c r="D128" s="146" t="str">
        <f t="shared" si="3"/>
        <v/>
      </c>
      <c r="E128" s="139"/>
      <c r="G128"/>
      <c r="H128" s="64"/>
      <c r="I128" s="64"/>
      <c r="J128" s="64"/>
      <c r="K128" s="64"/>
      <c r="L128" s="64"/>
      <c r="M128" s="64"/>
      <c r="N128" s="64"/>
      <c r="O128" s="64"/>
    </row>
    <row r="129" spans="1:15" s="70" customFormat="1">
      <c r="A129" s="139">
        <v>118</v>
      </c>
      <c r="B129" s="140"/>
      <c r="C129" s="142"/>
      <c r="D129" s="146" t="str">
        <f t="shared" si="3"/>
        <v/>
      </c>
      <c r="E129" s="139"/>
      <c r="G129"/>
      <c r="H129" s="64"/>
      <c r="I129" s="64"/>
      <c r="J129" s="64"/>
      <c r="K129" s="64"/>
      <c r="L129" s="64"/>
      <c r="M129" s="64"/>
      <c r="N129" s="64"/>
      <c r="O129" s="64"/>
    </row>
    <row r="130" spans="1:15" s="70" customFormat="1">
      <c r="A130" s="139">
        <v>119</v>
      </c>
      <c r="B130" s="140"/>
      <c r="C130" s="142"/>
      <c r="D130" s="146" t="str">
        <f t="shared" si="3"/>
        <v/>
      </c>
      <c r="E130" s="139"/>
      <c r="G130"/>
      <c r="H130" s="64"/>
      <c r="I130" s="64"/>
      <c r="J130" s="64"/>
      <c r="K130" s="64"/>
      <c r="L130" s="64"/>
      <c r="M130" s="64"/>
      <c r="N130" s="64"/>
      <c r="O130" s="64"/>
    </row>
    <row r="131" spans="1:15" s="70" customFormat="1">
      <c r="A131" s="139">
        <v>120</v>
      </c>
      <c r="B131" s="140"/>
      <c r="C131" s="142"/>
      <c r="D131" s="146" t="str">
        <f t="shared" si="3"/>
        <v/>
      </c>
      <c r="E131" s="139"/>
      <c r="G131"/>
      <c r="H131" s="64"/>
      <c r="I131" s="64"/>
      <c r="J131" s="64"/>
      <c r="K131" s="64"/>
      <c r="L131" s="64"/>
      <c r="M131" s="64"/>
      <c r="N131" s="64"/>
      <c r="O131" s="64"/>
    </row>
    <row r="132" spans="1:15" s="70" customFormat="1">
      <c r="A132" s="139">
        <v>121</v>
      </c>
      <c r="B132" s="140"/>
      <c r="C132" s="142"/>
      <c r="D132" s="146" t="str">
        <f t="shared" si="3"/>
        <v/>
      </c>
      <c r="E132" s="139"/>
      <c r="G132"/>
      <c r="H132" s="64"/>
      <c r="I132" s="64"/>
      <c r="J132" s="64"/>
      <c r="K132" s="64"/>
      <c r="L132" s="64"/>
      <c r="M132" s="64"/>
      <c r="N132" s="64"/>
      <c r="O132" s="64"/>
    </row>
    <row r="133" spans="1:15" s="70" customFormat="1">
      <c r="A133" s="139">
        <v>122</v>
      </c>
      <c r="B133" s="140"/>
      <c r="C133" s="142"/>
      <c r="D133" s="146" t="str">
        <f t="shared" si="3"/>
        <v/>
      </c>
      <c r="E133" s="139"/>
      <c r="G133"/>
      <c r="H133" s="64"/>
      <c r="I133" s="64"/>
      <c r="J133" s="64"/>
      <c r="K133" s="64"/>
      <c r="L133" s="64"/>
      <c r="M133" s="64"/>
      <c r="N133" s="64"/>
      <c r="O133" s="64"/>
    </row>
    <row r="134" spans="1:15" s="70" customFormat="1">
      <c r="A134" s="139">
        <v>123</v>
      </c>
      <c r="B134" s="140"/>
      <c r="C134" s="142"/>
      <c r="D134" s="146" t="str">
        <f t="shared" si="3"/>
        <v/>
      </c>
      <c r="E134" s="139"/>
      <c r="G134"/>
      <c r="H134" s="64"/>
      <c r="I134" s="64"/>
      <c r="J134" s="64"/>
      <c r="K134" s="64"/>
      <c r="L134" s="64"/>
      <c r="M134" s="64"/>
      <c r="N134" s="64"/>
      <c r="O134" s="64"/>
    </row>
    <row r="135" spans="1:15" s="70" customFormat="1">
      <c r="A135" s="139">
        <v>124</v>
      </c>
      <c r="B135" s="140"/>
      <c r="C135" s="142"/>
      <c r="D135" s="146" t="str">
        <f t="shared" si="3"/>
        <v/>
      </c>
      <c r="E135" s="139"/>
      <c r="G135"/>
      <c r="H135" s="64"/>
      <c r="I135" s="64"/>
      <c r="J135" s="64"/>
      <c r="K135" s="64"/>
      <c r="L135" s="64"/>
      <c r="M135" s="64"/>
      <c r="N135" s="64"/>
      <c r="O135" s="64"/>
    </row>
    <row r="136" spans="1:15" s="70" customFormat="1">
      <c r="A136" s="139">
        <v>125</v>
      </c>
      <c r="B136" s="140"/>
      <c r="C136" s="142"/>
      <c r="D136" s="146" t="str">
        <f t="shared" si="3"/>
        <v/>
      </c>
      <c r="E136" s="139"/>
      <c r="G136"/>
      <c r="H136" s="64"/>
      <c r="I136" s="64"/>
      <c r="J136" s="64"/>
      <c r="K136" s="64"/>
      <c r="L136" s="64"/>
      <c r="M136" s="64"/>
      <c r="N136" s="64"/>
      <c r="O136" s="64"/>
    </row>
    <row r="137" spans="1:15" s="70" customFormat="1">
      <c r="A137" s="139">
        <v>126</v>
      </c>
      <c r="B137" s="140"/>
      <c r="C137" s="142"/>
      <c r="D137" s="146" t="str">
        <f t="shared" si="3"/>
        <v/>
      </c>
      <c r="E137" s="139"/>
      <c r="G137"/>
      <c r="H137" s="64"/>
      <c r="I137" s="64"/>
      <c r="J137" s="64"/>
      <c r="K137" s="64"/>
      <c r="L137" s="64"/>
      <c r="M137" s="64"/>
      <c r="N137" s="64"/>
      <c r="O137" s="64"/>
    </row>
    <row r="138" spans="1:15" s="70" customFormat="1">
      <c r="A138" s="139">
        <v>127</v>
      </c>
      <c r="B138" s="140"/>
      <c r="C138" s="142"/>
      <c r="D138" s="146" t="str">
        <f t="shared" si="3"/>
        <v/>
      </c>
      <c r="E138" s="139"/>
      <c r="G138"/>
      <c r="H138" s="64"/>
      <c r="I138" s="64"/>
      <c r="J138" s="64"/>
      <c r="K138" s="64"/>
      <c r="L138" s="64"/>
      <c r="M138" s="64"/>
      <c r="N138" s="64"/>
      <c r="O138" s="64"/>
    </row>
    <row r="139" spans="1:15" s="70" customFormat="1">
      <c r="A139" s="139">
        <v>128</v>
      </c>
      <c r="B139" s="140"/>
      <c r="C139" s="142"/>
      <c r="D139" s="146" t="str">
        <f t="shared" si="3"/>
        <v/>
      </c>
      <c r="E139" s="139"/>
      <c r="G139"/>
      <c r="H139" s="64"/>
      <c r="I139" s="64"/>
      <c r="J139" s="64"/>
      <c r="K139" s="64"/>
      <c r="L139" s="64"/>
      <c r="M139" s="64"/>
      <c r="N139" s="64"/>
      <c r="O139" s="64"/>
    </row>
    <row r="140" spans="1:15" s="70" customFormat="1">
      <c r="A140" s="139">
        <v>129</v>
      </c>
      <c r="B140" s="140"/>
      <c r="C140" s="142"/>
      <c r="D140" s="146" t="str">
        <f t="shared" ref="D140:D203" si="5">IF(OR(,$C140&lt;an_initial,$C140&gt;an_final),"",F140*(HLOOKUP(B140,iii12punctaje,2,FALSE)))</f>
        <v/>
      </c>
      <c r="E140" s="139"/>
      <c r="G140"/>
      <c r="H140" s="64"/>
      <c r="I140" s="64"/>
      <c r="J140" s="64"/>
      <c r="K140" s="64"/>
      <c r="L140" s="64"/>
      <c r="M140" s="64"/>
      <c r="N140" s="64"/>
      <c r="O140" s="64"/>
    </row>
    <row r="141" spans="1:15" s="70" customFormat="1">
      <c r="A141" s="139">
        <v>130</v>
      </c>
      <c r="B141" s="140"/>
      <c r="C141" s="142"/>
      <c r="D141" s="146" t="str">
        <f t="shared" si="5"/>
        <v/>
      </c>
      <c r="E141" s="139"/>
      <c r="G141"/>
      <c r="H141" s="64"/>
      <c r="I141" s="64"/>
      <c r="J141" s="64"/>
      <c r="K141" s="64"/>
      <c r="L141" s="64"/>
      <c r="M141" s="64"/>
      <c r="N141" s="64"/>
      <c r="O141" s="64"/>
    </row>
    <row r="142" spans="1:15" s="70" customFormat="1">
      <c r="A142" s="139">
        <v>131</v>
      </c>
      <c r="B142" s="140"/>
      <c r="C142" s="142"/>
      <c r="D142" s="146" t="str">
        <f t="shared" si="5"/>
        <v/>
      </c>
      <c r="E142" s="139"/>
      <c r="G142"/>
      <c r="H142" s="64"/>
      <c r="I142" s="64"/>
      <c r="J142" s="64"/>
      <c r="K142" s="64"/>
      <c r="L142" s="64"/>
      <c r="M142" s="64"/>
      <c r="N142" s="64"/>
      <c r="O142" s="64"/>
    </row>
    <row r="143" spans="1:15" s="70" customFormat="1">
      <c r="A143" s="139">
        <v>132</v>
      </c>
      <c r="B143" s="140"/>
      <c r="C143" s="142"/>
      <c r="D143" s="146" t="str">
        <f t="shared" si="5"/>
        <v/>
      </c>
      <c r="E143" s="139"/>
      <c r="G143"/>
      <c r="H143" s="64"/>
      <c r="I143" s="64"/>
      <c r="J143" s="64"/>
      <c r="K143" s="64"/>
      <c r="L143" s="64"/>
      <c r="M143" s="64"/>
      <c r="N143" s="64"/>
      <c r="O143" s="64"/>
    </row>
    <row r="144" spans="1:15" s="70" customFormat="1">
      <c r="A144" s="139">
        <v>133</v>
      </c>
      <c r="B144" s="140"/>
      <c r="C144" s="142"/>
      <c r="D144" s="146" t="str">
        <f t="shared" si="5"/>
        <v/>
      </c>
      <c r="E144" s="139"/>
      <c r="G144"/>
      <c r="H144" s="64"/>
      <c r="I144" s="64"/>
      <c r="J144" s="64"/>
      <c r="K144" s="64"/>
      <c r="L144" s="64"/>
      <c r="M144" s="64"/>
      <c r="N144" s="64"/>
      <c r="O144" s="64"/>
    </row>
    <row r="145" spans="1:15" s="70" customFormat="1">
      <c r="A145" s="139">
        <v>134</v>
      </c>
      <c r="B145" s="140"/>
      <c r="C145" s="142"/>
      <c r="D145" s="146" t="str">
        <f t="shared" si="5"/>
        <v/>
      </c>
      <c r="E145" s="139"/>
      <c r="G145"/>
      <c r="H145" s="64"/>
      <c r="I145" s="64"/>
      <c r="J145" s="64"/>
      <c r="K145" s="64"/>
      <c r="L145" s="64"/>
      <c r="M145" s="64"/>
      <c r="N145" s="64"/>
      <c r="O145" s="64"/>
    </row>
    <row r="146" spans="1:15" s="70" customFormat="1">
      <c r="A146" s="139">
        <v>135</v>
      </c>
      <c r="B146" s="140"/>
      <c r="C146" s="142"/>
      <c r="D146" s="146" t="str">
        <f t="shared" si="5"/>
        <v/>
      </c>
      <c r="E146" s="139"/>
      <c r="G146"/>
      <c r="H146" s="64"/>
      <c r="I146" s="64"/>
      <c r="J146" s="64"/>
      <c r="K146" s="64"/>
      <c r="L146" s="64"/>
      <c r="M146" s="64"/>
      <c r="N146" s="64"/>
      <c r="O146" s="64"/>
    </row>
    <row r="147" spans="1:15" s="70" customFormat="1">
      <c r="A147" s="139">
        <v>136</v>
      </c>
      <c r="B147" s="140"/>
      <c r="C147" s="142"/>
      <c r="D147" s="146" t="str">
        <f t="shared" si="5"/>
        <v/>
      </c>
      <c r="E147" s="139"/>
      <c r="G147"/>
      <c r="H147" s="64"/>
      <c r="I147" s="64"/>
      <c r="J147" s="64"/>
      <c r="K147" s="64"/>
      <c r="L147" s="64"/>
      <c r="M147" s="64"/>
      <c r="N147" s="64"/>
      <c r="O147" s="64"/>
    </row>
    <row r="148" spans="1:15" s="70" customFormat="1">
      <c r="A148" s="139">
        <v>137</v>
      </c>
      <c r="B148" s="140"/>
      <c r="C148" s="142"/>
      <c r="D148" s="146" t="str">
        <f t="shared" si="5"/>
        <v/>
      </c>
      <c r="E148" s="139"/>
      <c r="G148"/>
      <c r="H148" s="64"/>
      <c r="I148" s="64"/>
      <c r="J148" s="64"/>
      <c r="K148" s="64"/>
      <c r="L148" s="64"/>
      <c r="M148" s="64"/>
      <c r="N148" s="64"/>
      <c r="O148" s="64"/>
    </row>
    <row r="149" spans="1:15" s="70" customFormat="1">
      <c r="A149" s="139">
        <v>138</v>
      </c>
      <c r="B149" s="140"/>
      <c r="C149" s="142"/>
      <c r="D149" s="146" t="str">
        <f t="shared" si="5"/>
        <v/>
      </c>
      <c r="E149" s="139"/>
      <c r="G149"/>
      <c r="H149" s="64"/>
      <c r="I149" s="64"/>
      <c r="J149" s="64"/>
      <c r="K149" s="64"/>
      <c r="L149" s="64"/>
      <c r="M149" s="64"/>
      <c r="N149" s="64"/>
      <c r="O149" s="64"/>
    </row>
    <row r="150" spans="1:15" s="70" customFormat="1">
      <c r="A150" s="139">
        <v>139</v>
      </c>
      <c r="B150" s="140"/>
      <c r="C150" s="142"/>
      <c r="D150" s="146" t="str">
        <f t="shared" si="5"/>
        <v/>
      </c>
      <c r="E150" s="139"/>
      <c r="G150"/>
      <c r="H150" s="64"/>
      <c r="I150" s="64"/>
      <c r="J150" s="64"/>
      <c r="K150" s="64"/>
      <c r="L150" s="64"/>
      <c r="M150" s="64"/>
      <c r="N150" s="64"/>
      <c r="O150" s="64"/>
    </row>
    <row r="151" spans="1:15" s="70" customFormat="1">
      <c r="A151" s="139">
        <v>140</v>
      </c>
      <c r="B151" s="140"/>
      <c r="C151" s="142"/>
      <c r="D151" s="146" t="str">
        <f t="shared" si="5"/>
        <v/>
      </c>
      <c r="E151" s="139"/>
      <c r="G151"/>
      <c r="H151" s="64"/>
      <c r="I151" s="64"/>
      <c r="J151" s="64"/>
      <c r="K151" s="64"/>
      <c r="L151" s="64"/>
      <c r="M151" s="64"/>
      <c r="N151" s="64"/>
      <c r="O151" s="64"/>
    </row>
    <row r="152" spans="1:15" s="70" customFormat="1">
      <c r="A152" s="139">
        <v>141</v>
      </c>
      <c r="B152" s="140"/>
      <c r="C152" s="142"/>
      <c r="D152" s="146" t="str">
        <f t="shared" si="5"/>
        <v/>
      </c>
      <c r="E152" s="139"/>
      <c r="G152"/>
      <c r="H152" s="64"/>
      <c r="I152" s="64"/>
      <c r="J152" s="64"/>
      <c r="K152" s="64"/>
      <c r="L152" s="64"/>
      <c r="M152" s="64"/>
      <c r="N152" s="64"/>
      <c r="O152" s="64"/>
    </row>
    <row r="153" spans="1:15" s="70" customFormat="1">
      <c r="A153" s="139">
        <v>142</v>
      </c>
      <c r="B153" s="140"/>
      <c r="C153" s="142"/>
      <c r="D153" s="146" t="str">
        <f t="shared" si="5"/>
        <v/>
      </c>
      <c r="E153" s="139"/>
      <c r="G153"/>
      <c r="H153" s="64"/>
      <c r="I153" s="64"/>
      <c r="J153" s="64"/>
      <c r="K153" s="64"/>
      <c r="L153" s="64"/>
      <c r="M153" s="64"/>
      <c r="N153" s="64"/>
      <c r="O153" s="64"/>
    </row>
    <row r="154" spans="1:15" s="70" customFormat="1">
      <c r="A154" s="139">
        <v>143</v>
      </c>
      <c r="B154" s="140"/>
      <c r="C154" s="142"/>
      <c r="D154" s="146" t="str">
        <f t="shared" si="5"/>
        <v/>
      </c>
      <c r="E154" s="139"/>
      <c r="G154"/>
      <c r="H154" s="64"/>
      <c r="I154" s="64"/>
      <c r="J154" s="64"/>
      <c r="K154" s="64"/>
      <c r="L154" s="64"/>
      <c r="M154" s="64"/>
      <c r="N154" s="64"/>
      <c r="O154" s="64"/>
    </row>
    <row r="155" spans="1:15" s="70" customFormat="1">
      <c r="A155" s="139">
        <v>144</v>
      </c>
      <c r="B155" s="140"/>
      <c r="C155" s="142"/>
      <c r="D155" s="146" t="str">
        <f t="shared" si="5"/>
        <v/>
      </c>
      <c r="E155" s="139"/>
      <c r="G155"/>
      <c r="H155" s="64"/>
      <c r="I155" s="64"/>
      <c r="J155" s="64"/>
      <c r="K155" s="64"/>
      <c r="L155" s="64"/>
      <c r="M155" s="64"/>
      <c r="N155" s="64"/>
      <c r="O155" s="64"/>
    </row>
    <row r="156" spans="1:15" s="70" customFormat="1">
      <c r="A156" s="139">
        <v>145</v>
      </c>
      <c r="B156" s="140"/>
      <c r="C156" s="142"/>
      <c r="D156" s="146" t="str">
        <f t="shared" si="5"/>
        <v/>
      </c>
      <c r="E156" s="139"/>
      <c r="G156"/>
      <c r="H156" s="64"/>
      <c r="I156" s="64"/>
      <c r="J156" s="64"/>
      <c r="K156" s="64"/>
      <c r="L156" s="64"/>
      <c r="M156" s="64"/>
      <c r="N156" s="64"/>
      <c r="O156" s="64"/>
    </row>
    <row r="157" spans="1:15" s="70" customFormat="1">
      <c r="A157" s="139">
        <v>146</v>
      </c>
      <c r="B157" s="140"/>
      <c r="C157" s="142"/>
      <c r="D157" s="146" t="str">
        <f t="shared" si="5"/>
        <v/>
      </c>
      <c r="E157" s="139"/>
      <c r="G157"/>
      <c r="H157" s="64"/>
      <c r="I157" s="64"/>
      <c r="J157" s="64"/>
      <c r="K157" s="64"/>
      <c r="L157" s="64"/>
      <c r="M157" s="64"/>
      <c r="N157" s="64"/>
      <c r="O157" s="64"/>
    </row>
    <row r="158" spans="1:15" s="70" customFormat="1">
      <c r="A158" s="139">
        <v>147</v>
      </c>
      <c r="B158" s="140"/>
      <c r="C158" s="142"/>
      <c r="D158" s="146" t="str">
        <f t="shared" si="5"/>
        <v/>
      </c>
      <c r="E158" s="139"/>
      <c r="G158"/>
      <c r="H158" s="64"/>
      <c r="I158" s="64"/>
      <c r="J158" s="64"/>
      <c r="K158" s="64"/>
      <c r="L158" s="64"/>
      <c r="M158" s="64"/>
      <c r="N158" s="64"/>
      <c r="O158" s="64"/>
    </row>
    <row r="159" spans="1:15" s="70" customFormat="1">
      <c r="A159" s="139">
        <v>148</v>
      </c>
      <c r="B159" s="140"/>
      <c r="C159" s="142"/>
      <c r="D159" s="146" t="str">
        <f t="shared" si="5"/>
        <v/>
      </c>
      <c r="E159" s="139"/>
      <c r="G159"/>
      <c r="H159" s="64"/>
      <c r="I159" s="64"/>
      <c r="J159" s="64"/>
      <c r="K159" s="64"/>
      <c r="L159" s="64"/>
      <c r="M159" s="64"/>
      <c r="N159" s="64"/>
      <c r="O159" s="64"/>
    </row>
    <row r="160" spans="1:15" s="70" customFormat="1">
      <c r="A160" s="139">
        <v>149</v>
      </c>
      <c r="B160" s="140"/>
      <c r="C160" s="142"/>
      <c r="D160" s="146" t="str">
        <f t="shared" si="5"/>
        <v/>
      </c>
      <c r="E160" s="139"/>
      <c r="G160"/>
      <c r="H160" s="64"/>
      <c r="I160" s="64"/>
      <c r="J160" s="64"/>
      <c r="K160" s="64"/>
      <c r="L160" s="64"/>
      <c r="M160" s="64"/>
      <c r="N160" s="64"/>
      <c r="O160" s="64"/>
    </row>
    <row r="161" spans="1:15" s="70" customFormat="1">
      <c r="A161" s="139">
        <v>150</v>
      </c>
      <c r="B161" s="140"/>
      <c r="C161" s="142"/>
      <c r="D161" s="146" t="str">
        <f t="shared" si="5"/>
        <v/>
      </c>
      <c r="E161" s="139"/>
      <c r="G161"/>
      <c r="H161" s="64"/>
      <c r="I161" s="64"/>
      <c r="J161" s="64"/>
      <c r="K161" s="64"/>
      <c r="L161" s="64"/>
      <c r="M161" s="64"/>
      <c r="N161" s="64"/>
      <c r="O161" s="64"/>
    </row>
    <row r="162" spans="1:15" s="70" customFormat="1">
      <c r="A162" s="139">
        <v>151</v>
      </c>
      <c r="B162" s="140"/>
      <c r="C162" s="142"/>
      <c r="D162" s="146" t="str">
        <f t="shared" si="5"/>
        <v/>
      </c>
      <c r="E162" s="139"/>
      <c r="G162"/>
      <c r="H162" s="64"/>
      <c r="I162" s="64"/>
      <c r="J162" s="64"/>
      <c r="K162" s="64"/>
      <c r="L162" s="64"/>
      <c r="M162" s="64"/>
      <c r="N162" s="64"/>
      <c r="O162" s="64"/>
    </row>
    <row r="163" spans="1:15" s="70" customFormat="1">
      <c r="A163" s="139">
        <v>152</v>
      </c>
      <c r="B163" s="140"/>
      <c r="C163" s="142"/>
      <c r="D163" s="146" t="str">
        <f t="shared" si="5"/>
        <v/>
      </c>
      <c r="E163" s="139"/>
      <c r="G163"/>
      <c r="H163" s="64"/>
      <c r="I163" s="64"/>
      <c r="J163" s="64"/>
      <c r="K163" s="64"/>
      <c r="L163" s="64"/>
      <c r="M163" s="64"/>
      <c r="N163" s="64"/>
      <c r="O163" s="64"/>
    </row>
    <row r="164" spans="1:15" s="70" customFormat="1">
      <c r="A164" s="139">
        <v>153</v>
      </c>
      <c r="B164" s="140"/>
      <c r="C164" s="142"/>
      <c r="D164" s="146" t="str">
        <f t="shared" si="5"/>
        <v/>
      </c>
      <c r="E164" s="139"/>
      <c r="G164"/>
      <c r="H164" s="64"/>
      <c r="I164" s="64"/>
      <c r="J164" s="64"/>
      <c r="K164" s="64"/>
      <c r="L164" s="64"/>
      <c r="M164" s="64"/>
      <c r="N164" s="64"/>
      <c r="O164" s="64"/>
    </row>
    <row r="165" spans="1:15" s="70" customFormat="1">
      <c r="A165" s="139">
        <v>154</v>
      </c>
      <c r="B165" s="140"/>
      <c r="C165" s="142"/>
      <c r="D165" s="146" t="str">
        <f t="shared" si="5"/>
        <v/>
      </c>
      <c r="E165" s="139"/>
      <c r="G165"/>
      <c r="H165" s="64"/>
      <c r="I165" s="64"/>
      <c r="J165" s="64"/>
      <c r="K165" s="64"/>
      <c r="L165" s="64"/>
      <c r="M165" s="64"/>
      <c r="N165" s="64"/>
      <c r="O165" s="64"/>
    </row>
    <row r="166" spans="1:15" s="70" customFormat="1">
      <c r="A166" s="139">
        <v>155</v>
      </c>
      <c r="B166" s="140"/>
      <c r="C166" s="142"/>
      <c r="D166" s="146" t="str">
        <f t="shared" si="5"/>
        <v/>
      </c>
      <c r="E166" s="139"/>
      <c r="G166"/>
      <c r="H166" s="64"/>
      <c r="I166" s="64"/>
      <c r="J166" s="64"/>
      <c r="K166" s="64"/>
      <c r="L166" s="64"/>
      <c r="M166" s="64"/>
      <c r="N166" s="64"/>
      <c r="O166" s="64"/>
    </row>
    <row r="167" spans="1:15" s="70" customFormat="1">
      <c r="A167" s="139">
        <v>156</v>
      </c>
      <c r="B167" s="140"/>
      <c r="C167" s="142"/>
      <c r="D167" s="146" t="str">
        <f t="shared" si="5"/>
        <v/>
      </c>
      <c r="E167" s="139"/>
      <c r="G167"/>
      <c r="H167" s="64"/>
      <c r="I167" s="64"/>
      <c r="J167" s="64"/>
      <c r="K167" s="64"/>
      <c r="L167" s="64"/>
      <c r="M167" s="64"/>
      <c r="N167" s="64"/>
      <c r="O167" s="64"/>
    </row>
    <row r="168" spans="1:15" s="70" customFormat="1">
      <c r="A168" s="139">
        <v>157</v>
      </c>
      <c r="B168" s="140"/>
      <c r="C168" s="142"/>
      <c r="D168" s="146" t="str">
        <f t="shared" si="5"/>
        <v/>
      </c>
      <c r="E168" s="139"/>
      <c r="G168"/>
      <c r="H168" s="64"/>
      <c r="I168" s="64"/>
      <c r="J168" s="64"/>
      <c r="K168" s="64"/>
      <c r="L168" s="64"/>
      <c r="M168" s="64"/>
      <c r="N168" s="64"/>
      <c r="O168" s="64"/>
    </row>
    <row r="169" spans="1:15" s="70" customFormat="1">
      <c r="A169" s="139">
        <v>158</v>
      </c>
      <c r="B169" s="140"/>
      <c r="C169" s="142"/>
      <c r="D169" s="146" t="str">
        <f t="shared" si="5"/>
        <v/>
      </c>
      <c r="E169" s="139"/>
      <c r="G169"/>
      <c r="H169" s="64"/>
      <c r="I169" s="64"/>
      <c r="J169" s="64"/>
      <c r="K169" s="64"/>
      <c r="L169" s="64"/>
      <c r="M169" s="64"/>
      <c r="N169" s="64"/>
      <c r="O169" s="64"/>
    </row>
    <row r="170" spans="1:15" s="70" customFormat="1">
      <c r="A170" s="139">
        <v>159</v>
      </c>
      <c r="B170" s="140"/>
      <c r="C170" s="142"/>
      <c r="D170" s="146" t="str">
        <f t="shared" si="5"/>
        <v/>
      </c>
      <c r="E170" s="139"/>
      <c r="G170"/>
      <c r="H170" s="64"/>
      <c r="I170" s="64"/>
      <c r="J170" s="64"/>
      <c r="K170" s="64"/>
      <c r="L170" s="64"/>
      <c r="M170" s="64"/>
      <c r="N170" s="64"/>
      <c r="O170" s="64"/>
    </row>
    <row r="171" spans="1:15" s="70" customFormat="1">
      <c r="A171" s="139">
        <v>160</v>
      </c>
      <c r="B171" s="140"/>
      <c r="C171" s="142"/>
      <c r="D171" s="146" t="str">
        <f t="shared" si="5"/>
        <v/>
      </c>
      <c r="E171" s="139"/>
      <c r="G171"/>
      <c r="H171" s="64"/>
      <c r="I171" s="64"/>
      <c r="J171" s="64"/>
      <c r="K171" s="64"/>
      <c r="L171" s="64"/>
      <c r="M171" s="64"/>
      <c r="N171" s="64"/>
      <c r="O171" s="64"/>
    </row>
    <row r="172" spans="1:15" s="70" customFormat="1">
      <c r="A172" s="139">
        <v>161</v>
      </c>
      <c r="B172" s="140"/>
      <c r="C172" s="142"/>
      <c r="D172" s="146" t="str">
        <f t="shared" si="5"/>
        <v/>
      </c>
      <c r="E172" s="139"/>
      <c r="G172"/>
      <c r="H172" s="64"/>
      <c r="I172" s="64"/>
      <c r="J172" s="64"/>
      <c r="K172" s="64"/>
      <c r="L172" s="64"/>
      <c r="M172" s="64"/>
      <c r="N172" s="64"/>
      <c r="O172" s="64"/>
    </row>
    <row r="173" spans="1:15" s="70" customFormat="1">
      <c r="A173" s="139">
        <v>162</v>
      </c>
      <c r="B173" s="140"/>
      <c r="C173" s="142"/>
      <c r="D173" s="146" t="str">
        <f t="shared" si="5"/>
        <v/>
      </c>
      <c r="E173" s="139"/>
      <c r="G173"/>
      <c r="H173" s="64"/>
      <c r="I173" s="64"/>
      <c r="J173" s="64"/>
      <c r="K173" s="64"/>
      <c r="L173" s="64"/>
      <c r="M173" s="64"/>
      <c r="N173" s="64"/>
      <c r="O173" s="64"/>
    </row>
    <row r="174" spans="1:15" s="70" customFormat="1">
      <c r="A174" s="139">
        <v>163</v>
      </c>
      <c r="B174" s="140"/>
      <c r="C174" s="142"/>
      <c r="D174" s="146" t="str">
        <f t="shared" si="5"/>
        <v/>
      </c>
      <c r="E174" s="139"/>
      <c r="G174"/>
      <c r="H174" s="64"/>
      <c r="I174" s="64"/>
      <c r="J174" s="64"/>
      <c r="K174" s="64"/>
      <c r="L174" s="64"/>
      <c r="M174" s="64"/>
      <c r="N174" s="64"/>
      <c r="O174" s="64"/>
    </row>
    <row r="175" spans="1:15" s="70" customFormat="1">
      <c r="A175" s="139">
        <v>164</v>
      </c>
      <c r="B175" s="140"/>
      <c r="C175" s="142"/>
      <c r="D175" s="146" t="str">
        <f t="shared" si="5"/>
        <v/>
      </c>
      <c r="E175" s="139"/>
      <c r="G175"/>
      <c r="H175" s="64"/>
      <c r="I175" s="64"/>
      <c r="J175" s="64"/>
      <c r="K175" s="64"/>
      <c r="L175" s="64"/>
      <c r="M175" s="64"/>
      <c r="N175" s="64"/>
      <c r="O175" s="64"/>
    </row>
    <row r="176" spans="1:15" s="70" customFormat="1">
      <c r="A176" s="139">
        <v>165</v>
      </c>
      <c r="B176" s="140"/>
      <c r="C176" s="142"/>
      <c r="D176" s="146" t="str">
        <f t="shared" si="5"/>
        <v/>
      </c>
      <c r="E176" s="139"/>
      <c r="G176"/>
      <c r="H176" s="64"/>
      <c r="I176" s="64"/>
      <c r="J176" s="64"/>
      <c r="K176" s="64"/>
      <c r="L176" s="64"/>
      <c r="M176" s="64"/>
      <c r="N176" s="64"/>
      <c r="O176" s="64"/>
    </row>
    <row r="177" spans="1:15" s="70" customFormat="1">
      <c r="A177" s="139">
        <v>166</v>
      </c>
      <c r="B177" s="140"/>
      <c r="C177" s="142"/>
      <c r="D177" s="146" t="str">
        <f t="shared" si="5"/>
        <v/>
      </c>
      <c r="E177" s="139"/>
      <c r="G177"/>
      <c r="H177" s="64"/>
      <c r="I177" s="64"/>
      <c r="J177" s="64"/>
      <c r="K177" s="64"/>
      <c r="L177" s="64"/>
      <c r="M177" s="64"/>
      <c r="N177" s="64"/>
      <c r="O177" s="64"/>
    </row>
    <row r="178" spans="1:15" s="70" customFormat="1">
      <c r="A178" s="139">
        <v>167</v>
      </c>
      <c r="B178" s="140"/>
      <c r="C178" s="142"/>
      <c r="D178" s="146" t="str">
        <f t="shared" si="5"/>
        <v/>
      </c>
      <c r="E178" s="139"/>
      <c r="G178"/>
      <c r="H178" s="64"/>
      <c r="I178" s="64"/>
      <c r="J178" s="64"/>
      <c r="K178" s="64"/>
      <c r="L178" s="64"/>
      <c r="M178" s="64"/>
      <c r="N178" s="64"/>
      <c r="O178" s="64"/>
    </row>
    <row r="179" spans="1:15" s="70" customFormat="1">
      <c r="A179" s="139">
        <v>168</v>
      </c>
      <c r="B179" s="140"/>
      <c r="C179" s="142"/>
      <c r="D179" s="146" t="str">
        <f t="shared" si="5"/>
        <v/>
      </c>
      <c r="E179" s="139"/>
      <c r="G179"/>
      <c r="H179" s="64"/>
      <c r="I179" s="64"/>
      <c r="J179" s="64"/>
      <c r="K179" s="64"/>
      <c r="L179" s="64"/>
      <c r="M179" s="64"/>
      <c r="N179" s="64"/>
      <c r="O179" s="64"/>
    </row>
    <row r="180" spans="1:15" s="70" customFormat="1">
      <c r="A180" s="139">
        <v>169</v>
      </c>
      <c r="B180" s="140"/>
      <c r="C180" s="142"/>
      <c r="D180" s="146" t="str">
        <f t="shared" si="5"/>
        <v/>
      </c>
      <c r="E180" s="139"/>
      <c r="G180"/>
      <c r="H180" s="64"/>
      <c r="I180" s="64"/>
      <c r="J180" s="64"/>
      <c r="K180" s="64"/>
      <c r="L180" s="64"/>
      <c r="M180" s="64"/>
      <c r="N180" s="64"/>
      <c r="O180" s="64"/>
    </row>
    <row r="181" spans="1:15" s="70" customFormat="1">
      <c r="A181" s="139">
        <v>170</v>
      </c>
      <c r="B181" s="140"/>
      <c r="C181" s="142"/>
      <c r="D181" s="146" t="str">
        <f t="shared" si="5"/>
        <v/>
      </c>
      <c r="E181" s="139"/>
      <c r="G181"/>
      <c r="H181" s="64"/>
      <c r="I181" s="64"/>
      <c r="J181" s="64"/>
      <c r="K181" s="64"/>
      <c r="L181" s="64"/>
      <c r="M181" s="64"/>
      <c r="N181" s="64"/>
      <c r="O181" s="64"/>
    </row>
    <row r="182" spans="1:15" s="70" customFormat="1">
      <c r="A182" s="139">
        <v>171</v>
      </c>
      <c r="B182" s="140"/>
      <c r="C182" s="142"/>
      <c r="D182" s="146" t="str">
        <f t="shared" si="5"/>
        <v/>
      </c>
      <c r="E182" s="139"/>
      <c r="G182"/>
      <c r="H182" s="64"/>
      <c r="I182" s="64"/>
      <c r="J182" s="64"/>
      <c r="K182" s="64"/>
      <c r="L182" s="64"/>
      <c r="M182" s="64"/>
      <c r="N182" s="64"/>
      <c r="O182" s="64"/>
    </row>
    <row r="183" spans="1:15" s="70" customFormat="1">
      <c r="A183" s="139">
        <v>172</v>
      </c>
      <c r="B183" s="140"/>
      <c r="C183" s="142"/>
      <c r="D183" s="146" t="str">
        <f t="shared" si="5"/>
        <v/>
      </c>
      <c r="E183" s="139"/>
      <c r="G183"/>
      <c r="H183" s="64"/>
      <c r="I183" s="64"/>
      <c r="J183" s="64"/>
      <c r="K183" s="64"/>
      <c r="L183" s="64"/>
      <c r="M183" s="64"/>
      <c r="N183" s="64"/>
      <c r="O183" s="64"/>
    </row>
    <row r="184" spans="1:15" s="70" customFormat="1">
      <c r="A184" s="139">
        <v>173</v>
      </c>
      <c r="B184" s="140"/>
      <c r="C184" s="142"/>
      <c r="D184" s="146" t="str">
        <f t="shared" si="5"/>
        <v/>
      </c>
      <c r="E184" s="139"/>
      <c r="G184"/>
      <c r="H184" s="64"/>
      <c r="I184" s="64"/>
      <c r="J184" s="64"/>
      <c r="K184" s="64"/>
      <c r="L184" s="64"/>
      <c r="M184" s="64"/>
      <c r="N184" s="64"/>
      <c r="O184" s="64"/>
    </row>
    <row r="185" spans="1:15" s="70" customFormat="1">
      <c r="A185" s="139">
        <v>174</v>
      </c>
      <c r="B185" s="140"/>
      <c r="C185" s="142"/>
      <c r="D185" s="146" t="str">
        <f t="shared" si="5"/>
        <v/>
      </c>
      <c r="E185" s="139"/>
      <c r="G185"/>
      <c r="H185" s="64"/>
      <c r="I185" s="64"/>
      <c r="J185" s="64"/>
      <c r="K185" s="64"/>
      <c r="L185" s="64"/>
      <c r="M185" s="64"/>
      <c r="N185" s="64"/>
      <c r="O185" s="64"/>
    </row>
    <row r="186" spans="1:15" s="70" customFormat="1">
      <c r="A186" s="139">
        <v>175</v>
      </c>
      <c r="B186" s="140"/>
      <c r="C186" s="142"/>
      <c r="D186" s="146" t="str">
        <f t="shared" si="5"/>
        <v/>
      </c>
      <c r="E186" s="139"/>
      <c r="G186"/>
      <c r="H186" s="64"/>
      <c r="I186" s="64"/>
      <c r="J186" s="64"/>
      <c r="K186" s="64"/>
      <c r="L186" s="64"/>
      <c r="M186" s="64"/>
      <c r="N186" s="64"/>
      <c r="O186" s="64"/>
    </row>
    <row r="187" spans="1:15" s="70" customFormat="1">
      <c r="A187" s="139">
        <v>176</v>
      </c>
      <c r="B187" s="140"/>
      <c r="C187" s="142"/>
      <c r="D187" s="146" t="str">
        <f t="shared" si="5"/>
        <v/>
      </c>
      <c r="E187" s="139"/>
      <c r="G187"/>
      <c r="H187" s="64"/>
      <c r="I187" s="64"/>
      <c r="J187" s="64"/>
      <c r="K187" s="64"/>
      <c r="L187" s="64"/>
      <c r="M187" s="64"/>
      <c r="N187" s="64"/>
      <c r="O187" s="64"/>
    </row>
    <row r="188" spans="1:15" s="70" customFormat="1">
      <c r="A188" s="139">
        <v>177</v>
      </c>
      <c r="B188" s="140"/>
      <c r="C188" s="142"/>
      <c r="D188" s="146" t="str">
        <f t="shared" si="5"/>
        <v/>
      </c>
      <c r="E188" s="139"/>
      <c r="G188"/>
      <c r="H188" s="64"/>
      <c r="I188" s="64"/>
      <c r="J188" s="64"/>
      <c r="K188" s="64"/>
      <c r="L188" s="64"/>
      <c r="M188" s="64"/>
      <c r="N188" s="64"/>
      <c r="O188" s="64"/>
    </row>
    <row r="189" spans="1:15" s="70" customFormat="1">
      <c r="A189" s="139">
        <v>178</v>
      </c>
      <c r="B189" s="140"/>
      <c r="C189" s="142"/>
      <c r="D189" s="146" t="str">
        <f t="shared" si="5"/>
        <v/>
      </c>
      <c r="E189" s="139"/>
      <c r="G189"/>
      <c r="H189" s="64"/>
      <c r="I189" s="64"/>
      <c r="J189" s="64"/>
      <c r="K189" s="64"/>
      <c r="L189" s="64"/>
      <c r="M189" s="64"/>
      <c r="N189" s="64"/>
      <c r="O189" s="64"/>
    </row>
    <row r="190" spans="1:15" s="70" customFormat="1">
      <c r="A190" s="139">
        <v>179</v>
      </c>
      <c r="B190" s="140"/>
      <c r="C190" s="142"/>
      <c r="D190" s="146" t="str">
        <f t="shared" si="5"/>
        <v/>
      </c>
      <c r="E190" s="139"/>
      <c r="G190"/>
      <c r="H190" s="64"/>
      <c r="I190" s="64"/>
      <c r="J190" s="64"/>
      <c r="K190" s="64"/>
      <c r="L190" s="64"/>
      <c r="M190" s="64"/>
      <c r="N190" s="64"/>
      <c r="O190" s="64"/>
    </row>
    <row r="191" spans="1:15" s="70" customFormat="1">
      <c r="A191" s="139">
        <v>180</v>
      </c>
      <c r="B191" s="140"/>
      <c r="C191" s="142"/>
      <c r="D191" s="146" t="str">
        <f t="shared" si="5"/>
        <v/>
      </c>
      <c r="E191" s="139"/>
      <c r="G191"/>
      <c r="H191" s="64"/>
      <c r="I191" s="64"/>
      <c r="J191" s="64"/>
      <c r="K191" s="64"/>
      <c r="L191" s="64"/>
      <c r="M191" s="64"/>
      <c r="N191" s="64"/>
      <c r="O191" s="64"/>
    </row>
    <row r="192" spans="1:15" s="70" customFormat="1">
      <c r="A192" s="139">
        <v>181</v>
      </c>
      <c r="B192" s="140"/>
      <c r="C192" s="142"/>
      <c r="D192" s="146" t="str">
        <f t="shared" si="5"/>
        <v/>
      </c>
      <c r="E192" s="139"/>
      <c r="G192"/>
      <c r="H192" s="64"/>
      <c r="I192" s="64"/>
      <c r="J192" s="64"/>
      <c r="K192" s="64"/>
      <c r="L192" s="64"/>
      <c r="M192" s="64"/>
      <c r="N192" s="64"/>
      <c r="O192" s="64"/>
    </row>
    <row r="193" spans="1:15" s="70" customFormat="1">
      <c r="A193" s="139">
        <v>182</v>
      </c>
      <c r="B193" s="140"/>
      <c r="C193" s="142"/>
      <c r="D193" s="146" t="str">
        <f t="shared" si="5"/>
        <v/>
      </c>
      <c r="E193" s="139"/>
      <c r="G193"/>
      <c r="H193" s="64"/>
      <c r="I193" s="64"/>
      <c r="J193" s="64"/>
      <c r="K193" s="64"/>
      <c r="L193" s="64"/>
      <c r="M193" s="64"/>
      <c r="N193" s="64"/>
      <c r="O193" s="64"/>
    </row>
    <row r="194" spans="1:15" s="70" customFormat="1">
      <c r="A194" s="139">
        <v>183</v>
      </c>
      <c r="B194" s="140"/>
      <c r="C194" s="142"/>
      <c r="D194" s="146" t="str">
        <f t="shared" si="5"/>
        <v/>
      </c>
      <c r="E194" s="139"/>
      <c r="G194"/>
      <c r="H194" s="64"/>
      <c r="I194" s="64"/>
      <c r="J194" s="64"/>
      <c r="K194" s="64"/>
      <c r="L194" s="64"/>
      <c r="M194" s="64"/>
      <c r="N194" s="64"/>
      <c r="O194" s="64"/>
    </row>
    <row r="195" spans="1:15" s="70" customFormat="1">
      <c r="A195" s="139">
        <v>184</v>
      </c>
      <c r="B195" s="140"/>
      <c r="C195" s="142"/>
      <c r="D195" s="146" t="str">
        <f t="shared" si="5"/>
        <v/>
      </c>
      <c r="E195" s="139"/>
      <c r="G195"/>
      <c r="H195" s="64"/>
      <c r="I195" s="64"/>
      <c r="J195" s="64"/>
      <c r="K195" s="64"/>
      <c r="L195" s="64"/>
      <c r="M195" s="64"/>
      <c r="N195" s="64"/>
      <c r="O195" s="64"/>
    </row>
    <row r="196" spans="1:15" s="70" customFormat="1">
      <c r="A196" s="139">
        <v>185</v>
      </c>
      <c r="B196" s="140"/>
      <c r="C196" s="142"/>
      <c r="D196" s="146" t="str">
        <f t="shared" si="5"/>
        <v/>
      </c>
      <c r="E196" s="139"/>
      <c r="G196"/>
      <c r="H196" s="64"/>
      <c r="I196" s="64"/>
      <c r="J196" s="64"/>
      <c r="K196" s="64"/>
      <c r="L196" s="64"/>
      <c r="M196" s="64"/>
      <c r="N196" s="64"/>
      <c r="O196" s="64"/>
    </row>
    <row r="197" spans="1:15" s="70" customFormat="1">
      <c r="A197" s="139">
        <v>186</v>
      </c>
      <c r="B197" s="140"/>
      <c r="C197" s="142"/>
      <c r="D197" s="146" t="str">
        <f t="shared" si="5"/>
        <v/>
      </c>
      <c r="E197" s="139"/>
      <c r="G197"/>
      <c r="H197" s="64"/>
      <c r="I197" s="64"/>
      <c r="J197" s="64"/>
      <c r="K197" s="64"/>
      <c r="L197" s="64"/>
      <c r="M197" s="64"/>
      <c r="N197" s="64"/>
      <c r="O197" s="64"/>
    </row>
    <row r="198" spans="1:15" s="70" customFormat="1">
      <c r="A198" s="139">
        <v>187</v>
      </c>
      <c r="B198" s="140"/>
      <c r="C198" s="142"/>
      <c r="D198" s="146" t="str">
        <f t="shared" si="5"/>
        <v/>
      </c>
      <c r="E198" s="139"/>
      <c r="G198"/>
      <c r="H198" s="64"/>
      <c r="I198" s="64"/>
      <c r="J198" s="64"/>
      <c r="K198" s="64"/>
      <c r="L198" s="64"/>
      <c r="M198" s="64"/>
      <c r="N198" s="64"/>
      <c r="O198" s="64"/>
    </row>
    <row r="199" spans="1:15" s="70" customFormat="1">
      <c r="A199" s="139">
        <v>188</v>
      </c>
      <c r="B199" s="140"/>
      <c r="C199" s="142"/>
      <c r="D199" s="146" t="str">
        <f t="shared" si="5"/>
        <v/>
      </c>
      <c r="E199" s="139"/>
      <c r="G199"/>
      <c r="H199" s="64"/>
      <c r="I199" s="64"/>
      <c r="J199" s="64"/>
      <c r="K199" s="64"/>
      <c r="L199" s="64"/>
      <c r="M199" s="64"/>
      <c r="N199" s="64"/>
      <c r="O199" s="64"/>
    </row>
    <row r="200" spans="1:15" s="70" customFormat="1">
      <c r="A200" s="139">
        <v>189</v>
      </c>
      <c r="B200" s="140"/>
      <c r="C200" s="142"/>
      <c r="D200" s="146" t="str">
        <f t="shared" si="5"/>
        <v/>
      </c>
      <c r="E200" s="139"/>
      <c r="G200"/>
      <c r="H200" s="64"/>
      <c r="I200" s="64"/>
      <c r="J200" s="64"/>
      <c r="K200" s="64"/>
      <c r="L200" s="64"/>
      <c r="M200" s="64"/>
      <c r="N200" s="64"/>
      <c r="O200" s="64"/>
    </row>
    <row r="201" spans="1:15" s="70" customFormat="1">
      <c r="A201" s="139">
        <v>190</v>
      </c>
      <c r="B201" s="140"/>
      <c r="C201" s="142"/>
      <c r="D201" s="146" t="str">
        <f t="shared" si="5"/>
        <v/>
      </c>
      <c r="E201" s="139"/>
      <c r="G201"/>
      <c r="H201" s="64"/>
      <c r="I201" s="64"/>
      <c r="J201" s="64"/>
      <c r="K201" s="64"/>
      <c r="L201" s="64"/>
      <c r="M201" s="64"/>
      <c r="N201" s="64"/>
      <c r="O201" s="64"/>
    </row>
    <row r="202" spans="1:15" s="70" customFormat="1">
      <c r="A202" s="139">
        <v>191</v>
      </c>
      <c r="B202" s="140"/>
      <c r="C202" s="142"/>
      <c r="D202" s="146" t="str">
        <f t="shared" si="5"/>
        <v/>
      </c>
      <c r="E202" s="139"/>
      <c r="G202"/>
      <c r="H202" s="64"/>
      <c r="I202" s="64"/>
      <c r="J202" s="64"/>
      <c r="K202" s="64"/>
      <c r="L202" s="64"/>
      <c r="M202" s="64"/>
      <c r="N202" s="64"/>
      <c r="O202" s="64"/>
    </row>
    <row r="203" spans="1:15" s="70" customFormat="1">
      <c r="A203" s="139">
        <v>192</v>
      </c>
      <c r="B203" s="140"/>
      <c r="C203" s="142"/>
      <c r="D203" s="146" t="str">
        <f t="shared" si="5"/>
        <v/>
      </c>
      <c r="E203" s="139"/>
      <c r="G203"/>
      <c r="H203" s="64"/>
      <c r="I203" s="64"/>
      <c r="J203" s="64"/>
      <c r="K203" s="64"/>
      <c r="L203" s="64"/>
      <c r="M203" s="64"/>
      <c r="N203" s="64"/>
      <c r="O203" s="64"/>
    </row>
    <row r="204" spans="1:15" s="70" customFormat="1">
      <c r="A204" s="139">
        <v>193</v>
      </c>
      <c r="B204" s="140"/>
      <c r="C204" s="142"/>
      <c r="D204" s="146" t="str">
        <f t="shared" ref="D204:D261" si="6">IF(OR(,$C204&lt;an_initial,$C204&gt;an_final),"",F204*(HLOOKUP(B204,iii12punctaje,2,FALSE)))</f>
        <v/>
      </c>
      <c r="E204" s="139"/>
      <c r="G204"/>
      <c r="H204" s="64"/>
      <c r="I204" s="64"/>
      <c r="J204" s="64"/>
      <c r="K204" s="64"/>
      <c r="L204" s="64"/>
      <c r="M204" s="64"/>
      <c r="N204" s="64"/>
      <c r="O204" s="64"/>
    </row>
    <row r="205" spans="1:15" s="70" customFormat="1">
      <c r="A205" s="139">
        <v>194</v>
      </c>
      <c r="B205" s="140"/>
      <c r="C205" s="142"/>
      <c r="D205" s="146" t="str">
        <f t="shared" si="6"/>
        <v/>
      </c>
      <c r="E205" s="139"/>
      <c r="G205"/>
      <c r="H205" s="64"/>
      <c r="I205" s="64"/>
      <c r="J205" s="64"/>
      <c r="K205" s="64"/>
      <c r="L205" s="64"/>
      <c r="M205" s="64"/>
      <c r="N205" s="64"/>
      <c r="O205" s="64"/>
    </row>
    <row r="206" spans="1:15" s="70" customFormat="1">
      <c r="A206" s="139">
        <v>195</v>
      </c>
      <c r="B206" s="140"/>
      <c r="C206" s="142"/>
      <c r="D206" s="146" t="str">
        <f t="shared" si="6"/>
        <v/>
      </c>
      <c r="E206" s="139"/>
      <c r="G206"/>
      <c r="H206" s="64"/>
      <c r="I206" s="64"/>
      <c r="J206" s="64"/>
      <c r="K206" s="64"/>
      <c r="L206" s="64"/>
      <c r="M206" s="64"/>
      <c r="N206" s="64"/>
      <c r="O206" s="64"/>
    </row>
    <row r="207" spans="1:15" s="70" customFormat="1">
      <c r="A207" s="139">
        <v>196</v>
      </c>
      <c r="B207" s="140"/>
      <c r="C207" s="142"/>
      <c r="D207" s="146" t="str">
        <f t="shared" si="6"/>
        <v/>
      </c>
      <c r="E207" s="139"/>
      <c r="G207"/>
      <c r="H207" s="64"/>
      <c r="I207" s="64"/>
      <c r="J207" s="64"/>
      <c r="K207" s="64"/>
      <c r="L207" s="64"/>
      <c r="M207" s="64"/>
      <c r="N207" s="64"/>
      <c r="O207" s="64"/>
    </row>
    <row r="208" spans="1:15" s="70" customFormat="1">
      <c r="A208" s="139">
        <v>197</v>
      </c>
      <c r="B208" s="140"/>
      <c r="C208" s="142"/>
      <c r="D208" s="146" t="str">
        <f t="shared" si="6"/>
        <v/>
      </c>
      <c r="E208" s="139"/>
      <c r="G208"/>
      <c r="H208" s="64"/>
      <c r="I208" s="64"/>
      <c r="J208" s="64"/>
      <c r="K208" s="64"/>
      <c r="L208" s="64"/>
      <c r="M208" s="64"/>
      <c r="N208" s="64"/>
      <c r="O208" s="64"/>
    </row>
    <row r="209" spans="1:15" s="70" customFormat="1">
      <c r="A209" s="139">
        <v>198</v>
      </c>
      <c r="B209" s="140"/>
      <c r="C209" s="142"/>
      <c r="D209" s="146" t="str">
        <f t="shared" si="6"/>
        <v/>
      </c>
      <c r="E209" s="139"/>
      <c r="G209"/>
      <c r="H209" s="64"/>
      <c r="I209" s="64"/>
      <c r="J209" s="64"/>
      <c r="K209" s="64"/>
      <c r="L209" s="64"/>
      <c r="M209" s="64"/>
      <c r="N209" s="64"/>
      <c r="O209" s="64"/>
    </row>
    <row r="210" spans="1:15" s="70" customFormat="1">
      <c r="A210" s="139">
        <v>199</v>
      </c>
      <c r="B210" s="140"/>
      <c r="C210" s="142"/>
      <c r="D210" s="146" t="str">
        <f t="shared" si="6"/>
        <v/>
      </c>
      <c r="E210" s="139"/>
      <c r="G210"/>
      <c r="H210" s="64"/>
      <c r="I210" s="64"/>
      <c r="J210" s="64"/>
      <c r="K210" s="64"/>
      <c r="L210" s="64"/>
      <c r="M210" s="64"/>
      <c r="N210" s="64"/>
      <c r="O210" s="64"/>
    </row>
    <row r="211" spans="1:15" s="70" customFormat="1">
      <c r="A211" s="139">
        <v>200</v>
      </c>
      <c r="B211" s="140"/>
      <c r="C211" s="142"/>
      <c r="D211" s="146" t="str">
        <f t="shared" si="6"/>
        <v/>
      </c>
      <c r="E211" s="139"/>
      <c r="G211"/>
      <c r="H211" s="64"/>
      <c r="I211" s="64"/>
      <c r="J211" s="64"/>
      <c r="K211" s="64"/>
      <c r="L211" s="64"/>
      <c r="M211" s="64"/>
      <c r="N211" s="64"/>
      <c r="O211" s="64"/>
    </row>
    <row r="212" spans="1:15" s="70" customFormat="1">
      <c r="A212" s="139">
        <v>201</v>
      </c>
      <c r="B212" s="140"/>
      <c r="C212" s="142"/>
      <c r="D212" s="146" t="str">
        <f t="shared" si="6"/>
        <v/>
      </c>
      <c r="E212" s="139"/>
      <c r="G212"/>
      <c r="H212" s="64"/>
      <c r="I212" s="64"/>
      <c r="J212" s="64"/>
      <c r="K212" s="64"/>
      <c r="L212" s="64"/>
      <c r="M212" s="64"/>
      <c r="N212" s="64"/>
      <c r="O212" s="64"/>
    </row>
    <row r="213" spans="1:15" s="70" customFormat="1">
      <c r="A213" s="139">
        <v>202</v>
      </c>
      <c r="B213" s="140"/>
      <c r="C213" s="142"/>
      <c r="D213" s="146" t="str">
        <f t="shared" si="6"/>
        <v/>
      </c>
      <c r="E213" s="139"/>
      <c r="G213"/>
      <c r="H213" s="64"/>
      <c r="I213" s="64"/>
      <c r="J213" s="64"/>
      <c r="K213" s="64"/>
      <c r="L213" s="64"/>
      <c r="M213" s="64"/>
      <c r="N213" s="64"/>
      <c r="O213" s="64"/>
    </row>
    <row r="214" spans="1:15" s="70" customFormat="1">
      <c r="A214" s="139">
        <v>203</v>
      </c>
      <c r="B214" s="140"/>
      <c r="C214" s="142"/>
      <c r="D214" s="146" t="str">
        <f t="shared" si="6"/>
        <v/>
      </c>
      <c r="E214" s="139"/>
      <c r="G214"/>
      <c r="H214" s="64"/>
      <c r="I214" s="64"/>
      <c r="J214" s="64"/>
      <c r="K214" s="64"/>
      <c r="L214" s="64"/>
      <c r="M214" s="64"/>
      <c r="N214" s="64"/>
      <c r="O214" s="64"/>
    </row>
    <row r="215" spans="1:15" s="70" customFormat="1">
      <c r="A215" s="139">
        <v>204</v>
      </c>
      <c r="B215" s="140"/>
      <c r="C215" s="142"/>
      <c r="D215" s="146" t="str">
        <f t="shared" si="6"/>
        <v/>
      </c>
      <c r="E215" s="139"/>
      <c r="G215"/>
      <c r="H215" s="64"/>
      <c r="I215" s="64"/>
      <c r="J215" s="64"/>
      <c r="K215" s="64"/>
      <c r="L215" s="64"/>
      <c r="M215" s="64"/>
      <c r="N215" s="64"/>
      <c r="O215" s="64"/>
    </row>
    <row r="216" spans="1:15" s="70" customFormat="1">
      <c r="A216" s="139">
        <v>205</v>
      </c>
      <c r="B216" s="140"/>
      <c r="C216" s="142"/>
      <c r="D216" s="146" t="str">
        <f t="shared" si="6"/>
        <v/>
      </c>
      <c r="E216" s="139"/>
      <c r="G216"/>
      <c r="H216" s="64"/>
      <c r="I216" s="64"/>
      <c r="J216" s="64"/>
      <c r="K216" s="64"/>
      <c r="L216" s="64"/>
      <c r="M216" s="64"/>
      <c r="N216" s="64"/>
      <c r="O216" s="64"/>
    </row>
    <row r="217" spans="1:15" s="70" customFormat="1">
      <c r="A217" s="139">
        <v>206</v>
      </c>
      <c r="B217" s="140"/>
      <c r="C217" s="142"/>
      <c r="D217" s="146" t="str">
        <f t="shared" si="6"/>
        <v/>
      </c>
      <c r="E217" s="139"/>
      <c r="G217"/>
      <c r="H217" s="64"/>
      <c r="I217" s="64"/>
      <c r="J217" s="64"/>
      <c r="K217" s="64"/>
      <c r="L217" s="64"/>
      <c r="M217" s="64"/>
      <c r="N217" s="64"/>
      <c r="O217" s="64"/>
    </row>
    <row r="218" spans="1:15" s="70" customFormat="1">
      <c r="A218" s="139">
        <v>207</v>
      </c>
      <c r="B218" s="140"/>
      <c r="C218" s="142"/>
      <c r="D218" s="146" t="str">
        <f t="shared" si="6"/>
        <v/>
      </c>
      <c r="E218" s="139"/>
      <c r="G218"/>
      <c r="H218" s="64"/>
      <c r="I218" s="64"/>
      <c r="J218" s="64"/>
      <c r="K218" s="64"/>
      <c r="L218" s="64"/>
      <c r="M218" s="64"/>
      <c r="N218" s="64"/>
      <c r="O218" s="64"/>
    </row>
    <row r="219" spans="1:15" s="70" customFormat="1">
      <c r="A219" s="139">
        <v>208</v>
      </c>
      <c r="B219" s="140"/>
      <c r="C219" s="142"/>
      <c r="D219" s="146" t="str">
        <f t="shared" si="6"/>
        <v/>
      </c>
      <c r="E219" s="139"/>
      <c r="G219"/>
      <c r="H219" s="64"/>
      <c r="I219" s="64"/>
      <c r="J219" s="64"/>
      <c r="K219" s="64"/>
      <c r="L219" s="64"/>
      <c r="M219" s="64"/>
      <c r="N219" s="64"/>
      <c r="O219" s="64"/>
    </row>
    <row r="220" spans="1:15" s="70" customFormat="1">
      <c r="A220" s="139">
        <v>209</v>
      </c>
      <c r="B220" s="140"/>
      <c r="C220" s="142"/>
      <c r="D220" s="146" t="str">
        <f t="shared" si="6"/>
        <v/>
      </c>
      <c r="E220" s="139"/>
      <c r="G220"/>
      <c r="H220" s="64"/>
      <c r="I220" s="64"/>
      <c r="J220" s="64"/>
      <c r="K220" s="64"/>
      <c r="L220" s="64"/>
      <c r="M220" s="64"/>
      <c r="N220" s="64"/>
      <c r="O220" s="64"/>
    </row>
    <row r="221" spans="1:15" s="70" customFormat="1">
      <c r="A221" s="139">
        <v>210</v>
      </c>
      <c r="B221" s="140"/>
      <c r="C221" s="142"/>
      <c r="D221" s="146" t="str">
        <f t="shared" si="6"/>
        <v/>
      </c>
      <c r="E221" s="139"/>
      <c r="G221"/>
      <c r="H221" s="64"/>
      <c r="I221" s="64"/>
      <c r="J221" s="64"/>
      <c r="K221" s="64"/>
      <c r="L221" s="64"/>
      <c r="M221" s="64"/>
      <c r="N221" s="64"/>
      <c r="O221" s="64"/>
    </row>
    <row r="222" spans="1:15" s="70" customFormat="1">
      <c r="A222" s="139">
        <v>211</v>
      </c>
      <c r="B222" s="140"/>
      <c r="C222" s="142"/>
      <c r="D222" s="146" t="str">
        <f t="shared" si="6"/>
        <v/>
      </c>
      <c r="E222" s="139"/>
      <c r="G222"/>
      <c r="H222" s="64"/>
      <c r="I222" s="64"/>
      <c r="J222" s="64"/>
      <c r="K222" s="64"/>
      <c r="L222" s="64"/>
      <c r="M222" s="64"/>
      <c r="N222" s="64"/>
      <c r="O222" s="64"/>
    </row>
    <row r="223" spans="1:15" s="70" customFormat="1">
      <c r="A223" s="139">
        <v>212</v>
      </c>
      <c r="B223" s="140"/>
      <c r="C223" s="142"/>
      <c r="D223" s="146" t="str">
        <f t="shared" si="6"/>
        <v/>
      </c>
      <c r="E223" s="139"/>
      <c r="G223"/>
      <c r="H223" s="64"/>
      <c r="I223" s="64"/>
      <c r="J223" s="64"/>
      <c r="K223" s="64"/>
      <c r="L223" s="64"/>
      <c r="M223" s="64"/>
      <c r="N223" s="64"/>
      <c r="O223" s="64"/>
    </row>
    <row r="224" spans="1:15" s="70" customFormat="1">
      <c r="A224" s="139">
        <v>213</v>
      </c>
      <c r="B224" s="140"/>
      <c r="C224" s="142"/>
      <c r="D224" s="146" t="str">
        <f t="shared" si="6"/>
        <v/>
      </c>
      <c r="E224" s="139"/>
      <c r="G224"/>
      <c r="H224" s="64"/>
      <c r="I224" s="64"/>
      <c r="J224" s="64"/>
      <c r="K224" s="64"/>
      <c r="L224" s="64"/>
      <c r="M224" s="64"/>
      <c r="N224" s="64"/>
      <c r="O224" s="64"/>
    </row>
    <row r="225" spans="1:15" s="70" customFormat="1">
      <c r="A225" s="139">
        <v>214</v>
      </c>
      <c r="B225" s="140"/>
      <c r="C225" s="142"/>
      <c r="D225" s="146" t="str">
        <f t="shared" si="6"/>
        <v/>
      </c>
      <c r="E225" s="139"/>
      <c r="G225"/>
      <c r="H225" s="64"/>
      <c r="I225" s="64"/>
      <c r="J225" s="64"/>
      <c r="K225" s="64"/>
      <c r="L225" s="64"/>
      <c r="M225" s="64"/>
      <c r="N225" s="64"/>
      <c r="O225" s="64"/>
    </row>
    <row r="226" spans="1:15" s="70" customFormat="1">
      <c r="A226" s="139">
        <v>215</v>
      </c>
      <c r="B226" s="140"/>
      <c r="C226" s="142"/>
      <c r="D226" s="146" t="str">
        <f t="shared" si="6"/>
        <v/>
      </c>
      <c r="E226" s="139"/>
      <c r="G226"/>
      <c r="H226" s="64"/>
      <c r="I226" s="64"/>
      <c r="J226" s="64"/>
      <c r="K226" s="64"/>
      <c r="L226" s="64"/>
      <c r="M226" s="64"/>
      <c r="N226" s="64"/>
      <c r="O226" s="64"/>
    </row>
    <row r="227" spans="1:15" s="70" customFormat="1">
      <c r="A227" s="139">
        <v>216</v>
      </c>
      <c r="B227" s="140"/>
      <c r="C227" s="142"/>
      <c r="D227" s="146" t="str">
        <f t="shared" si="6"/>
        <v/>
      </c>
      <c r="E227" s="139"/>
      <c r="G227"/>
      <c r="H227" s="64"/>
      <c r="I227" s="64"/>
      <c r="J227" s="64"/>
      <c r="K227" s="64"/>
      <c r="L227" s="64"/>
      <c r="M227" s="64"/>
      <c r="N227" s="64"/>
      <c r="O227" s="64"/>
    </row>
    <row r="228" spans="1:15" s="70" customFormat="1">
      <c r="A228" s="139">
        <v>217</v>
      </c>
      <c r="B228" s="140"/>
      <c r="C228" s="142"/>
      <c r="D228" s="146" t="str">
        <f t="shared" si="6"/>
        <v/>
      </c>
      <c r="E228" s="139"/>
      <c r="G228"/>
      <c r="H228" s="64"/>
      <c r="I228" s="64"/>
      <c r="J228" s="64"/>
      <c r="K228" s="64"/>
      <c r="L228" s="64"/>
      <c r="M228" s="64"/>
      <c r="N228" s="64"/>
      <c r="O228" s="64"/>
    </row>
    <row r="229" spans="1:15" s="70" customFormat="1">
      <c r="A229" s="139">
        <v>218</v>
      </c>
      <c r="B229" s="140"/>
      <c r="C229" s="142"/>
      <c r="D229" s="146" t="str">
        <f t="shared" si="6"/>
        <v/>
      </c>
      <c r="E229" s="139"/>
      <c r="G229"/>
      <c r="H229" s="64"/>
      <c r="I229" s="64"/>
      <c r="J229" s="64"/>
      <c r="K229" s="64"/>
      <c r="L229" s="64"/>
      <c r="M229" s="64"/>
      <c r="N229" s="64"/>
      <c r="O229" s="64"/>
    </row>
    <row r="230" spans="1:15" s="70" customFormat="1">
      <c r="A230" s="139">
        <v>219</v>
      </c>
      <c r="B230" s="140"/>
      <c r="C230" s="142"/>
      <c r="D230" s="146" t="str">
        <f t="shared" si="6"/>
        <v/>
      </c>
      <c r="E230" s="139"/>
      <c r="G230"/>
      <c r="H230" s="64"/>
      <c r="I230" s="64"/>
      <c r="J230" s="64"/>
      <c r="K230" s="64"/>
      <c r="L230" s="64"/>
      <c r="M230" s="64"/>
      <c r="N230" s="64"/>
      <c r="O230" s="64"/>
    </row>
    <row r="231" spans="1:15" s="70" customFormat="1">
      <c r="A231" s="139">
        <v>220</v>
      </c>
      <c r="B231" s="140"/>
      <c r="C231" s="142"/>
      <c r="D231" s="146" t="str">
        <f t="shared" si="6"/>
        <v/>
      </c>
      <c r="E231" s="139"/>
      <c r="G231"/>
      <c r="H231" s="64"/>
      <c r="I231" s="64"/>
      <c r="J231" s="64"/>
      <c r="K231" s="64"/>
      <c r="L231" s="64"/>
      <c r="M231" s="64"/>
      <c r="N231" s="64"/>
      <c r="O231" s="64"/>
    </row>
    <row r="232" spans="1:15" s="70" customFormat="1">
      <c r="A232" s="139">
        <v>221</v>
      </c>
      <c r="B232" s="140"/>
      <c r="C232" s="142"/>
      <c r="D232" s="146" t="str">
        <f t="shared" si="6"/>
        <v/>
      </c>
      <c r="E232" s="139"/>
      <c r="G232"/>
      <c r="H232" s="64"/>
      <c r="I232" s="64"/>
      <c r="J232" s="64"/>
      <c r="K232" s="64"/>
      <c r="L232" s="64"/>
      <c r="M232" s="64"/>
      <c r="N232" s="64"/>
      <c r="O232" s="64"/>
    </row>
    <row r="233" spans="1:15" s="70" customFormat="1">
      <c r="A233" s="139">
        <v>222</v>
      </c>
      <c r="B233" s="140"/>
      <c r="C233" s="142"/>
      <c r="D233" s="146" t="str">
        <f t="shared" si="6"/>
        <v/>
      </c>
      <c r="E233" s="139"/>
      <c r="G233"/>
      <c r="H233" s="64"/>
      <c r="I233" s="64"/>
      <c r="J233" s="64"/>
      <c r="K233" s="64"/>
      <c r="L233" s="64"/>
      <c r="M233" s="64"/>
      <c r="N233" s="64"/>
      <c r="O233" s="64"/>
    </row>
    <row r="234" spans="1:15" s="70" customFormat="1">
      <c r="A234" s="139">
        <v>223</v>
      </c>
      <c r="B234" s="140"/>
      <c r="C234" s="142"/>
      <c r="D234" s="146" t="str">
        <f t="shared" si="6"/>
        <v/>
      </c>
      <c r="E234" s="139"/>
      <c r="G234"/>
      <c r="H234" s="64"/>
      <c r="I234" s="64"/>
      <c r="J234" s="64"/>
      <c r="K234" s="64"/>
      <c r="L234" s="64"/>
      <c r="M234" s="64"/>
      <c r="N234" s="64"/>
      <c r="O234" s="64"/>
    </row>
    <row r="235" spans="1:15" s="70" customFormat="1">
      <c r="A235" s="139">
        <v>224</v>
      </c>
      <c r="B235" s="140"/>
      <c r="C235" s="142"/>
      <c r="D235" s="146" t="str">
        <f t="shared" si="6"/>
        <v/>
      </c>
      <c r="E235" s="139"/>
      <c r="G235"/>
      <c r="H235" s="64"/>
      <c r="I235" s="64"/>
      <c r="J235" s="64"/>
      <c r="K235" s="64"/>
      <c r="L235" s="64"/>
      <c r="M235" s="64"/>
      <c r="N235" s="64"/>
      <c r="O235" s="64"/>
    </row>
    <row r="236" spans="1:15" s="70" customFormat="1">
      <c r="A236" s="139">
        <v>225</v>
      </c>
      <c r="B236" s="140"/>
      <c r="C236" s="142"/>
      <c r="D236" s="146" t="str">
        <f t="shared" si="6"/>
        <v/>
      </c>
      <c r="E236" s="139"/>
      <c r="G236"/>
      <c r="H236" s="64"/>
      <c r="I236" s="64"/>
      <c r="J236" s="64"/>
      <c r="K236" s="64"/>
      <c r="L236" s="64"/>
      <c r="M236" s="64"/>
      <c r="N236" s="64"/>
      <c r="O236" s="64"/>
    </row>
    <row r="237" spans="1:15" s="70" customFormat="1">
      <c r="A237" s="139">
        <v>226</v>
      </c>
      <c r="B237" s="140"/>
      <c r="C237" s="142"/>
      <c r="D237" s="146" t="str">
        <f t="shared" si="6"/>
        <v/>
      </c>
      <c r="E237" s="139"/>
      <c r="G237"/>
      <c r="H237" s="64"/>
      <c r="I237" s="64"/>
      <c r="J237" s="64"/>
      <c r="K237" s="64"/>
      <c r="L237" s="64"/>
      <c r="M237" s="64"/>
      <c r="N237" s="64"/>
      <c r="O237" s="64"/>
    </row>
    <row r="238" spans="1:15" s="70" customFormat="1">
      <c r="A238" s="139">
        <v>227</v>
      </c>
      <c r="B238" s="140"/>
      <c r="C238" s="142"/>
      <c r="D238" s="146" t="str">
        <f t="shared" si="6"/>
        <v/>
      </c>
      <c r="E238" s="139"/>
      <c r="G238"/>
      <c r="H238" s="64"/>
      <c r="I238" s="64"/>
      <c r="J238" s="64"/>
      <c r="K238" s="64"/>
      <c r="L238" s="64"/>
      <c r="M238" s="64"/>
      <c r="N238" s="64"/>
      <c r="O238" s="64"/>
    </row>
    <row r="239" spans="1:15" s="70" customFormat="1">
      <c r="A239" s="139">
        <v>228</v>
      </c>
      <c r="B239" s="140"/>
      <c r="C239" s="142"/>
      <c r="D239" s="146" t="str">
        <f t="shared" si="6"/>
        <v/>
      </c>
      <c r="E239" s="139"/>
      <c r="G239"/>
      <c r="H239" s="64"/>
      <c r="I239" s="64"/>
      <c r="J239" s="64"/>
      <c r="K239" s="64"/>
      <c r="L239" s="64"/>
      <c r="M239" s="64"/>
      <c r="N239" s="64"/>
      <c r="O239" s="64"/>
    </row>
    <row r="240" spans="1:15" s="70" customFormat="1">
      <c r="A240" s="139">
        <v>229</v>
      </c>
      <c r="B240" s="140"/>
      <c r="C240" s="142"/>
      <c r="D240" s="146" t="str">
        <f t="shared" si="6"/>
        <v/>
      </c>
      <c r="E240" s="139"/>
      <c r="G240"/>
      <c r="H240" s="64"/>
      <c r="I240" s="64"/>
      <c r="J240" s="64"/>
      <c r="K240" s="64"/>
      <c r="L240" s="64"/>
      <c r="M240" s="64"/>
      <c r="N240" s="64"/>
      <c r="O240" s="64"/>
    </row>
    <row r="241" spans="1:15" s="70" customFormat="1">
      <c r="A241" s="139">
        <v>230</v>
      </c>
      <c r="B241" s="140"/>
      <c r="C241" s="142"/>
      <c r="D241" s="146" t="str">
        <f t="shared" si="6"/>
        <v/>
      </c>
      <c r="E241" s="139"/>
      <c r="G241"/>
      <c r="H241" s="64"/>
      <c r="I241" s="64"/>
      <c r="J241" s="64"/>
      <c r="K241" s="64"/>
      <c r="L241" s="64"/>
      <c r="M241" s="64"/>
      <c r="N241" s="64"/>
      <c r="O241" s="64"/>
    </row>
    <row r="242" spans="1:15" s="70" customFormat="1">
      <c r="A242" s="139">
        <v>231</v>
      </c>
      <c r="B242" s="140"/>
      <c r="C242" s="142"/>
      <c r="D242" s="146" t="str">
        <f t="shared" si="6"/>
        <v/>
      </c>
      <c r="E242" s="139"/>
      <c r="G242"/>
      <c r="H242" s="64"/>
      <c r="I242" s="64"/>
      <c r="J242" s="64"/>
      <c r="K242" s="64"/>
      <c r="L242" s="64"/>
      <c r="M242" s="64"/>
      <c r="N242" s="64"/>
      <c r="O242" s="64"/>
    </row>
    <row r="243" spans="1:15" s="70" customFormat="1">
      <c r="A243" s="139">
        <v>232</v>
      </c>
      <c r="B243" s="140"/>
      <c r="C243" s="142"/>
      <c r="D243" s="146" t="str">
        <f t="shared" si="6"/>
        <v/>
      </c>
      <c r="E243" s="139"/>
      <c r="G243"/>
      <c r="H243" s="64"/>
      <c r="I243" s="64"/>
      <c r="J243" s="64"/>
      <c r="K243" s="64"/>
      <c r="L243" s="64"/>
      <c r="M243" s="64"/>
      <c r="N243" s="64"/>
      <c r="O243" s="64"/>
    </row>
    <row r="244" spans="1:15" s="70" customFormat="1">
      <c r="A244" s="139">
        <v>233</v>
      </c>
      <c r="B244" s="140"/>
      <c r="C244" s="142"/>
      <c r="D244" s="146" t="str">
        <f t="shared" si="6"/>
        <v/>
      </c>
      <c r="E244" s="139"/>
      <c r="G244"/>
      <c r="H244" s="64"/>
      <c r="I244" s="64"/>
      <c r="J244" s="64"/>
      <c r="K244" s="64"/>
      <c r="L244" s="64"/>
      <c r="M244" s="64"/>
      <c r="N244" s="64"/>
      <c r="O244" s="64"/>
    </row>
    <row r="245" spans="1:15" s="70" customFormat="1">
      <c r="A245" s="139">
        <v>234</v>
      </c>
      <c r="B245" s="140"/>
      <c r="C245" s="142"/>
      <c r="D245" s="146" t="str">
        <f t="shared" si="6"/>
        <v/>
      </c>
      <c r="E245" s="139"/>
      <c r="G245"/>
      <c r="H245" s="64"/>
      <c r="I245" s="64"/>
      <c r="J245" s="64"/>
      <c r="K245" s="64"/>
      <c r="L245" s="64"/>
      <c r="M245" s="64"/>
      <c r="N245" s="64"/>
      <c r="O245" s="64"/>
    </row>
    <row r="246" spans="1:15" s="70" customFormat="1">
      <c r="A246" s="139">
        <v>235</v>
      </c>
      <c r="B246" s="140"/>
      <c r="C246" s="142"/>
      <c r="D246" s="146" t="str">
        <f t="shared" si="6"/>
        <v/>
      </c>
      <c r="E246" s="139"/>
      <c r="G246"/>
      <c r="H246" s="64"/>
      <c r="I246" s="64"/>
      <c r="J246" s="64"/>
      <c r="K246" s="64"/>
      <c r="L246" s="64"/>
      <c r="M246" s="64"/>
      <c r="N246" s="64"/>
      <c r="O246" s="64"/>
    </row>
    <row r="247" spans="1:15" s="70" customFormat="1">
      <c r="A247" s="139">
        <v>236</v>
      </c>
      <c r="B247" s="140"/>
      <c r="C247" s="142"/>
      <c r="D247" s="146" t="str">
        <f t="shared" si="6"/>
        <v/>
      </c>
      <c r="E247" s="139"/>
      <c r="G247"/>
      <c r="H247" s="64"/>
      <c r="I247" s="64"/>
      <c r="J247" s="64"/>
      <c r="K247" s="64"/>
      <c r="L247" s="64"/>
      <c r="M247" s="64"/>
      <c r="N247" s="64"/>
      <c r="O247" s="64"/>
    </row>
    <row r="248" spans="1:15" s="70" customFormat="1">
      <c r="A248" s="139">
        <v>237</v>
      </c>
      <c r="B248" s="140"/>
      <c r="C248" s="142"/>
      <c r="D248" s="146" t="str">
        <f t="shared" si="6"/>
        <v/>
      </c>
      <c r="E248" s="139"/>
      <c r="G248"/>
      <c r="H248" s="64"/>
      <c r="I248" s="64"/>
      <c r="J248" s="64"/>
      <c r="K248" s="64"/>
      <c r="L248" s="64"/>
      <c r="M248" s="64"/>
      <c r="N248" s="64"/>
      <c r="O248" s="64"/>
    </row>
    <row r="249" spans="1:15" s="70" customFormat="1">
      <c r="A249" s="139">
        <v>238</v>
      </c>
      <c r="B249" s="140"/>
      <c r="C249" s="142"/>
      <c r="D249" s="146" t="str">
        <f t="shared" si="6"/>
        <v/>
      </c>
      <c r="E249" s="139"/>
      <c r="G249"/>
      <c r="H249" s="64"/>
      <c r="I249" s="64"/>
      <c r="J249" s="64"/>
      <c r="K249" s="64"/>
      <c r="L249" s="64"/>
      <c r="M249" s="64"/>
      <c r="N249" s="64"/>
      <c r="O249" s="64"/>
    </row>
    <row r="250" spans="1:15" s="70" customFormat="1">
      <c r="A250" s="139">
        <v>239</v>
      </c>
      <c r="B250" s="140"/>
      <c r="C250" s="142"/>
      <c r="D250" s="146" t="str">
        <f t="shared" si="6"/>
        <v/>
      </c>
      <c r="E250" s="139"/>
      <c r="G250"/>
      <c r="H250" s="64"/>
      <c r="I250" s="64"/>
      <c r="J250" s="64"/>
      <c r="K250" s="64"/>
      <c r="L250" s="64"/>
      <c r="M250" s="64"/>
      <c r="N250" s="64"/>
      <c r="O250" s="64"/>
    </row>
    <row r="251" spans="1:15" s="70" customFormat="1">
      <c r="A251" s="139">
        <v>240</v>
      </c>
      <c r="B251" s="140"/>
      <c r="C251" s="142"/>
      <c r="D251" s="146" t="str">
        <f t="shared" si="6"/>
        <v/>
      </c>
      <c r="E251" s="139"/>
      <c r="G251"/>
      <c r="H251" s="64"/>
      <c r="I251" s="64"/>
      <c r="J251" s="64"/>
      <c r="K251" s="64"/>
      <c r="L251" s="64"/>
      <c r="M251" s="64"/>
      <c r="N251" s="64"/>
      <c r="O251" s="64"/>
    </row>
    <row r="252" spans="1:15" s="70" customFormat="1">
      <c r="A252" s="139">
        <v>241</v>
      </c>
      <c r="B252" s="140"/>
      <c r="C252" s="142"/>
      <c r="D252" s="146" t="str">
        <f t="shared" si="6"/>
        <v/>
      </c>
      <c r="E252" s="139"/>
      <c r="G252"/>
      <c r="H252" s="64"/>
      <c r="I252" s="64"/>
      <c r="J252" s="64"/>
      <c r="K252" s="64"/>
      <c r="L252" s="64"/>
      <c r="M252" s="64"/>
      <c r="N252" s="64"/>
      <c r="O252" s="64"/>
    </row>
    <row r="253" spans="1:15" s="70" customFormat="1">
      <c r="A253" s="139">
        <v>242</v>
      </c>
      <c r="B253" s="140"/>
      <c r="C253" s="142"/>
      <c r="D253" s="146" t="str">
        <f t="shared" si="6"/>
        <v/>
      </c>
      <c r="E253" s="139"/>
      <c r="G253"/>
      <c r="H253" s="64"/>
      <c r="I253" s="64"/>
      <c r="J253" s="64"/>
      <c r="K253" s="64"/>
      <c r="L253" s="64"/>
      <c r="M253" s="64"/>
      <c r="N253" s="64"/>
      <c r="O253" s="64"/>
    </row>
    <row r="254" spans="1:15" s="70" customFormat="1">
      <c r="A254" s="139">
        <v>243</v>
      </c>
      <c r="B254" s="140"/>
      <c r="C254" s="142"/>
      <c r="D254" s="146" t="str">
        <f t="shared" si="6"/>
        <v/>
      </c>
      <c r="E254" s="139"/>
      <c r="G254"/>
      <c r="H254" s="64"/>
      <c r="I254" s="64"/>
      <c r="J254" s="64"/>
      <c r="K254" s="64"/>
      <c r="L254" s="64"/>
      <c r="M254" s="64"/>
      <c r="N254" s="64"/>
      <c r="O254" s="64"/>
    </row>
    <row r="255" spans="1:15" s="70" customFormat="1">
      <c r="A255" s="139">
        <v>244</v>
      </c>
      <c r="B255" s="140"/>
      <c r="C255" s="142"/>
      <c r="D255" s="146" t="str">
        <f t="shared" si="6"/>
        <v/>
      </c>
      <c r="E255" s="139"/>
      <c r="G255"/>
      <c r="H255" s="64"/>
      <c r="I255" s="64"/>
      <c r="J255" s="64"/>
      <c r="K255" s="64"/>
      <c r="L255" s="64"/>
      <c r="M255" s="64"/>
      <c r="N255" s="64"/>
      <c r="O255" s="64"/>
    </row>
    <row r="256" spans="1:15" s="70" customFormat="1">
      <c r="A256" s="139">
        <v>245</v>
      </c>
      <c r="B256" s="140"/>
      <c r="C256" s="142"/>
      <c r="D256" s="146" t="str">
        <f t="shared" si="6"/>
        <v/>
      </c>
      <c r="E256" s="139"/>
      <c r="G256"/>
      <c r="H256" s="64"/>
      <c r="I256" s="64"/>
      <c r="J256" s="64"/>
      <c r="K256" s="64"/>
      <c r="L256" s="64"/>
      <c r="M256" s="64"/>
      <c r="N256" s="64"/>
      <c r="O256" s="64"/>
    </row>
    <row r="257" spans="1:15" s="70" customFormat="1">
      <c r="A257" s="139">
        <v>246</v>
      </c>
      <c r="B257" s="140"/>
      <c r="C257" s="142"/>
      <c r="D257" s="146" t="str">
        <f t="shared" si="6"/>
        <v/>
      </c>
      <c r="E257" s="139"/>
      <c r="G257"/>
      <c r="H257" s="64"/>
      <c r="I257" s="64"/>
      <c r="J257" s="64"/>
      <c r="K257" s="64"/>
      <c r="L257" s="64"/>
      <c r="M257" s="64"/>
      <c r="N257" s="64"/>
      <c r="O257" s="64"/>
    </row>
    <row r="258" spans="1:15" s="70" customFormat="1">
      <c r="A258" s="139">
        <v>247</v>
      </c>
      <c r="B258" s="140"/>
      <c r="C258" s="142"/>
      <c r="D258" s="146" t="str">
        <f t="shared" si="6"/>
        <v/>
      </c>
      <c r="E258" s="139"/>
      <c r="G258"/>
      <c r="H258" s="64"/>
      <c r="I258" s="64"/>
      <c r="J258" s="64"/>
      <c r="K258" s="64"/>
      <c r="L258" s="64"/>
      <c r="M258" s="64"/>
      <c r="N258" s="64"/>
      <c r="O258" s="64"/>
    </row>
    <row r="259" spans="1:15" s="70" customFormat="1">
      <c r="A259" s="139">
        <v>248</v>
      </c>
      <c r="B259" s="140"/>
      <c r="C259" s="142"/>
      <c r="D259" s="146" t="str">
        <f t="shared" si="6"/>
        <v/>
      </c>
      <c r="E259" s="139"/>
      <c r="G259"/>
      <c r="H259" s="64"/>
      <c r="I259" s="64"/>
      <c r="J259" s="64"/>
      <c r="K259" s="64"/>
      <c r="L259" s="64"/>
      <c r="M259" s="64"/>
      <c r="N259" s="64"/>
      <c r="O259" s="64"/>
    </row>
    <row r="260" spans="1:15" s="70" customFormat="1">
      <c r="A260" s="139">
        <v>249</v>
      </c>
      <c r="B260" s="140"/>
      <c r="C260" s="142"/>
      <c r="D260" s="146" t="str">
        <f t="shared" si="6"/>
        <v/>
      </c>
      <c r="E260" s="139"/>
      <c r="G260"/>
      <c r="H260" s="64"/>
      <c r="I260" s="64"/>
      <c r="J260" s="64"/>
      <c r="K260" s="64"/>
      <c r="L260" s="64"/>
      <c r="M260" s="64"/>
      <c r="N260" s="64"/>
      <c r="O260" s="64"/>
    </row>
    <row r="261" spans="1:15" s="70" customFormat="1">
      <c r="A261" s="139">
        <v>250</v>
      </c>
      <c r="B261" s="140"/>
      <c r="C261" s="142"/>
      <c r="D261" s="146" t="str">
        <f t="shared" si="6"/>
        <v/>
      </c>
      <c r="E261" s="139"/>
      <c r="G261"/>
      <c r="H261" s="64"/>
      <c r="I261" s="64"/>
      <c r="J261" s="64"/>
      <c r="K261" s="64"/>
      <c r="L261" s="64"/>
      <c r="M261" s="64"/>
      <c r="N261" s="64"/>
      <c r="O261" s="64"/>
    </row>
  </sheetData>
  <sheetProtection algorithmName="SHA-512" hashValue="KvqcsGLhpjp47T5HcQGQ6Z9xj9yRwPiXvKPQwEhryJLieAkiLOlDQYyS0hiS0FZ3m89LBb2C1F3bf3SZCOOj0w==" saltValue="QoGf/uram4ALaIygVzR7MA=="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228</v>
      </c>
      <c r="C1" s="61"/>
      <c r="D1" s="63"/>
      <c r="E1" s="62"/>
      <c r="F1" s="284"/>
    </row>
    <row r="2" spans="1:7" s="60" customFormat="1">
      <c r="A2" s="339" t="str">
        <f>IF(ISBLANK(facultate), IF(ISBLANK(departament),"","Departament " &amp; departament), "Facultatea " &amp; facultate)</f>
        <v>Facultatea Construcții</v>
      </c>
      <c r="C2" s="61"/>
      <c r="D2" s="63"/>
      <c r="E2" s="62"/>
      <c r="F2" s="284"/>
    </row>
    <row r="3" spans="1:7" s="60" customFormat="1">
      <c r="A3" s="339" t="str">
        <f>IF(ISBLANK(departament),"","Departamentul " &amp; departament)</f>
        <v>Departamentul Căi de Comunicație Terestre, Fundații și Cadastru</v>
      </c>
      <c r="C3" s="61"/>
      <c r="D3" s="63"/>
      <c r="E3" s="62"/>
      <c r="F3" s="284"/>
    </row>
    <row r="4" spans="1:7">
      <c r="A4" s="527" t="s">
        <v>583</v>
      </c>
      <c r="B4" s="527"/>
      <c r="C4" s="527"/>
      <c r="D4" s="527"/>
      <c r="E4" s="527"/>
      <c r="F4" s="527"/>
    </row>
    <row r="5" spans="1:7">
      <c r="A5" s="527" t="s">
        <v>628</v>
      </c>
      <c r="B5" s="527"/>
      <c r="C5" s="527"/>
      <c r="D5" s="527"/>
      <c r="E5" s="221"/>
    </row>
    <row r="6" spans="1:7" ht="13.5" customHeight="1">
      <c r="C6" s="64"/>
      <c r="D6" s="340" t="str">
        <f>CONCATENATE(functie," ",nume_candidat)</f>
        <v>Profesor Ciutina Adrian</v>
      </c>
    </row>
    <row r="7" spans="1:7" ht="18.75" customHeight="1">
      <c r="A7" s="525" t="s">
        <v>93</v>
      </c>
      <c r="B7" s="525" t="s">
        <v>627</v>
      </c>
      <c r="C7" s="535" t="s">
        <v>2</v>
      </c>
      <c r="D7" s="525" t="s">
        <v>289</v>
      </c>
      <c r="E7" s="525" t="s">
        <v>4</v>
      </c>
      <c r="F7" s="546" t="s">
        <v>286</v>
      </c>
      <c r="G7" s="532" t="s">
        <v>296</v>
      </c>
    </row>
    <row r="8" spans="1:7" ht="18.75" customHeight="1">
      <c r="A8" s="542"/>
      <c r="B8" s="542"/>
      <c r="C8" s="536"/>
      <c r="D8" s="542"/>
      <c r="E8" s="542"/>
      <c r="F8" s="547"/>
      <c r="G8" s="532"/>
    </row>
    <row r="9" spans="1:7" ht="18.75" customHeight="1">
      <c r="A9" s="542"/>
      <c r="B9" s="542"/>
      <c r="C9" s="536"/>
      <c r="D9" s="526"/>
      <c r="E9" s="526"/>
      <c r="F9" s="547"/>
      <c r="G9" s="532"/>
    </row>
    <row r="10" spans="1:7" ht="18.75" customHeight="1">
      <c r="A10" s="526"/>
      <c r="B10" s="526"/>
      <c r="C10" s="537"/>
      <c r="D10" s="341" t="str">
        <f>CONCATENATE("ultimii ",durata_evaluare," ani")</f>
        <v>ultimii 5 ani</v>
      </c>
      <c r="E10" s="341" t="str">
        <f>CONCATENATE("ultimii                                  ",durata_evaluare," ani")</f>
        <v>ultimii                                  5 ani</v>
      </c>
      <c r="F10" s="548"/>
      <c r="G10" s="532"/>
    </row>
    <row r="11" spans="1:7">
      <c r="A11" s="86"/>
      <c r="B11" s="65"/>
      <c r="C11" s="30"/>
      <c r="D11" s="144">
        <f>SUMIF(D12:D1012,"&gt;0")</f>
        <v>0</v>
      </c>
      <c r="E11" s="4">
        <f>SUMIF(E12:E1110,"&gt;0")</f>
        <v>0</v>
      </c>
      <c r="F11" s="293"/>
    </row>
    <row r="12" spans="1:7">
      <c r="A12" s="37">
        <v>1</v>
      </c>
      <c r="B12" s="7"/>
      <c r="C12" s="215"/>
      <c r="D12" s="16" t="str">
        <f t="shared" ref="D12:D75" si="0">IF(OR($B12="",,$C12&lt;an_initial,$C12&gt;an_final),"",E12*40)</f>
        <v/>
      </c>
      <c r="E12" s="58" t="str">
        <f t="shared" ref="E12:E43" si="1">IF(OR($B12="",,$C12="",$C12&gt;an_final),"",IF($C12&gt;=an_initial,1,""))</f>
        <v/>
      </c>
      <c r="F12" s="342" t="b">
        <f t="shared" ref="F12:F75" si="2">IF(nume_candidat="",FALSE,ISNUMBER(SEARCH(nume_candidat,$B12)))</f>
        <v>0</v>
      </c>
      <c r="G12" s="343">
        <f t="shared" ref="G12:G43" si="3">LEN(B12)-LEN(SUBSTITUTE(B12,",",""))+1</f>
        <v>1</v>
      </c>
    </row>
    <row r="13" spans="1:7">
      <c r="A13" s="37">
        <v>2</v>
      </c>
      <c r="B13" s="7"/>
      <c r="C13" s="215"/>
      <c r="D13" s="16" t="str">
        <f t="shared" si="0"/>
        <v/>
      </c>
      <c r="E13" s="58" t="str">
        <f t="shared" si="1"/>
        <v/>
      </c>
      <c r="F13" s="342" t="b">
        <f t="shared" si="2"/>
        <v>0</v>
      </c>
      <c r="G13" s="343">
        <f t="shared" si="3"/>
        <v>1</v>
      </c>
    </row>
    <row r="14" spans="1:7">
      <c r="A14" s="37">
        <v>3</v>
      </c>
      <c r="B14" s="7"/>
      <c r="C14" s="215"/>
      <c r="D14" s="16" t="str">
        <f t="shared" si="0"/>
        <v/>
      </c>
      <c r="E14" s="58" t="str">
        <f t="shared" si="1"/>
        <v/>
      </c>
      <c r="F14" s="342" t="b">
        <f t="shared" si="2"/>
        <v>0</v>
      </c>
      <c r="G14" s="343">
        <f t="shared" si="3"/>
        <v>1</v>
      </c>
    </row>
    <row r="15" spans="1:7">
      <c r="A15" s="37">
        <v>4</v>
      </c>
      <c r="B15" s="6"/>
      <c r="C15" s="211"/>
      <c r="D15" s="16" t="str">
        <f t="shared" si="0"/>
        <v/>
      </c>
      <c r="E15" s="58" t="str">
        <f t="shared" si="1"/>
        <v/>
      </c>
      <c r="F15" s="342" t="b">
        <f t="shared" si="2"/>
        <v>0</v>
      </c>
      <c r="G15" s="343">
        <f t="shared" si="3"/>
        <v>1</v>
      </c>
    </row>
    <row r="16" spans="1:7">
      <c r="A16" s="37">
        <v>5</v>
      </c>
      <c r="B16" s="6"/>
      <c r="C16" s="211"/>
      <c r="D16" s="16" t="str">
        <f t="shared" si="0"/>
        <v/>
      </c>
      <c r="E16" s="58" t="str">
        <f t="shared" si="1"/>
        <v/>
      </c>
      <c r="F16" s="342" t="b">
        <f t="shared" si="2"/>
        <v>0</v>
      </c>
      <c r="G16" s="343">
        <f t="shared" si="3"/>
        <v>1</v>
      </c>
    </row>
    <row r="17" spans="1:7">
      <c r="A17" s="37">
        <v>6</v>
      </c>
      <c r="B17" s="6"/>
      <c r="C17" s="211"/>
      <c r="D17" s="16" t="str">
        <f t="shared" si="0"/>
        <v/>
      </c>
      <c r="E17" s="58" t="str">
        <f t="shared" si="1"/>
        <v/>
      </c>
      <c r="F17" s="342" t="b">
        <f t="shared" si="2"/>
        <v>0</v>
      </c>
      <c r="G17" s="343">
        <f t="shared" si="3"/>
        <v>1</v>
      </c>
    </row>
    <row r="18" spans="1:7">
      <c r="A18" s="37">
        <v>7</v>
      </c>
      <c r="B18" s="6"/>
      <c r="C18" s="211"/>
      <c r="D18" s="16" t="str">
        <f t="shared" si="0"/>
        <v/>
      </c>
      <c r="E18" s="58" t="str">
        <f t="shared" si="1"/>
        <v/>
      </c>
      <c r="F18" s="342" t="b">
        <f t="shared" si="2"/>
        <v>0</v>
      </c>
      <c r="G18" s="343">
        <f t="shared" si="3"/>
        <v>1</v>
      </c>
    </row>
    <row r="19" spans="1:7">
      <c r="A19" s="37">
        <v>8</v>
      </c>
      <c r="B19" s="6"/>
      <c r="C19" s="211"/>
      <c r="D19" s="16" t="str">
        <f t="shared" si="0"/>
        <v/>
      </c>
      <c r="E19" s="58" t="str">
        <f t="shared" si="1"/>
        <v/>
      </c>
      <c r="F19" s="342" t="b">
        <f t="shared" si="2"/>
        <v>0</v>
      </c>
      <c r="G19" s="343">
        <f t="shared" si="3"/>
        <v>1</v>
      </c>
    </row>
    <row r="20" spans="1:7">
      <c r="A20" s="37">
        <v>9</v>
      </c>
      <c r="B20" s="6"/>
      <c r="C20" s="211"/>
      <c r="D20" s="16" t="str">
        <f t="shared" si="0"/>
        <v/>
      </c>
      <c r="E20" s="58" t="str">
        <f t="shared" si="1"/>
        <v/>
      </c>
      <c r="F20" s="342" t="b">
        <f t="shared" si="2"/>
        <v>0</v>
      </c>
      <c r="G20" s="343">
        <f t="shared" si="3"/>
        <v>1</v>
      </c>
    </row>
    <row r="21" spans="1:7">
      <c r="A21" s="37">
        <v>10</v>
      </c>
      <c r="B21" s="6"/>
      <c r="C21" s="211"/>
      <c r="D21" s="16" t="str">
        <f t="shared" si="0"/>
        <v/>
      </c>
      <c r="E21" s="58" t="str">
        <f t="shared" si="1"/>
        <v/>
      </c>
      <c r="F21" s="342" t="b">
        <f t="shared" si="2"/>
        <v>0</v>
      </c>
      <c r="G21" s="343">
        <f t="shared" si="3"/>
        <v>1</v>
      </c>
    </row>
    <row r="22" spans="1:7">
      <c r="A22" s="37">
        <v>11</v>
      </c>
      <c r="B22" s="6"/>
      <c r="C22" s="211"/>
      <c r="D22" s="16" t="str">
        <f t="shared" si="0"/>
        <v/>
      </c>
      <c r="E22" s="58" t="str">
        <f t="shared" si="1"/>
        <v/>
      </c>
      <c r="F22" s="342" t="b">
        <f t="shared" si="2"/>
        <v>0</v>
      </c>
      <c r="G22" s="343">
        <f t="shared" si="3"/>
        <v>1</v>
      </c>
    </row>
    <row r="23" spans="1:7">
      <c r="A23" s="37">
        <v>12</v>
      </c>
      <c r="B23" s="6"/>
      <c r="C23" s="211"/>
      <c r="D23" s="16" t="str">
        <f t="shared" si="0"/>
        <v/>
      </c>
      <c r="E23" s="58" t="str">
        <f t="shared" si="1"/>
        <v/>
      </c>
      <c r="F23" s="342" t="b">
        <f t="shared" si="2"/>
        <v>0</v>
      </c>
      <c r="G23" s="343">
        <f t="shared" si="3"/>
        <v>1</v>
      </c>
    </row>
    <row r="24" spans="1:7">
      <c r="A24" s="37">
        <v>13</v>
      </c>
      <c r="B24" s="6"/>
      <c r="C24" s="211"/>
      <c r="D24" s="16" t="str">
        <f t="shared" si="0"/>
        <v/>
      </c>
      <c r="E24" s="58" t="str">
        <f t="shared" si="1"/>
        <v/>
      </c>
      <c r="F24" s="342" t="b">
        <f t="shared" si="2"/>
        <v>0</v>
      </c>
      <c r="G24" s="343">
        <f t="shared" si="3"/>
        <v>1</v>
      </c>
    </row>
    <row r="25" spans="1:7">
      <c r="A25" s="37">
        <v>14</v>
      </c>
      <c r="B25" s="6"/>
      <c r="C25" s="211"/>
      <c r="D25" s="16" t="str">
        <f t="shared" si="0"/>
        <v/>
      </c>
      <c r="E25" s="58" t="str">
        <f t="shared" si="1"/>
        <v/>
      </c>
      <c r="F25" s="342" t="b">
        <f t="shared" si="2"/>
        <v>0</v>
      </c>
      <c r="G25" s="343">
        <f t="shared" si="3"/>
        <v>1</v>
      </c>
    </row>
    <row r="26" spans="1:7">
      <c r="A26" s="37">
        <v>15</v>
      </c>
      <c r="B26" s="6"/>
      <c r="C26" s="211"/>
      <c r="D26" s="16" t="str">
        <f t="shared" si="0"/>
        <v/>
      </c>
      <c r="E26" s="58" t="str">
        <f t="shared" si="1"/>
        <v/>
      </c>
      <c r="F26" s="342" t="b">
        <f t="shared" si="2"/>
        <v>0</v>
      </c>
      <c r="G26" s="343">
        <f t="shared" si="3"/>
        <v>1</v>
      </c>
    </row>
    <row r="27" spans="1:7">
      <c r="A27" s="37">
        <v>16</v>
      </c>
      <c r="B27" s="6"/>
      <c r="C27" s="211"/>
      <c r="D27" s="16" t="str">
        <f t="shared" si="0"/>
        <v/>
      </c>
      <c r="E27" s="58" t="str">
        <f t="shared" si="1"/>
        <v/>
      </c>
      <c r="F27" s="342" t="b">
        <f t="shared" si="2"/>
        <v>0</v>
      </c>
      <c r="G27" s="343">
        <f t="shared" si="3"/>
        <v>1</v>
      </c>
    </row>
    <row r="28" spans="1:7">
      <c r="A28" s="37">
        <v>17</v>
      </c>
      <c r="B28" s="6"/>
      <c r="C28" s="211"/>
      <c r="D28" s="16" t="str">
        <f t="shared" si="0"/>
        <v/>
      </c>
      <c r="E28" s="58" t="str">
        <f t="shared" si="1"/>
        <v/>
      </c>
      <c r="F28" s="342" t="b">
        <f t="shared" si="2"/>
        <v>0</v>
      </c>
      <c r="G28" s="343">
        <f t="shared" si="3"/>
        <v>1</v>
      </c>
    </row>
    <row r="29" spans="1:7">
      <c r="A29" s="37">
        <v>18</v>
      </c>
      <c r="B29" s="6"/>
      <c r="C29" s="211"/>
      <c r="D29" s="16" t="str">
        <f t="shared" si="0"/>
        <v/>
      </c>
      <c r="E29" s="58" t="str">
        <f t="shared" si="1"/>
        <v/>
      </c>
      <c r="F29" s="342" t="b">
        <f t="shared" si="2"/>
        <v>0</v>
      </c>
      <c r="G29" s="343">
        <f t="shared" si="3"/>
        <v>1</v>
      </c>
    </row>
    <row r="30" spans="1:7">
      <c r="A30" s="37">
        <v>19</v>
      </c>
      <c r="B30" s="6"/>
      <c r="C30" s="211"/>
      <c r="D30" s="16" t="str">
        <f t="shared" si="0"/>
        <v/>
      </c>
      <c r="E30" s="58" t="str">
        <f t="shared" si="1"/>
        <v/>
      </c>
      <c r="F30" s="342" t="b">
        <f t="shared" si="2"/>
        <v>0</v>
      </c>
      <c r="G30" s="343">
        <f t="shared" si="3"/>
        <v>1</v>
      </c>
    </row>
    <row r="31" spans="1:7">
      <c r="A31" s="37">
        <v>20</v>
      </c>
      <c r="B31" s="6"/>
      <c r="C31" s="211"/>
      <c r="D31" s="16" t="str">
        <f t="shared" si="0"/>
        <v/>
      </c>
      <c r="E31" s="58" t="str">
        <f t="shared" si="1"/>
        <v/>
      </c>
      <c r="F31" s="342" t="b">
        <f t="shared" si="2"/>
        <v>0</v>
      </c>
      <c r="G31" s="343">
        <f t="shared" si="3"/>
        <v>1</v>
      </c>
    </row>
    <row r="32" spans="1:7">
      <c r="A32" s="37">
        <v>21</v>
      </c>
      <c r="B32" s="6"/>
      <c r="C32" s="211"/>
      <c r="D32" s="16" t="str">
        <f t="shared" si="0"/>
        <v/>
      </c>
      <c r="E32" s="58" t="str">
        <f t="shared" si="1"/>
        <v/>
      </c>
      <c r="F32" s="342" t="b">
        <f t="shared" si="2"/>
        <v>0</v>
      </c>
      <c r="G32" s="343">
        <f t="shared" si="3"/>
        <v>1</v>
      </c>
    </row>
    <row r="33" spans="1:7">
      <c r="A33" s="37">
        <v>22</v>
      </c>
      <c r="B33" s="6"/>
      <c r="C33" s="211"/>
      <c r="D33" s="16" t="str">
        <f t="shared" si="0"/>
        <v/>
      </c>
      <c r="E33" s="58" t="str">
        <f t="shared" si="1"/>
        <v/>
      </c>
      <c r="F33" s="342" t="b">
        <f t="shared" si="2"/>
        <v>0</v>
      </c>
      <c r="G33" s="343">
        <f t="shared" si="3"/>
        <v>1</v>
      </c>
    </row>
    <row r="34" spans="1:7">
      <c r="A34" s="37">
        <v>23</v>
      </c>
      <c r="B34" s="6"/>
      <c r="C34" s="211"/>
      <c r="D34" s="16" t="str">
        <f t="shared" si="0"/>
        <v/>
      </c>
      <c r="E34" s="58" t="str">
        <f t="shared" si="1"/>
        <v/>
      </c>
      <c r="F34" s="342" t="b">
        <f t="shared" si="2"/>
        <v>0</v>
      </c>
      <c r="G34" s="343">
        <f t="shared" si="3"/>
        <v>1</v>
      </c>
    </row>
    <row r="35" spans="1:7">
      <c r="A35" s="37">
        <v>24</v>
      </c>
      <c r="B35" s="6"/>
      <c r="C35" s="211"/>
      <c r="D35" s="16" t="str">
        <f t="shared" si="0"/>
        <v/>
      </c>
      <c r="E35" s="58" t="str">
        <f t="shared" si="1"/>
        <v/>
      </c>
      <c r="F35" s="342" t="b">
        <f t="shared" si="2"/>
        <v>0</v>
      </c>
      <c r="G35" s="343">
        <f t="shared" si="3"/>
        <v>1</v>
      </c>
    </row>
    <row r="36" spans="1:7">
      <c r="A36" s="37">
        <v>25</v>
      </c>
      <c r="B36" s="6"/>
      <c r="C36" s="211"/>
      <c r="D36" s="16" t="str">
        <f t="shared" si="0"/>
        <v/>
      </c>
      <c r="E36" s="58" t="str">
        <f t="shared" si="1"/>
        <v/>
      </c>
      <c r="F36" s="342" t="b">
        <f t="shared" si="2"/>
        <v>0</v>
      </c>
      <c r="G36" s="343">
        <f t="shared" si="3"/>
        <v>1</v>
      </c>
    </row>
    <row r="37" spans="1:7">
      <c r="A37" s="37">
        <v>26</v>
      </c>
      <c r="B37" s="6"/>
      <c r="C37" s="211"/>
      <c r="D37" s="16" t="str">
        <f t="shared" si="0"/>
        <v/>
      </c>
      <c r="E37" s="58" t="str">
        <f t="shared" si="1"/>
        <v/>
      </c>
      <c r="F37" s="342" t="b">
        <f t="shared" si="2"/>
        <v>0</v>
      </c>
      <c r="G37" s="343">
        <f t="shared" si="3"/>
        <v>1</v>
      </c>
    </row>
    <row r="38" spans="1:7">
      <c r="A38" s="37">
        <v>27</v>
      </c>
      <c r="B38" s="6"/>
      <c r="C38" s="211"/>
      <c r="D38" s="16" t="str">
        <f t="shared" si="0"/>
        <v/>
      </c>
      <c r="E38" s="58" t="str">
        <f t="shared" si="1"/>
        <v/>
      </c>
      <c r="F38" s="342" t="b">
        <f t="shared" si="2"/>
        <v>0</v>
      </c>
      <c r="G38" s="343">
        <f t="shared" si="3"/>
        <v>1</v>
      </c>
    </row>
    <row r="39" spans="1:7">
      <c r="A39" s="37">
        <v>28</v>
      </c>
      <c r="B39" s="6"/>
      <c r="C39" s="211"/>
      <c r="D39" s="16" t="str">
        <f t="shared" si="0"/>
        <v/>
      </c>
      <c r="E39" s="58" t="str">
        <f t="shared" si="1"/>
        <v/>
      </c>
      <c r="F39" s="342" t="b">
        <f t="shared" si="2"/>
        <v>0</v>
      </c>
      <c r="G39" s="343">
        <f t="shared" si="3"/>
        <v>1</v>
      </c>
    </row>
    <row r="40" spans="1:7">
      <c r="A40" s="37">
        <v>29</v>
      </c>
      <c r="B40" s="6"/>
      <c r="C40" s="211"/>
      <c r="D40" s="16" t="str">
        <f t="shared" si="0"/>
        <v/>
      </c>
      <c r="E40" s="58" t="str">
        <f t="shared" si="1"/>
        <v/>
      </c>
      <c r="F40" s="342" t="b">
        <f t="shared" si="2"/>
        <v>0</v>
      </c>
      <c r="G40" s="343">
        <f t="shared" si="3"/>
        <v>1</v>
      </c>
    </row>
    <row r="41" spans="1:7">
      <c r="A41" s="37">
        <v>30</v>
      </c>
      <c r="B41" s="6"/>
      <c r="C41" s="211"/>
      <c r="D41" s="16" t="str">
        <f t="shared" si="0"/>
        <v/>
      </c>
      <c r="E41" s="58" t="str">
        <f t="shared" si="1"/>
        <v/>
      </c>
      <c r="F41" s="342" t="b">
        <f t="shared" si="2"/>
        <v>0</v>
      </c>
      <c r="G41" s="343">
        <f t="shared" si="3"/>
        <v>1</v>
      </c>
    </row>
    <row r="42" spans="1:7">
      <c r="A42" s="37">
        <v>31</v>
      </c>
      <c r="B42" s="6"/>
      <c r="C42" s="211"/>
      <c r="D42" s="16" t="str">
        <f t="shared" si="0"/>
        <v/>
      </c>
      <c r="E42" s="58" t="str">
        <f t="shared" si="1"/>
        <v/>
      </c>
      <c r="F42" s="342" t="b">
        <f t="shared" si="2"/>
        <v>0</v>
      </c>
      <c r="G42" s="343">
        <f t="shared" si="3"/>
        <v>1</v>
      </c>
    </row>
    <row r="43" spans="1:7">
      <c r="A43" s="37">
        <v>32</v>
      </c>
      <c r="B43" s="6"/>
      <c r="C43" s="211"/>
      <c r="D43" s="16" t="str">
        <f t="shared" si="0"/>
        <v/>
      </c>
      <c r="E43" s="58" t="str">
        <f t="shared" si="1"/>
        <v/>
      </c>
      <c r="F43" s="342" t="b">
        <f t="shared" si="2"/>
        <v>0</v>
      </c>
      <c r="G43" s="343">
        <f t="shared" si="3"/>
        <v>1</v>
      </c>
    </row>
    <row r="44" spans="1:7">
      <c r="A44" s="37">
        <v>33</v>
      </c>
      <c r="B44" s="6"/>
      <c r="C44" s="211"/>
      <c r="D44" s="16" t="str">
        <f t="shared" si="0"/>
        <v/>
      </c>
      <c r="E44" s="58" t="str">
        <f t="shared" ref="E44:E75" si="4">IF(OR($B44="",,$C44="",$C44&gt;an_final),"",IF($C44&gt;=an_initial,1,""))</f>
        <v/>
      </c>
      <c r="F44" s="342" t="b">
        <f t="shared" si="2"/>
        <v>0</v>
      </c>
      <c r="G44" s="343">
        <f t="shared" ref="G44:G75" si="5">LEN(B44)-LEN(SUBSTITUTE(B44,",",""))+1</f>
        <v>1</v>
      </c>
    </row>
    <row r="45" spans="1:7">
      <c r="A45" s="37">
        <v>34</v>
      </c>
      <c r="B45" s="6"/>
      <c r="C45" s="211"/>
      <c r="D45" s="16" t="str">
        <f t="shared" si="0"/>
        <v/>
      </c>
      <c r="E45" s="58" t="str">
        <f t="shared" si="4"/>
        <v/>
      </c>
      <c r="F45" s="342" t="b">
        <f t="shared" si="2"/>
        <v>0</v>
      </c>
      <c r="G45" s="343">
        <f t="shared" si="5"/>
        <v>1</v>
      </c>
    </row>
    <row r="46" spans="1:7">
      <c r="A46" s="37">
        <v>35</v>
      </c>
      <c r="B46" s="6"/>
      <c r="C46" s="211"/>
      <c r="D46" s="16" t="str">
        <f t="shared" si="0"/>
        <v/>
      </c>
      <c r="E46" s="58" t="str">
        <f t="shared" si="4"/>
        <v/>
      </c>
      <c r="F46" s="342" t="b">
        <f t="shared" si="2"/>
        <v>0</v>
      </c>
      <c r="G46" s="343">
        <f t="shared" si="5"/>
        <v>1</v>
      </c>
    </row>
    <row r="47" spans="1:7">
      <c r="A47" s="37">
        <v>36</v>
      </c>
      <c r="B47" s="6"/>
      <c r="C47" s="211"/>
      <c r="D47" s="16" t="str">
        <f t="shared" si="0"/>
        <v/>
      </c>
      <c r="E47" s="58" t="str">
        <f t="shared" si="4"/>
        <v/>
      </c>
      <c r="F47" s="342" t="b">
        <f t="shared" si="2"/>
        <v>0</v>
      </c>
      <c r="G47" s="343">
        <f t="shared" si="5"/>
        <v>1</v>
      </c>
    </row>
    <row r="48" spans="1:7">
      <c r="A48" s="37">
        <v>37</v>
      </c>
      <c r="B48" s="6"/>
      <c r="C48" s="211"/>
      <c r="D48" s="16" t="str">
        <f t="shared" si="0"/>
        <v/>
      </c>
      <c r="E48" s="58" t="str">
        <f t="shared" si="4"/>
        <v/>
      </c>
      <c r="F48" s="342" t="b">
        <f t="shared" si="2"/>
        <v>0</v>
      </c>
      <c r="G48" s="343">
        <f t="shared" si="5"/>
        <v>1</v>
      </c>
    </row>
    <row r="49" spans="1:7">
      <c r="A49" s="37">
        <v>38</v>
      </c>
      <c r="B49" s="6"/>
      <c r="C49" s="211"/>
      <c r="D49" s="16" t="str">
        <f t="shared" si="0"/>
        <v/>
      </c>
      <c r="E49" s="58" t="str">
        <f t="shared" si="4"/>
        <v/>
      </c>
      <c r="F49" s="342" t="b">
        <f t="shared" si="2"/>
        <v>0</v>
      </c>
      <c r="G49" s="343">
        <f t="shared" si="5"/>
        <v>1</v>
      </c>
    </row>
    <row r="50" spans="1:7">
      <c r="A50" s="37">
        <v>39</v>
      </c>
      <c r="B50" s="6"/>
      <c r="C50" s="211"/>
      <c r="D50" s="16" t="str">
        <f t="shared" si="0"/>
        <v/>
      </c>
      <c r="E50" s="58" t="str">
        <f t="shared" si="4"/>
        <v/>
      </c>
      <c r="F50" s="342" t="b">
        <f t="shared" si="2"/>
        <v>0</v>
      </c>
      <c r="G50" s="343">
        <f t="shared" si="5"/>
        <v>1</v>
      </c>
    </row>
    <row r="51" spans="1:7">
      <c r="A51" s="37">
        <v>40</v>
      </c>
      <c r="B51" s="6"/>
      <c r="C51" s="211"/>
      <c r="D51" s="16" t="str">
        <f t="shared" si="0"/>
        <v/>
      </c>
      <c r="E51" s="58" t="str">
        <f t="shared" si="4"/>
        <v/>
      </c>
      <c r="F51" s="342" t="b">
        <f t="shared" si="2"/>
        <v>0</v>
      </c>
      <c r="G51" s="343">
        <f t="shared" si="5"/>
        <v>1</v>
      </c>
    </row>
    <row r="52" spans="1:7">
      <c r="A52" s="37">
        <v>41</v>
      </c>
      <c r="B52" s="6"/>
      <c r="C52" s="211"/>
      <c r="D52" s="16" t="str">
        <f t="shared" si="0"/>
        <v/>
      </c>
      <c r="E52" s="58" t="str">
        <f t="shared" si="4"/>
        <v/>
      </c>
      <c r="F52" s="342" t="b">
        <f t="shared" si="2"/>
        <v>0</v>
      </c>
      <c r="G52" s="343">
        <f t="shared" si="5"/>
        <v>1</v>
      </c>
    </row>
    <row r="53" spans="1:7">
      <c r="A53" s="37">
        <v>42</v>
      </c>
      <c r="B53" s="6"/>
      <c r="C53" s="211"/>
      <c r="D53" s="16" t="str">
        <f t="shared" si="0"/>
        <v/>
      </c>
      <c r="E53" s="58" t="str">
        <f t="shared" si="4"/>
        <v/>
      </c>
      <c r="F53" s="342" t="b">
        <f t="shared" si="2"/>
        <v>0</v>
      </c>
      <c r="G53" s="343">
        <f t="shared" si="5"/>
        <v>1</v>
      </c>
    </row>
    <row r="54" spans="1:7">
      <c r="A54" s="37">
        <v>43</v>
      </c>
      <c r="B54" s="6"/>
      <c r="C54" s="211"/>
      <c r="D54" s="16" t="str">
        <f t="shared" si="0"/>
        <v/>
      </c>
      <c r="E54" s="58" t="str">
        <f t="shared" si="4"/>
        <v/>
      </c>
      <c r="F54" s="342" t="b">
        <f t="shared" si="2"/>
        <v>0</v>
      </c>
      <c r="G54" s="343">
        <f t="shared" si="5"/>
        <v>1</v>
      </c>
    </row>
    <row r="55" spans="1:7">
      <c r="A55" s="37">
        <v>44</v>
      </c>
      <c r="B55" s="6"/>
      <c r="C55" s="211"/>
      <c r="D55" s="16" t="str">
        <f t="shared" si="0"/>
        <v/>
      </c>
      <c r="E55" s="58" t="str">
        <f t="shared" si="4"/>
        <v/>
      </c>
      <c r="F55" s="342" t="b">
        <f t="shared" si="2"/>
        <v>0</v>
      </c>
      <c r="G55" s="343">
        <f t="shared" si="5"/>
        <v>1</v>
      </c>
    </row>
    <row r="56" spans="1:7">
      <c r="A56" s="37">
        <v>45</v>
      </c>
      <c r="B56" s="6"/>
      <c r="C56" s="211"/>
      <c r="D56" s="16" t="str">
        <f t="shared" si="0"/>
        <v/>
      </c>
      <c r="E56" s="58" t="str">
        <f t="shared" si="4"/>
        <v/>
      </c>
      <c r="F56" s="342" t="b">
        <f t="shared" si="2"/>
        <v>0</v>
      </c>
      <c r="G56" s="343">
        <f t="shared" si="5"/>
        <v>1</v>
      </c>
    </row>
    <row r="57" spans="1:7">
      <c r="A57" s="37">
        <v>46</v>
      </c>
      <c r="B57" s="6"/>
      <c r="C57" s="211"/>
      <c r="D57" s="16" t="str">
        <f t="shared" si="0"/>
        <v/>
      </c>
      <c r="E57" s="58" t="str">
        <f t="shared" si="4"/>
        <v/>
      </c>
      <c r="F57" s="342" t="b">
        <f t="shared" si="2"/>
        <v>0</v>
      </c>
      <c r="G57" s="343">
        <f t="shared" si="5"/>
        <v>1</v>
      </c>
    </row>
    <row r="58" spans="1:7">
      <c r="A58" s="37">
        <v>47</v>
      </c>
      <c r="B58" s="6"/>
      <c r="C58" s="211"/>
      <c r="D58" s="16" t="str">
        <f t="shared" si="0"/>
        <v/>
      </c>
      <c r="E58" s="58" t="str">
        <f t="shared" si="4"/>
        <v/>
      </c>
      <c r="F58" s="342" t="b">
        <f t="shared" si="2"/>
        <v>0</v>
      </c>
      <c r="G58" s="343">
        <f t="shared" si="5"/>
        <v>1</v>
      </c>
    </row>
    <row r="59" spans="1:7">
      <c r="A59" s="37">
        <v>48</v>
      </c>
      <c r="B59" s="6"/>
      <c r="C59" s="211"/>
      <c r="D59" s="16" t="str">
        <f t="shared" si="0"/>
        <v/>
      </c>
      <c r="E59" s="58" t="str">
        <f t="shared" si="4"/>
        <v/>
      </c>
      <c r="F59" s="342" t="b">
        <f t="shared" si="2"/>
        <v>0</v>
      </c>
      <c r="G59" s="343">
        <f t="shared" si="5"/>
        <v>1</v>
      </c>
    </row>
    <row r="60" spans="1:7">
      <c r="A60" s="37">
        <v>49</v>
      </c>
      <c r="B60" s="6"/>
      <c r="C60" s="211"/>
      <c r="D60" s="16" t="str">
        <f t="shared" si="0"/>
        <v/>
      </c>
      <c r="E60" s="58" t="str">
        <f t="shared" si="4"/>
        <v/>
      </c>
      <c r="F60" s="342" t="b">
        <f t="shared" si="2"/>
        <v>0</v>
      </c>
      <c r="G60" s="343">
        <f t="shared" si="5"/>
        <v>1</v>
      </c>
    </row>
    <row r="61" spans="1:7">
      <c r="A61" s="37">
        <v>50</v>
      </c>
      <c r="B61" s="6"/>
      <c r="C61" s="211"/>
      <c r="D61" s="16" t="str">
        <f t="shared" si="0"/>
        <v/>
      </c>
      <c r="E61" s="58" t="str">
        <f t="shared" si="4"/>
        <v/>
      </c>
      <c r="F61" s="342" t="b">
        <f t="shared" si="2"/>
        <v>0</v>
      </c>
      <c r="G61" s="343">
        <f t="shared" si="5"/>
        <v>1</v>
      </c>
    </row>
    <row r="62" spans="1:7">
      <c r="A62" s="37">
        <v>51</v>
      </c>
      <c r="B62" s="6"/>
      <c r="C62" s="211"/>
      <c r="D62" s="16" t="str">
        <f t="shared" si="0"/>
        <v/>
      </c>
      <c r="E62" s="58" t="str">
        <f t="shared" si="4"/>
        <v/>
      </c>
      <c r="F62" s="342" t="b">
        <f t="shared" si="2"/>
        <v>0</v>
      </c>
      <c r="G62" s="343">
        <f t="shared" si="5"/>
        <v>1</v>
      </c>
    </row>
    <row r="63" spans="1:7">
      <c r="A63" s="37">
        <v>52</v>
      </c>
      <c r="B63" s="6"/>
      <c r="C63" s="211"/>
      <c r="D63" s="16" t="str">
        <f t="shared" si="0"/>
        <v/>
      </c>
      <c r="E63" s="58" t="str">
        <f t="shared" si="4"/>
        <v/>
      </c>
      <c r="F63" s="342" t="b">
        <f t="shared" si="2"/>
        <v>0</v>
      </c>
      <c r="G63" s="343">
        <f t="shared" si="5"/>
        <v>1</v>
      </c>
    </row>
    <row r="64" spans="1:7">
      <c r="A64" s="37">
        <v>53</v>
      </c>
      <c r="B64" s="6"/>
      <c r="C64" s="211"/>
      <c r="D64" s="16" t="str">
        <f t="shared" si="0"/>
        <v/>
      </c>
      <c r="E64" s="58" t="str">
        <f t="shared" si="4"/>
        <v/>
      </c>
      <c r="F64" s="342" t="b">
        <f t="shared" si="2"/>
        <v>0</v>
      </c>
      <c r="G64" s="343">
        <f t="shared" si="5"/>
        <v>1</v>
      </c>
    </row>
    <row r="65" spans="1:7">
      <c r="A65" s="37">
        <v>54</v>
      </c>
      <c r="B65" s="6"/>
      <c r="C65" s="211"/>
      <c r="D65" s="16" t="str">
        <f t="shared" si="0"/>
        <v/>
      </c>
      <c r="E65" s="58" t="str">
        <f t="shared" si="4"/>
        <v/>
      </c>
      <c r="F65" s="342" t="b">
        <f t="shared" si="2"/>
        <v>0</v>
      </c>
      <c r="G65" s="343">
        <f t="shared" si="5"/>
        <v>1</v>
      </c>
    </row>
    <row r="66" spans="1:7">
      <c r="A66" s="37">
        <v>55</v>
      </c>
      <c r="B66" s="6"/>
      <c r="C66" s="211"/>
      <c r="D66" s="16" t="str">
        <f t="shared" si="0"/>
        <v/>
      </c>
      <c r="E66" s="58" t="str">
        <f t="shared" si="4"/>
        <v/>
      </c>
      <c r="F66" s="342" t="b">
        <f t="shared" si="2"/>
        <v>0</v>
      </c>
      <c r="G66" s="343">
        <f t="shared" si="5"/>
        <v>1</v>
      </c>
    </row>
    <row r="67" spans="1:7">
      <c r="A67" s="37">
        <v>56</v>
      </c>
      <c r="B67" s="6"/>
      <c r="C67" s="211"/>
      <c r="D67" s="16" t="str">
        <f t="shared" si="0"/>
        <v/>
      </c>
      <c r="E67" s="58" t="str">
        <f t="shared" si="4"/>
        <v/>
      </c>
      <c r="F67" s="342" t="b">
        <f t="shared" si="2"/>
        <v>0</v>
      </c>
      <c r="G67" s="343">
        <f t="shared" si="5"/>
        <v>1</v>
      </c>
    </row>
    <row r="68" spans="1:7">
      <c r="A68" s="37">
        <v>57</v>
      </c>
      <c r="B68" s="6"/>
      <c r="C68" s="211"/>
      <c r="D68" s="16" t="str">
        <f t="shared" si="0"/>
        <v/>
      </c>
      <c r="E68" s="58" t="str">
        <f t="shared" si="4"/>
        <v/>
      </c>
      <c r="F68" s="342" t="b">
        <f t="shared" si="2"/>
        <v>0</v>
      </c>
      <c r="G68" s="343">
        <f t="shared" si="5"/>
        <v>1</v>
      </c>
    </row>
    <row r="69" spans="1:7">
      <c r="A69" s="37">
        <v>58</v>
      </c>
      <c r="B69" s="6"/>
      <c r="C69" s="211"/>
      <c r="D69" s="16" t="str">
        <f t="shared" si="0"/>
        <v/>
      </c>
      <c r="E69" s="58" t="str">
        <f t="shared" si="4"/>
        <v/>
      </c>
      <c r="F69" s="342" t="b">
        <f t="shared" si="2"/>
        <v>0</v>
      </c>
      <c r="G69" s="343">
        <f t="shared" si="5"/>
        <v>1</v>
      </c>
    </row>
    <row r="70" spans="1:7">
      <c r="A70" s="37">
        <v>59</v>
      </c>
      <c r="B70" s="6"/>
      <c r="C70" s="211"/>
      <c r="D70" s="16" t="str">
        <f t="shared" si="0"/>
        <v/>
      </c>
      <c r="E70" s="58" t="str">
        <f t="shared" si="4"/>
        <v/>
      </c>
      <c r="F70" s="342" t="b">
        <f t="shared" si="2"/>
        <v>0</v>
      </c>
      <c r="G70" s="343">
        <f t="shared" si="5"/>
        <v>1</v>
      </c>
    </row>
    <row r="71" spans="1:7">
      <c r="A71" s="37">
        <v>60</v>
      </c>
      <c r="B71" s="6"/>
      <c r="C71" s="211"/>
      <c r="D71" s="16" t="str">
        <f t="shared" si="0"/>
        <v/>
      </c>
      <c r="E71" s="58" t="str">
        <f t="shared" si="4"/>
        <v/>
      </c>
      <c r="F71" s="342" t="b">
        <f t="shared" si="2"/>
        <v>0</v>
      </c>
      <c r="G71" s="343">
        <f t="shared" si="5"/>
        <v>1</v>
      </c>
    </row>
    <row r="72" spans="1:7">
      <c r="A72" s="37">
        <v>61</v>
      </c>
      <c r="B72" s="6"/>
      <c r="C72" s="211"/>
      <c r="D72" s="16" t="str">
        <f t="shared" si="0"/>
        <v/>
      </c>
      <c r="E72" s="58" t="str">
        <f t="shared" si="4"/>
        <v/>
      </c>
      <c r="F72" s="342" t="b">
        <f t="shared" si="2"/>
        <v>0</v>
      </c>
      <c r="G72" s="343">
        <f t="shared" si="5"/>
        <v>1</v>
      </c>
    </row>
    <row r="73" spans="1:7">
      <c r="A73" s="37">
        <v>62</v>
      </c>
      <c r="B73" s="6"/>
      <c r="C73" s="211"/>
      <c r="D73" s="16" t="str">
        <f t="shared" si="0"/>
        <v/>
      </c>
      <c r="E73" s="58" t="str">
        <f t="shared" si="4"/>
        <v/>
      </c>
      <c r="F73" s="342" t="b">
        <f t="shared" si="2"/>
        <v>0</v>
      </c>
      <c r="G73" s="343">
        <f t="shared" si="5"/>
        <v>1</v>
      </c>
    </row>
    <row r="74" spans="1:7">
      <c r="A74" s="37">
        <v>63</v>
      </c>
      <c r="B74" s="6"/>
      <c r="C74" s="211"/>
      <c r="D74" s="16" t="str">
        <f t="shared" si="0"/>
        <v/>
      </c>
      <c r="E74" s="58" t="str">
        <f t="shared" si="4"/>
        <v/>
      </c>
      <c r="F74" s="342" t="b">
        <f t="shared" si="2"/>
        <v>0</v>
      </c>
      <c r="G74" s="343">
        <f t="shared" si="5"/>
        <v>1</v>
      </c>
    </row>
    <row r="75" spans="1:7">
      <c r="A75" s="37">
        <v>64</v>
      </c>
      <c r="B75" s="6"/>
      <c r="C75" s="211"/>
      <c r="D75" s="16" t="str">
        <f t="shared" si="0"/>
        <v/>
      </c>
      <c r="E75" s="58" t="str">
        <f t="shared" si="4"/>
        <v/>
      </c>
      <c r="F75" s="342" t="b">
        <f t="shared" si="2"/>
        <v>0</v>
      </c>
      <c r="G75" s="343">
        <f t="shared" si="5"/>
        <v>1</v>
      </c>
    </row>
    <row r="76" spans="1:7">
      <c r="A76" s="37">
        <v>65</v>
      </c>
      <c r="B76" s="6"/>
      <c r="C76" s="211"/>
      <c r="D76" s="16" t="str">
        <f t="shared" ref="D76:D139" si="6">IF(OR($B76="",,$C76&lt;an_initial,$C76&gt;an_final),"",E76*40)</f>
        <v/>
      </c>
      <c r="E76" s="58" t="str">
        <f t="shared" ref="E76:E110" si="7">IF(OR($B76="",,$C76="",$C76&gt;an_final),"",IF($C76&gt;=an_initial,1,""))</f>
        <v/>
      </c>
      <c r="F76" s="342" t="b">
        <f t="shared" ref="F76:F110" si="8">IF(nume_candidat="",FALSE,ISNUMBER(SEARCH(nume_candidat,$B76)))</f>
        <v>0</v>
      </c>
      <c r="G76" s="343">
        <f t="shared" ref="G76:G110" si="9">LEN(B76)-LEN(SUBSTITUTE(B76,",",""))+1</f>
        <v>1</v>
      </c>
    </row>
    <row r="77" spans="1:7">
      <c r="A77" s="37">
        <v>66</v>
      </c>
      <c r="B77" s="6"/>
      <c r="C77" s="211"/>
      <c r="D77" s="16" t="str">
        <f t="shared" si="6"/>
        <v/>
      </c>
      <c r="E77" s="58" t="str">
        <f t="shared" si="7"/>
        <v/>
      </c>
      <c r="F77" s="342" t="b">
        <f t="shared" si="8"/>
        <v>0</v>
      </c>
      <c r="G77" s="343">
        <f t="shared" si="9"/>
        <v>1</v>
      </c>
    </row>
    <row r="78" spans="1:7">
      <c r="A78" s="37">
        <v>67</v>
      </c>
      <c r="B78" s="6"/>
      <c r="C78" s="211"/>
      <c r="D78" s="16" t="str">
        <f t="shared" si="6"/>
        <v/>
      </c>
      <c r="E78" s="58" t="str">
        <f t="shared" si="7"/>
        <v/>
      </c>
      <c r="F78" s="342" t="b">
        <f t="shared" si="8"/>
        <v>0</v>
      </c>
      <c r="G78" s="343">
        <f t="shared" si="9"/>
        <v>1</v>
      </c>
    </row>
    <row r="79" spans="1:7">
      <c r="A79" s="37">
        <v>68</v>
      </c>
      <c r="B79" s="6"/>
      <c r="C79" s="211"/>
      <c r="D79" s="16" t="str">
        <f t="shared" si="6"/>
        <v/>
      </c>
      <c r="E79" s="58" t="str">
        <f t="shared" si="7"/>
        <v/>
      </c>
      <c r="F79" s="342" t="b">
        <f t="shared" si="8"/>
        <v>0</v>
      </c>
      <c r="G79" s="343">
        <f t="shared" si="9"/>
        <v>1</v>
      </c>
    </row>
    <row r="80" spans="1:7">
      <c r="A80" s="37">
        <v>69</v>
      </c>
      <c r="B80" s="6"/>
      <c r="C80" s="211"/>
      <c r="D80" s="16" t="str">
        <f t="shared" si="6"/>
        <v/>
      </c>
      <c r="E80" s="58" t="str">
        <f t="shared" si="7"/>
        <v/>
      </c>
      <c r="F80" s="342" t="b">
        <f t="shared" si="8"/>
        <v>0</v>
      </c>
      <c r="G80" s="343">
        <f t="shared" si="9"/>
        <v>1</v>
      </c>
    </row>
    <row r="81" spans="1:7">
      <c r="A81" s="37">
        <v>70</v>
      </c>
      <c r="B81" s="6"/>
      <c r="C81" s="211"/>
      <c r="D81" s="16" t="str">
        <f t="shared" si="6"/>
        <v/>
      </c>
      <c r="E81" s="58" t="str">
        <f t="shared" si="7"/>
        <v/>
      </c>
      <c r="F81" s="342" t="b">
        <f t="shared" si="8"/>
        <v>0</v>
      </c>
      <c r="G81" s="343">
        <f t="shared" si="9"/>
        <v>1</v>
      </c>
    </row>
    <row r="82" spans="1:7">
      <c r="A82" s="37">
        <v>71</v>
      </c>
      <c r="B82" s="6"/>
      <c r="C82" s="211"/>
      <c r="D82" s="16" t="str">
        <f t="shared" si="6"/>
        <v/>
      </c>
      <c r="E82" s="58" t="str">
        <f t="shared" si="7"/>
        <v/>
      </c>
      <c r="F82" s="342" t="b">
        <f t="shared" si="8"/>
        <v>0</v>
      </c>
      <c r="G82" s="343">
        <f t="shared" si="9"/>
        <v>1</v>
      </c>
    </row>
    <row r="83" spans="1:7">
      <c r="A83" s="37">
        <v>72</v>
      </c>
      <c r="B83" s="6"/>
      <c r="C83" s="211"/>
      <c r="D83" s="16" t="str">
        <f t="shared" si="6"/>
        <v/>
      </c>
      <c r="E83" s="58" t="str">
        <f t="shared" si="7"/>
        <v/>
      </c>
      <c r="F83" s="342" t="b">
        <f t="shared" si="8"/>
        <v>0</v>
      </c>
      <c r="G83" s="343">
        <f t="shared" si="9"/>
        <v>1</v>
      </c>
    </row>
    <row r="84" spans="1:7">
      <c r="A84" s="37">
        <v>73</v>
      </c>
      <c r="B84" s="6"/>
      <c r="C84" s="211"/>
      <c r="D84" s="16" t="str">
        <f t="shared" si="6"/>
        <v/>
      </c>
      <c r="E84" s="58" t="str">
        <f t="shared" si="7"/>
        <v/>
      </c>
      <c r="F84" s="342" t="b">
        <f t="shared" si="8"/>
        <v>0</v>
      </c>
      <c r="G84" s="343">
        <f t="shared" si="9"/>
        <v>1</v>
      </c>
    </row>
    <row r="85" spans="1:7">
      <c r="A85" s="37">
        <v>74</v>
      </c>
      <c r="B85" s="6"/>
      <c r="C85" s="211"/>
      <c r="D85" s="16" t="str">
        <f t="shared" si="6"/>
        <v/>
      </c>
      <c r="E85" s="58" t="str">
        <f t="shared" si="7"/>
        <v/>
      </c>
      <c r="F85" s="342" t="b">
        <f t="shared" si="8"/>
        <v>0</v>
      </c>
      <c r="G85" s="343">
        <f t="shared" si="9"/>
        <v>1</v>
      </c>
    </row>
    <row r="86" spans="1:7">
      <c r="A86" s="37">
        <v>75</v>
      </c>
      <c r="B86" s="6"/>
      <c r="C86" s="211"/>
      <c r="D86" s="16" t="str">
        <f t="shared" si="6"/>
        <v/>
      </c>
      <c r="E86" s="58" t="str">
        <f t="shared" si="7"/>
        <v/>
      </c>
      <c r="F86" s="342" t="b">
        <f t="shared" si="8"/>
        <v>0</v>
      </c>
      <c r="G86" s="343">
        <f t="shared" si="9"/>
        <v>1</v>
      </c>
    </row>
    <row r="87" spans="1:7">
      <c r="A87" s="37">
        <v>76</v>
      </c>
      <c r="B87" s="6"/>
      <c r="C87" s="211"/>
      <c r="D87" s="16" t="str">
        <f t="shared" si="6"/>
        <v/>
      </c>
      <c r="E87" s="58" t="str">
        <f t="shared" si="7"/>
        <v/>
      </c>
      <c r="F87" s="342" t="b">
        <f t="shared" si="8"/>
        <v>0</v>
      </c>
      <c r="G87" s="343">
        <f t="shared" si="9"/>
        <v>1</v>
      </c>
    </row>
    <row r="88" spans="1:7">
      <c r="A88" s="37">
        <v>77</v>
      </c>
      <c r="B88" s="6"/>
      <c r="C88" s="211"/>
      <c r="D88" s="16" t="str">
        <f t="shared" si="6"/>
        <v/>
      </c>
      <c r="E88" s="58" t="str">
        <f t="shared" si="7"/>
        <v/>
      </c>
      <c r="F88" s="342" t="b">
        <f t="shared" si="8"/>
        <v>0</v>
      </c>
      <c r="G88" s="343">
        <f t="shared" si="9"/>
        <v>1</v>
      </c>
    </row>
    <row r="89" spans="1:7">
      <c r="A89" s="37">
        <v>78</v>
      </c>
      <c r="B89" s="6"/>
      <c r="C89" s="211"/>
      <c r="D89" s="16" t="str">
        <f t="shared" si="6"/>
        <v/>
      </c>
      <c r="E89" s="58" t="str">
        <f t="shared" si="7"/>
        <v/>
      </c>
      <c r="F89" s="342" t="b">
        <f t="shared" si="8"/>
        <v>0</v>
      </c>
      <c r="G89" s="343">
        <f t="shared" si="9"/>
        <v>1</v>
      </c>
    </row>
    <row r="90" spans="1:7">
      <c r="A90" s="37">
        <v>79</v>
      </c>
      <c r="B90" s="6"/>
      <c r="C90" s="211"/>
      <c r="D90" s="16" t="str">
        <f t="shared" si="6"/>
        <v/>
      </c>
      <c r="E90" s="58" t="str">
        <f t="shared" si="7"/>
        <v/>
      </c>
      <c r="F90" s="342" t="b">
        <f t="shared" si="8"/>
        <v>0</v>
      </c>
      <c r="G90" s="343">
        <f t="shared" si="9"/>
        <v>1</v>
      </c>
    </row>
    <row r="91" spans="1:7">
      <c r="A91" s="37">
        <v>80</v>
      </c>
      <c r="B91" s="6"/>
      <c r="C91" s="211"/>
      <c r="D91" s="16" t="str">
        <f t="shared" si="6"/>
        <v/>
      </c>
      <c r="E91" s="58" t="str">
        <f t="shared" si="7"/>
        <v/>
      </c>
      <c r="F91" s="342" t="b">
        <f t="shared" si="8"/>
        <v>0</v>
      </c>
      <c r="G91" s="343">
        <f t="shared" si="9"/>
        <v>1</v>
      </c>
    </row>
    <row r="92" spans="1:7">
      <c r="A92" s="37">
        <v>81</v>
      </c>
      <c r="B92" s="6"/>
      <c r="C92" s="211"/>
      <c r="D92" s="16" t="str">
        <f t="shared" si="6"/>
        <v/>
      </c>
      <c r="E92" s="58" t="str">
        <f t="shared" si="7"/>
        <v/>
      </c>
      <c r="F92" s="342" t="b">
        <f t="shared" si="8"/>
        <v>0</v>
      </c>
      <c r="G92" s="343">
        <f t="shared" si="9"/>
        <v>1</v>
      </c>
    </row>
    <row r="93" spans="1:7">
      <c r="A93" s="37">
        <v>82</v>
      </c>
      <c r="B93" s="6"/>
      <c r="C93" s="211"/>
      <c r="D93" s="16" t="str">
        <f t="shared" si="6"/>
        <v/>
      </c>
      <c r="E93" s="58" t="str">
        <f t="shared" si="7"/>
        <v/>
      </c>
      <c r="F93" s="342" t="b">
        <f t="shared" si="8"/>
        <v>0</v>
      </c>
      <c r="G93" s="343">
        <f t="shared" si="9"/>
        <v>1</v>
      </c>
    </row>
    <row r="94" spans="1:7">
      <c r="A94" s="37">
        <v>83</v>
      </c>
      <c r="B94" s="6"/>
      <c r="C94" s="211"/>
      <c r="D94" s="16" t="str">
        <f t="shared" si="6"/>
        <v/>
      </c>
      <c r="E94" s="58" t="str">
        <f t="shared" si="7"/>
        <v/>
      </c>
      <c r="F94" s="342" t="b">
        <f t="shared" si="8"/>
        <v>0</v>
      </c>
      <c r="G94" s="343">
        <f t="shared" si="9"/>
        <v>1</v>
      </c>
    </row>
    <row r="95" spans="1:7">
      <c r="A95" s="37">
        <v>84</v>
      </c>
      <c r="B95" s="6"/>
      <c r="C95" s="211"/>
      <c r="D95" s="16" t="str">
        <f t="shared" si="6"/>
        <v/>
      </c>
      <c r="E95" s="58" t="str">
        <f t="shared" si="7"/>
        <v/>
      </c>
      <c r="F95" s="342" t="b">
        <f t="shared" si="8"/>
        <v>0</v>
      </c>
      <c r="G95" s="343">
        <f t="shared" si="9"/>
        <v>1</v>
      </c>
    </row>
    <row r="96" spans="1:7">
      <c r="A96" s="37">
        <v>85</v>
      </c>
      <c r="B96" s="6"/>
      <c r="C96" s="211"/>
      <c r="D96" s="16" t="str">
        <f t="shared" si="6"/>
        <v/>
      </c>
      <c r="E96" s="58" t="str">
        <f t="shared" si="7"/>
        <v/>
      </c>
      <c r="F96" s="342" t="b">
        <f t="shared" si="8"/>
        <v>0</v>
      </c>
      <c r="G96" s="343">
        <f t="shared" si="9"/>
        <v>1</v>
      </c>
    </row>
    <row r="97" spans="1:7">
      <c r="A97" s="37">
        <v>86</v>
      </c>
      <c r="B97" s="6"/>
      <c r="C97" s="211"/>
      <c r="D97" s="16" t="str">
        <f t="shared" si="6"/>
        <v/>
      </c>
      <c r="E97" s="58" t="str">
        <f t="shared" si="7"/>
        <v/>
      </c>
      <c r="F97" s="342" t="b">
        <f t="shared" si="8"/>
        <v>0</v>
      </c>
      <c r="G97" s="343">
        <f t="shared" si="9"/>
        <v>1</v>
      </c>
    </row>
    <row r="98" spans="1:7">
      <c r="A98" s="37">
        <v>87</v>
      </c>
      <c r="B98" s="6"/>
      <c r="C98" s="211"/>
      <c r="D98" s="16" t="str">
        <f t="shared" si="6"/>
        <v/>
      </c>
      <c r="E98" s="58" t="str">
        <f t="shared" si="7"/>
        <v/>
      </c>
      <c r="F98" s="342" t="b">
        <f t="shared" si="8"/>
        <v>0</v>
      </c>
      <c r="G98" s="343">
        <f t="shared" si="9"/>
        <v>1</v>
      </c>
    </row>
    <row r="99" spans="1:7">
      <c r="A99" s="37">
        <v>88</v>
      </c>
      <c r="B99" s="6"/>
      <c r="C99" s="211"/>
      <c r="D99" s="16" t="str">
        <f t="shared" si="6"/>
        <v/>
      </c>
      <c r="E99" s="58" t="str">
        <f t="shared" si="7"/>
        <v/>
      </c>
      <c r="F99" s="342" t="b">
        <f t="shared" si="8"/>
        <v>0</v>
      </c>
      <c r="G99" s="343">
        <f t="shared" si="9"/>
        <v>1</v>
      </c>
    </row>
    <row r="100" spans="1:7">
      <c r="A100" s="37">
        <v>89</v>
      </c>
      <c r="B100" s="6"/>
      <c r="C100" s="211"/>
      <c r="D100" s="16" t="str">
        <f t="shared" si="6"/>
        <v/>
      </c>
      <c r="E100" s="58" t="str">
        <f t="shared" si="7"/>
        <v/>
      </c>
      <c r="F100" s="342" t="b">
        <f t="shared" si="8"/>
        <v>0</v>
      </c>
      <c r="G100" s="343">
        <f t="shared" si="9"/>
        <v>1</v>
      </c>
    </row>
    <row r="101" spans="1:7">
      <c r="A101" s="37">
        <v>90</v>
      </c>
      <c r="B101" s="6"/>
      <c r="C101" s="211"/>
      <c r="D101" s="16" t="str">
        <f t="shared" si="6"/>
        <v/>
      </c>
      <c r="E101" s="58" t="str">
        <f t="shared" si="7"/>
        <v/>
      </c>
      <c r="F101" s="342" t="b">
        <f t="shared" si="8"/>
        <v>0</v>
      </c>
      <c r="G101" s="343">
        <f t="shared" si="9"/>
        <v>1</v>
      </c>
    </row>
    <row r="102" spans="1:7">
      <c r="A102" s="37">
        <v>91</v>
      </c>
      <c r="B102" s="6"/>
      <c r="C102" s="211"/>
      <c r="D102" s="16" t="str">
        <f t="shared" si="6"/>
        <v/>
      </c>
      <c r="E102" s="58" t="str">
        <f t="shared" si="7"/>
        <v/>
      </c>
      <c r="F102" s="342" t="b">
        <f t="shared" si="8"/>
        <v>0</v>
      </c>
      <c r="G102" s="343">
        <f t="shared" si="9"/>
        <v>1</v>
      </c>
    </row>
    <row r="103" spans="1:7">
      <c r="A103" s="37">
        <v>92</v>
      </c>
      <c r="B103" s="6"/>
      <c r="C103" s="211"/>
      <c r="D103" s="16" t="str">
        <f t="shared" si="6"/>
        <v/>
      </c>
      <c r="E103" s="58" t="str">
        <f t="shared" si="7"/>
        <v/>
      </c>
      <c r="F103" s="342" t="b">
        <f t="shared" si="8"/>
        <v>0</v>
      </c>
      <c r="G103" s="343">
        <f t="shared" si="9"/>
        <v>1</v>
      </c>
    </row>
    <row r="104" spans="1:7">
      <c r="A104" s="37">
        <v>93</v>
      </c>
      <c r="B104" s="6"/>
      <c r="C104" s="211"/>
      <c r="D104" s="16" t="str">
        <f t="shared" si="6"/>
        <v/>
      </c>
      <c r="E104" s="58" t="str">
        <f t="shared" si="7"/>
        <v/>
      </c>
      <c r="F104" s="342" t="b">
        <f t="shared" si="8"/>
        <v>0</v>
      </c>
      <c r="G104" s="343">
        <f t="shared" si="9"/>
        <v>1</v>
      </c>
    </row>
    <row r="105" spans="1:7">
      <c r="A105" s="37">
        <v>94</v>
      </c>
      <c r="B105" s="6"/>
      <c r="C105" s="211"/>
      <c r="D105" s="16" t="str">
        <f t="shared" si="6"/>
        <v/>
      </c>
      <c r="E105" s="58" t="str">
        <f t="shared" si="7"/>
        <v/>
      </c>
      <c r="F105" s="342" t="b">
        <f t="shared" si="8"/>
        <v>0</v>
      </c>
      <c r="G105" s="343">
        <f t="shared" si="9"/>
        <v>1</v>
      </c>
    </row>
    <row r="106" spans="1:7">
      <c r="A106" s="37">
        <v>95</v>
      </c>
      <c r="B106" s="6"/>
      <c r="C106" s="211"/>
      <c r="D106" s="16" t="str">
        <f t="shared" si="6"/>
        <v/>
      </c>
      <c r="E106" s="58" t="str">
        <f t="shared" si="7"/>
        <v/>
      </c>
      <c r="F106" s="342" t="b">
        <f t="shared" si="8"/>
        <v>0</v>
      </c>
      <c r="G106" s="343">
        <f t="shared" si="9"/>
        <v>1</v>
      </c>
    </row>
    <row r="107" spans="1:7">
      <c r="A107" s="37">
        <v>96</v>
      </c>
      <c r="B107" s="6"/>
      <c r="C107" s="211"/>
      <c r="D107" s="16" t="str">
        <f t="shared" si="6"/>
        <v/>
      </c>
      <c r="E107" s="58" t="str">
        <f t="shared" si="7"/>
        <v/>
      </c>
      <c r="F107" s="342" t="b">
        <f t="shared" si="8"/>
        <v>0</v>
      </c>
      <c r="G107" s="343">
        <f t="shared" si="9"/>
        <v>1</v>
      </c>
    </row>
    <row r="108" spans="1:7">
      <c r="A108" s="37">
        <v>97</v>
      </c>
      <c r="B108" s="6"/>
      <c r="C108" s="211"/>
      <c r="D108" s="16" t="str">
        <f t="shared" si="6"/>
        <v/>
      </c>
      <c r="E108" s="58" t="str">
        <f t="shared" si="7"/>
        <v/>
      </c>
      <c r="F108" s="342" t="b">
        <f t="shared" si="8"/>
        <v>0</v>
      </c>
      <c r="G108" s="343">
        <f t="shared" si="9"/>
        <v>1</v>
      </c>
    </row>
    <row r="109" spans="1:7">
      <c r="A109" s="37">
        <v>98</v>
      </c>
      <c r="B109" s="6"/>
      <c r="C109" s="211"/>
      <c r="D109" s="16" t="str">
        <f t="shared" si="6"/>
        <v/>
      </c>
      <c r="E109" s="58" t="str">
        <f t="shared" si="7"/>
        <v/>
      </c>
      <c r="F109" s="342" t="b">
        <f t="shared" si="8"/>
        <v>0</v>
      </c>
      <c r="G109" s="343">
        <f t="shared" si="9"/>
        <v>1</v>
      </c>
    </row>
    <row r="110" spans="1:7">
      <c r="A110" s="139">
        <v>99</v>
      </c>
      <c r="B110" s="6"/>
      <c r="C110" s="211"/>
      <c r="D110" s="16" t="str">
        <f t="shared" si="6"/>
        <v/>
      </c>
      <c r="E110" s="58" t="str">
        <f t="shared" si="7"/>
        <v/>
      </c>
      <c r="F110" s="342" t="b">
        <f t="shared" si="8"/>
        <v>0</v>
      </c>
      <c r="G110" s="343">
        <f t="shared" si="9"/>
        <v>1</v>
      </c>
    </row>
    <row r="111" spans="1:7">
      <c r="A111" s="139">
        <v>100</v>
      </c>
      <c r="B111" s="140"/>
      <c r="C111" s="142"/>
      <c r="D111" s="16" t="str">
        <f t="shared" si="6"/>
        <v/>
      </c>
    </row>
    <row r="112" spans="1:7">
      <c r="A112" s="139">
        <v>101</v>
      </c>
      <c r="B112" s="140"/>
      <c r="C112" s="142"/>
      <c r="D112" s="16" t="str">
        <f t="shared" si="6"/>
        <v/>
      </c>
    </row>
    <row r="113" spans="1:16">
      <c r="A113" s="139">
        <v>102</v>
      </c>
      <c r="B113" s="140"/>
      <c r="C113" s="142"/>
      <c r="D113" s="16" t="str">
        <f t="shared" si="6"/>
        <v/>
      </c>
    </row>
    <row r="114" spans="1:16">
      <c r="A114" s="139">
        <v>103</v>
      </c>
      <c r="B114" s="140"/>
      <c r="C114" s="142"/>
      <c r="D114" s="16" t="str">
        <f t="shared" si="6"/>
        <v/>
      </c>
    </row>
    <row r="115" spans="1:16" s="70" customFormat="1">
      <c r="A115" s="139">
        <v>104</v>
      </c>
      <c r="B115" s="140"/>
      <c r="C115" s="142"/>
      <c r="D115" s="16" t="str">
        <f t="shared" si="6"/>
        <v/>
      </c>
      <c r="F115" s="71"/>
      <c r="G115" s="64"/>
      <c r="H115" s="64"/>
      <c r="I115" s="64"/>
      <c r="J115" s="64"/>
      <c r="K115" s="64"/>
      <c r="L115" s="64"/>
      <c r="M115" s="64"/>
      <c r="N115" s="64"/>
      <c r="O115" s="64"/>
      <c r="P115" s="64"/>
    </row>
    <row r="116" spans="1:16" s="70" customFormat="1">
      <c r="A116" s="139">
        <v>105</v>
      </c>
      <c r="B116" s="140"/>
      <c r="C116" s="142"/>
      <c r="D116" s="16" t="str">
        <f t="shared" si="6"/>
        <v/>
      </c>
      <c r="F116" s="71"/>
      <c r="G116" s="64"/>
      <c r="H116" s="64"/>
      <c r="I116" s="64"/>
      <c r="J116" s="64"/>
      <c r="K116" s="64"/>
      <c r="L116" s="64"/>
      <c r="M116" s="64"/>
      <c r="N116" s="64"/>
      <c r="O116" s="64"/>
      <c r="P116" s="64"/>
    </row>
    <row r="117" spans="1:16" s="70" customFormat="1">
      <c r="A117" s="139">
        <v>106</v>
      </c>
      <c r="B117" s="140"/>
      <c r="C117" s="142"/>
      <c r="D117" s="16" t="str">
        <f t="shared" si="6"/>
        <v/>
      </c>
      <c r="F117" s="71"/>
      <c r="G117" s="64"/>
      <c r="H117" s="64"/>
      <c r="I117" s="64"/>
      <c r="J117" s="64"/>
      <c r="K117" s="64"/>
      <c r="L117" s="64"/>
      <c r="M117" s="64"/>
      <c r="N117" s="64"/>
      <c r="O117" s="64"/>
      <c r="P117" s="64"/>
    </row>
    <row r="118" spans="1:16" s="70" customFormat="1">
      <c r="A118" s="139">
        <v>107</v>
      </c>
      <c r="B118" s="140"/>
      <c r="C118" s="142"/>
      <c r="D118" s="16" t="str">
        <f t="shared" si="6"/>
        <v/>
      </c>
      <c r="F118" s="71"/>
      <c r="G118" s="64"/>
      <c r="H118" s="64"/>
      <c r="I118" s="64"/>
      <c r="J118" s="64"/>
      <c r="K118" s="64"/>
      <c r="L118" s="64"/>
      <c r="M118" s="64"/>
      <c r="N118" s="64"/>
      <c r="O118" s="64"/>
      <c r="P118" s="64"/>
    </row>
    <row r="119" spans="1:16" s="70" customFormat="1">
      <c r="A119" s="139">
        <v>108</v>
      </c>
      <c r="B119" s="140"/>
      <c r="C119" s="142"/>
      <c r="D119" s="16" t="str">
        <f t="shared" si="6"/>
        <v/>
      </c>
      <c r="F119" s="71"/>
      <c r="G119" s="64"/>
      <c r="H119" s="64"/>
      <c r="I119" s="64"/>
      <c r="J119" s="64"/>
      <c r="K119" s="64"/>
      <c r="L119" s="64"/>
      <c r="M119" s="64"/>
      <c r="N119" s="64"/>
      <c r="O119" s="64"/>
      <c r="P119" s="64"/>
    </row>
    <row r="120" spans="1:16" s="70" customFormat="1">
      <c r="A120" s="139">
        <v>109</v>
      </c>
      <c r="B120" s="140"/>
      <c r="C120" s="142"/>
      <c r="D120" s="16" t="str">
        <f t="shared" si="6"/>
        <v/>
      </c>
      <c r="F120" s="71"/>
      <c r="G120" s="64"/>
      <c r="H120" s="64"/>
      <c r="I120" s="64"/>
      <c r="J120" s="64"/>
      <c r="K120" s="64"/>
      <c r="L120" s="64"/>
      <c r="M120" s="64"/>
      <c r="N120" s="64"/>
      <c r="O120" s="64"/>
      <c r="P120" s="64"/>
    </row>
    <row r="121" spans="1:16" s="70" customFormat="1">
      <c r="A121" s="139">
        <v>110</v>
      </c>
      <c r="B121" s="140"/>
      <c r="C121" s="142"/>
      <c r="D121" s="16" t="str">
        <f t="shared" si="6"/>
        <v/>
      </c>
      <c r="F121" s="71"/>
      <c r="G121" s="64"/>
      <c r="H121" s="64"/>
      <c r="I121" s="64"/>
      <c r="J121" s="64"/>
      <c r="K121" s="64"/>
      <c r="L121" s="64"/>
      <c r="M121" s="64"/>
      <c r="N121" s="64"/>
      <c r="O121" s="64"/>
      <c r="P121" s="64"/>
    </row>
    <row r="122" spans="1:16" s="70" customFormat="1">
      <c r="A122" s="139">
        <v>111</v>
      </c>
      <c r="B122" s="140"/>
      <c r="C122" s="142"/>
      <c r="D122" s="16" t="str">
        <f t="shared" si="6"/>
        <v/>
      </c>
      <c r="F122" s="71"/>
      <c r="G122" s="64"/>
      <c r="H122" s="64"/>
      <c r="I122" s="64"/>
      <c r="J122" s="64"/>
      <c r="K122" s="64"/>
      <c r="L122" s="64"/>
      <c r="M122" s="64"/>
      <c r="N122" s="64"/>
      <c r="O122" s="64"/>
      <c r="P122" s="64"/>
    </row>
    <row r="123" spans="1:16" s="70" customFormat="1">
      <c r="A123" s="139">
        <v>112</v>
      </c>
      <c r="B123" s="140"/>
      <c r="C123" s="142"/>
      <c r="D123" s="16" t="str">
        <f t="shared" si="6"/>
        <v/>
      </c>
      <c r="F123" s="71"/>
      <c r="G123" s="64"/>
      <c r="H123" s="64"/>
      <c r="I123" s="64"/>
      <c r="J123" s="64"/>
      <c r="K123" s="64"/>
      <c r="L123" s="64"/>
      <c r="M123" s="64"/>
      <c r="N123" s="64"/>
      <c r="O123" s="64"/>
      <c r="P123" s="64"/>
    </row>
    <row r="124" spans="1:16" s="70" customFormat="1">
      <c r="A124" s="139">
        <v>113</v>
      </c>
      <c r="B124" s="140"/>
      <c r="C124" s="142"/>
      <c r="D124" s="16" t="str">
        <f t="shared" si="6"/>
        <v/>
      </c>
      <c r="F124" s="71"/>
      <c r="G124" s="64"/>
      <c r="H124" s="64"/>
      <c r="I124" s="64"/>
      <c r="J124" s="64"/>
      <c r="K124" s="64"/>
      <c r="L124" s="64"/>
      <c r="M124" s="64"/>
      <c r="N124" s="64"/>
      <c r="O124" s="64"/>
      <c r="P124" s="64"/>
    </row>
    <row r="125" spans="1:16" s="70" customFormat="1">
      <c r="A125" s="139">
        <v>114</v>
      </c>
      <c r="B125" s="140"/>
      <c r="C125" s="142"/>
      <c r="D125" s="16" t="str">
        <f t="shared" si="6"/>
        <v/>
      </c>
      <c r="F125" s="71"/>
      <c r="G125" s="64"/>
      <c r="H125" s="64"/>
      <c r="I125" s="64"/>
      <c r="J125" s="64"/>
      <c r="K125" s="64"/>
      <c r="L125" s="64"/>
      <c r="M125" s="64"/>
      <c r="N125" s="64"/>
      <c r="O125" s="64"/>
      <c r="P125" s="64"/>
    </row>
    <row r="126" spans="1:16" s="70" customFormat="1">
      <c r="A126" s="139">
        <v>115</v>
      </c>
      <c r="B126" s="140"/>
      <c r="C126" s="142"/>
      <c r="D126" s="16" t="str">
        <f t="shared" si="6"/>
        <v/>
      </c>
      <c r="F126" s="71"/>
      <c r="G126" s="64"/>
      <c r="H126" s="64"/>
      <c r="I126" s="64"/>
      <c r="J126" s="64"/>
      <c r="K126" s="64"/>
      <c r="L126" s="64"/>
      <c r="M126" s="64"/>
      <c r="N126" s="64"/>
      <c r="O126" s="64"/>
      <c r="P126" s="64"/>
    </row>
    <row r="127" spans="1:16" s="70" customFormat="1">
      <c r="A127" s="139">
        <v>116</v>
      </c>
      <c r="B127" s="140"/>
      <c r="C127" s="142"/>
      <c r="D127" s="16" t="str">
        <f t="shared" si="6"/>
        <v/>
      </c>
      <c r="F127" s="71"/>
      <c r="G127" s="64"/>
      <c r="H127" s="64"/>
      <c r="I127" s="64"/>
      <c r="J127" s="64"/>
      <c r="K127" s="64"/>
      <c r="L127" s="64"/>
      <c r="M127" s="64"/>
      <c r="N127" s="64"/>
      <c r="O127" s="64"/>
      <c r="P127" s="64"/>
    </row>
    <row r="128" spans="1:16" s="70" customFormat="1">
      <c r="A128" s="139">
        <v>117</v>
      </c>
      <c r="B128" s="140"/>
      <c r="C128" s="142"/>
      <c r="D128" s="16" t="str">
        <f t="shared" si="6"/>
        <v/>
      </c>
      <c r="F128" s="71"/>
      <c r="G128" s="64"/>
      <c r="H128" s="64"/>
      <c r="I128" s="64"/>
      <c r="J128" s="64"/>
      <c r="K128" s="64"/>
      <c r="L128" s="64"/>
      <c r="M128" s="64"/>
      <c r="N128" s="64"/>
      <c r="O128" s="64"/>
      <c r="P128" s="64"/>
    </row>
    <row r="129" spans="1:16" s="70" customFormat="1">
      <c r="A129" s="139">
        <v>118</v>
      </c>
      <c r="B129" s="140"/>
      <c r="C129" s="142"/>
      <c r="D129" s="16" t="str">
        <f t="shared" si="6"/>
        <v/>
      </c>
      <c r="F129" s="71"/>
      <c r="G129" s="64"/>
      <c r="H129" s="64"/>
      <c r="I129" s="64"/>
      <c r="J129" s="64"/>
      <c r="K129" s="64"/>
      <c r="L129" s="64"/>
      <c r="M129" s="64"/>
      <c r="N129" s="64"/>
      <c r="O129" s="64"/>
      <c r="P129" s="64"/>
    </row>
    <row r="130" spans="1:16" s="70" customFormat="1">
      <c r="A130" s="139">
        <v>119</v>
      </c>
      <c r="B130" s="140"/>
      <c r="C130" s="142"/>
      <c r="D130" s="16" t="str">
        <f t="shared" si="6"/>
        <v/>
      </c>
      <c r="F130" s="71"/>
      <c r="G130" s="64"/>
      <c r="H130" s="64"/>
      <c r="I130" s="64"/>
      <c r="J130" s="64"/>
      <c r="K130" s="64"/>
      <c r="L130" s="64"/>
      <c r="M130" s="64"/>
      <c r="N130" s="64"/>
      <c r="O130" s="64"/>
      <c r="P130" s="64"/>
    </row>
    <row r="131" spans="1:16" s="70" customFormat="1">
      <c r="A131" s="139">
        <v>120</v>
      </c>
      <c r="B131" s="140"/>
      <c r="C131" s="142"/>
      <c r="D131" s="16" t="str">
        <f t="shared" si="6"/>
        <v/>
      </c>
      <c r="F131" s="71"/>
      <c r="G131" s="64"/>
      <c r="H131" s="64"/>
      <c r="I131" s="64"/>
      <c r="J131" s="64"/>
      <c r="K131" s="64"/>
      <c r="L131" s="64"/>
      <c r="M131" s="64"/>
      <c r="N131" s="64"/>
      <c r="O131" s="64"/>
      <c r="P131" s="64"/>
    </row>
    <row r="132" spans="1:16" s="70" customFormat="1">
      <c r="A132" s="139">
        <v>121</v>
      </c>
      <c r="B132" s="140"/>
      <c r="C132" s="142"/>
      <c r="D132" s="16" t="str">
        <f t="shared" si="6"/>
        <v/>
      </c>
      <c r="F132" s="71"/>
      <c r="G132" s="64"/>
      <c r="H132" s="64"/>
      <c r="I132" s="64"/>
      <c r="J132" s="64"/>
      <c r="K132" s="64"/>
      <c r="L132" s="64"/>
      <c r="M132" s="64"/>
      <c r="N132" s="64"/>
      <c r="O132" s="64"/>
      <c r="P132" s="64"/>
    </row>
    <row r="133" spans="1:16" s="70" customFormat="1">
      <c r="A133" s="139">
        <v>122</v>
      </c>
      <c r="B133" s="140"/>
      <c r="C133" s="142"/>
      <c r="D133" s="16" t="str">
        <f t="shared" si="6"/>
        <v/>
      </c>
      <c r="F133" s="71"/>
      <c r="G133" s="64"/>
      <c r="H133" s="64"/>
      <c r="I133" s="64"/>
      <c r="J133" s="64"/>
      <c r="K133" s="64"/>
      <c r="L133" s="64"/>
      <c r="M133" s="64"/>
      <c r="N133" s="64"/>
      <c r="O133" s="64"/>
      <c r="P133" s="64"/>
    </row>
    <row r="134" spans="1:16" s="70" customFormat="1">
      <c r="A134" s="139">
        <v>123</v>
      </c>
      <c r="B134" s="140"/>
      <c r="C134" s="142"/>
      <c r="D134" s="16" t="str">
        <f t="shared" si="6"/>
        <v/>
      </c>
      <c r="F134" s="71"/>
      <c r="G134" s="64"/>
      <c r="H134" s="64"/>
      <c r="I134" s="64"/>
      <c r="J134" s="64"/>
      <c r="K134" s="64"/>
      <c r="L134" s="64"/>
      <c r="M134" s="64"/>
      <c r="N134" s="64"/>
      <c r="O134" s="64"/>
      <c r="P134" s="64"/>
    </row>
    <row r="135" spans="1:16" s="70" customFormat="1">
      <c r="A135" s="139">
        <v>124</v>
      </c>
      <c r="B135" s="140"/>
      <c r="C135" s="142"/>
      <c r="D135" s="16" t="str">
        <f t="shared" si="6"/>
        <v/>
      </c>
      <c r="F135" s="71"/>
      <c r="G135" s="64"/>
      <c r="H135" s="64"/>
      <c r="I135" s="64"/>
      <c r="J135" s="64"/>
      <c r="K135" s="64"/>
      <c r="L135" s="64"/>
      <c r="M135" s="64"/>
      <c r="N135" s="64"/>
      <c r="O135" s="64"/>
      <c r="P135" s="64"/>
    </row>
    <row r="136" spans="1:16" s="70" customFormat="1">
      <c r="A136" s="139">
        <v>125</v>
      </c>
      <c r="B136" s="140"/>
      <c r="C136" s="142"/>
      <c r="D136" s="16" t="str">
        <f t="shared" si="6"/>
        <v/>
      </c>
      <c r="F136" s="71"/>
      <c r="G136" s="64"/>
      <c r="H136" s="64"/>
      <c r="I136" s="64"/>
      <c r="J136" s="64"/>
      <c r="K136" s="64"/>
      <c r="L136" s="64"/>
      <c r="M136" s="64"/>
      <c r="N136" s="64"/>
      <c r="O136" s="64"/>
      <c r="P136" s="64"/>
    </row>
    <row r="137" spans="1:16" s="70" customFormat="1">
      <c r="A137" s="139">
        <v>126</v>
      </c>
      <c r="B137" s="140"/>
      <c r="C137" s="142"/>
      <c r="D137" s="16" t="str">
        <f t="shared" si="6"/>
        <v/>
      </c>
      <c r="F137" s="71"/>
      <c r="G137" s="64"/>
      <c r="H137" s="64"/>
      <c r="I137" s="64"/>
      <c r="J137" s="64"/>
      <c r="K137" s="64"/>
      <c r="L137" s="64"/>
      <c r="M137" s="64"/>
      <c r="N137" s="64"/>
      <c r="O137" s="64"/>
      <c r="P137" s="64"/>
    </row>
    <row r="138" spans="1:16" s="70" customFormat="1">
      <c r="A138" s="139">
        <v>127</v>
      </c>
      <c r="B138" s="140"/>
      <c r="C138" s="142"/>
      <c r="D138" s="16" t="str">
        <f t="shared" si="6"/>
        <v/>
      </c>
      <c r="F138" s="71"/>
      <c r="G138" s="64"/>
      <c r="H138" s="64"/>
      <c r="I138" s="64"/>
      <c r="J138" s="64"/>
      <c r="K138" s="64"/>
      <c r="L138" s="64"/>
      <c r="M138" s="64"/>
      <c r="N138" s="64"/>
      <c r="O138" s="64"/>
      <c r="P138" s="64"/>
    </row>
    <row r="139" spans="1:16" s="70" customFormat="1">
      <c r="A139" s="139">
        <v>128</v>
      </c>
      <c r="B139" s="140"/>
      <c r="C139" s="142"/>
      <c r="D139" s="16" t="str">
        <f t="shared" si="6"/>
        <v/>
      </c>
      <c r="F139" s="71"/>
      <c r="G139" s="64"/>
      <c r="H139" s="64"/>
      <c r="I139" s="64"/>
      <c r="J139" s="64"/>
      <c r="K139" s="64"/>
      <c r="L139" s="64"/>
      <c r="M139" s="64"/>
      <c r="N139" s="64"/>
      <c r="O139" s="64"/>
      <c r="P139" s="64"/>
    </row>
    <row r="140" spans="1:16" s="70" customFormat="1">
      <c r="A140" s="139">
        <v>129</v>
      </c>
      <c r="B140" s="140"/>
      <c r="C140" s="142"/>
      <c r="D140" s="16" t="str">
        <f t="shared" ref="D140:D203" si="10">IF(OR($B140="",,$C140&lt;an_initial,$C140&gt;an_final),"",E140*40)</f>
        <v/>
      </c>
      <c r="F140" s="71"/>
      <c r="G140" s="64"/>
      <c r="H140" s="64"/>
      <c r="I140" s="64"/>
      <c r="J140" s="64"/>
      <c r="K140" s="64"/>
      <c r="L140" s="64"/>
      <c r="M140" s="64"/>
      <c r="N140" s="64"/>
      <c r="O140" s="64"/>
      <c r="P140" s="64"/>
    </row>
    <row r="141" spans="1:16" s="70" customFormat="1">
      <c r="A141" s="139">
        <v>130</v>
      </c>
      <c r="B141" s="140"/>
      <c r="C141" s="142"/>
      <c r="D141" s="16" t="str">
        <f t="shared" si="10"/>
        <v/>
      </c>
      <c r="F141" s="71"/>
      <c r="G141" s="64"/>
      <c r="H141" s="64"/>
      <c r="I141" s="64"/>
      <c r="J141" s="64"/>
      <c r="K141" s="64"/>
      <c r="L141" s="64"/>
      <c r="M141" s="64"/>
      <c r="N141" s="64"/>
      <c r="O141" s="64"/>
      <c r="P141" s="64"/>
    </row>
    <row r="142" spans="1:16" s="70" customFormat="1">
      <c r="A142" s="139">
        <v>131</v>
      </c>
      <c r="B142" s="140"/>
      <c r="C142" s="142"/>
      <c r="D142" s="16" t="str">
        <f t="shared" si="10"/>
        <v/>
      </c>
      <c r="F142" s="71"/>
      <c r="G142" s="64"/>
      <c r="H142" s="64"/>
      <c r="I142" s="64"/>
      <c r="J142" s="64"/>
      <c r="K142" s="64"/>
      <c r="L142" s="64"/>
      <c r="M142" s="64"/>
      <c r="N142" s="64"/>
      <c r="O142" s="64"/>
      <c r="P142" s="64"/>
    </row>
    <row r="143" spans="1:16" s="70" customFormat="1">
      <c r="A143" s="139">
        <v>132</v>
      </c>
      <c r="B143" s="140"/>
      <c r="C143" s="142"/>
      <c r="D143" s="16" t="str">
        <f t="shared" si="10"/>
        <v/>
      </c>
      <c r="F143" s="71"/>
      <c r="G143" s="64"/>
      <c r="H143" s="64"/>
      <c r="I143" s="64"/>
      <c r="J143" s="64"/>
      <c r="K143" s="64"/>
      <c r="L143" s="64"/>
      <c r="M143" s="64"/>
      <c r="N143" s="64"/>
      <c r="O143" s="64"/>
      <c r="P143" s="64"/>
    </row>
    <row r="144" spans="1:16" s="70" customFormat="1">
      <c r="A144" s="139">
        <v>133</v>
      </c>
      <c r="B144" s="140"/>
      <c r="C144" s="142"/>
      <c r="D144" s="16" t="str">
        <f t="shared" si="10"/>
        <v/>
      </c>
      <c r="F144" s="71"/>
      <c r="G144" s="64"/>
      <c r="H144" s="64"/>
      <c r="I144" s="64"/>
      <c r="J144" s="64"/>
      <c r="K144" s="64"/>
      <c r="L144" s="64"/>
      <c r="M144" s="64"/>
      <c r="N144" s="64"/>
      <c r="O144" s="64"/>
      <c r="P144" s="64"/>
    </row>
    <row r="145" spans="1:16" s="70" customFormat="1">
      <c r="A145" s="139">
        <v>134</v>
      </c>
      <c r="B145" s="140"/>
      <c r="C145" s="142"/>
      <c r="D145" s="16" t="str">
        <f t="shared" si="10"/>
        <v/>
      </c>
      <c r="F145" s="71"/>
      <c r="G145" s="64"/>
      <c r="H145" s="64"/>
      <c r="I145" s="64"/>
      <c r="J145" s="64"/>
      <c r="K145" s="64"/>
      <c r="L145" s="64"/>
      <c r="M145" s="64"/>
      <c r="N145" s="64"/>
      <c r="O145" s="64"/>
      <c r="P145" s="64"/>
    </row>
    <row r="146" spans="1:16" s="70" customFormat="1">
      <c r="A146" s="139">
        <v>135</v>
      </c>
      <c r="B146" s="140"/>
      <c r="C146" s="142"/>
      <c r="D146" s="16" t="str">
        <f t="shared" si="10"/>
        <v/>
      </c>
      <c r="F146" s="71"/>
      <c r="G146" s="64"/>
      <c r="H146" s="64"/>
      <c r="I146" s="64"/>
      <c r="J146" s="64"/>
      <c r="K146" s="64"/>
      <c r="L146" s="64"/>
      <c r="M146" s="64"/>
      <c r="N146" s="64"/>
      <c r="O146" s="64"/>
      <c r="P146" s="64"/>
    </row>
    <row r="147" spans="1:16" s="70" customFormat="1">
      <c r="A147" s="139">
        <v>136</v>
      </c>
      <c r="B147" s="140"/>
      <c r="C147" s="142"/>
      <c r="D147" s="16" t="str">
        <f t="shared" si="10"/>
        <v/>
      </c>
      <c r="F147" s="71"/>
      <c r="G147" s="64"/>
      <c r="H147" s="64"/>
      <c r="I147" s="64"/>
      <c r="J147" s="64"/>
      <c r="K147" s="64"/>
      <c r="L147" s="64"/>
      <c r="M147" s="64"/>
      <c r="N147" s="64"/>
      <c r="O147" s="64"/>
      <c r="P147" s="64"/>
    </row>
    <row r="148" spans="1:16" s="70" customFormat="1">
      <c r="A148" s="139">
        <v>137</v>
      </c>
      <c r="B148" s="140"/>
      <c r="C148" s="142"/>
      <c r="D148" s="16" t="str">
        <f t="shared" si="10"/>
        <v/>
      </c>
      <c r="F148" s="71"/>
      <c r="G148" s="64"/>
      <c r="H148" s="64"/>
      <c r="I148" s="64"/>
      <c r="J148" s="64"/>
      <c r="K148" s="64"/>
      <c r="L148" s="64"/>
      <c r="M148" s="64"/>
      <c r="N148" s="64"/>
      <c r="O148" s="64"/>
      <c r="P148" s="64"/>
    </row>
    <row r="149" spans="1:16" s="70" customFormat="1">
      <c r="A149" s="139">
        <v>138</v>
      </c>
      <c r="B149" s="140"/>
      <c r="C149" s="142"/>
      <c r="D149" s="16" t="str">
        <f t="shared" si="10"/>
        <v/>
      </c>
      <c r="F149" s="71"/>
      <c r="G149" s="64"/>
      <c r="H149" s="64"/>
      <c r="I149" s="64"/>
      <c r="J149" s="64"/>
      <c r="K149" s="64"/>
      <c r="L149" s="64"/>
      <c r="M149" s="64"/>
      <c r="N149" s="64"/>
      <c r="O149" s="64"/>
      <c r="P149" s="64"/>
    </row>
    <row r="150" spans="1:16" s="70" customFormat="1">
      <c r="A150" s="139">
        <v>139</v>
      </c>
      <c r="B150" s="140"/>
      <c r="C150" s="142"/>
      <c r="D150" s="16" t="str">
        <f t="shared" si="10"/>
        <v/>
      </c>
      <c r="F150" s="71"/>
      <c r="G150" s="64"/>
      <c r="H150" s="64"/>
      <c r="I150" s="64"/>
      <c r="J150" s="64"/>
      <c r="K150" s="64"/>
      <c r="L150" s="64"/>
      <c r="M150" s="64"/>
      <c r="N150" s="64"/>
      <c r="O150" s="64"/>
      <c r="P150" s="64"/>
    </row>
    <row r="151" spans="1:16" s="70" customFormat="1">
      <c r="A151" s="139">
        <v>140</v>
      </c>
      <c r="B151" s="140"/>
      <c r="C151" s="142"/>
      <c r="D151" s="16" t="str">
        <f t="shared" si="10"/>
        <v/>
      </c>
      <c r="F151" s="71"/>
      <c r="G151" s="64"/>
      <c r="H151" s="64"/>
      <c r="I151" s="64"/>
      <c r="J151" s="64"/>
      <c r="K151" s="64"/>
      <c r="L151" s="64"/>
      <c r="M151" s="64"/>
      <c r="N151" s="64"/>
      <c r="O151" s="64"/>
      <c r="P151" s="64"/>
    </row>
    <row r="152" spans="1:16" s="70" customFormat="1">
      <c r="A152" s="139">
        <v>141</v>
      </c>
      <c r="B152" s="140"/>
      <c r="C152" s="142"/>
      <c r="D152" s="16" t="str">
        <f t="shared" si="10"/>
        <v/>
      </c>
      <c r="F152" s="71"/>
      <c r="G152" s="64"/>
      <c r="H152" s="64"/>
      <c r="I152" s="64"/>
      <c r="J152" s="64"/>
      <c r="K152" s="64"/>
      <c r="L152" s="64"/>
      <c r="M152" s="64"/>
      <c r="N152" s="64"/>
      <c r="O152" s="64"/>
      <c r="P152" s="64"/>
    </row>
    <row r="153" spans="1:16" s="70" customFormat="1">
      <c r="A153" s="139">
        <v>142</v>
      </c>
      <c r="B153" s="140"/>
      <c r="C153" s="142"/>
      <c r="D153" s="16" t="str">
        <f t="shared" si="10"/>
        <v/>
      </c>
      <c r="F153" s="71"/>
      <c r="G153" s="64"/>
      <c r="H153" s="64"/>
      <c r="I153" s="64"/>
      <c r="J153" s="64"/>
      <c r="K153" s="64"/>
      <c r="L153" s="64"/>
      <c r="M153" s="64"/>
      <c r="N153" s="64"/>
      <c r="O153" s="64"/>
      <c r="P153" s="64"/>
    </row>
    <row r="154" spans="1:16" s="70" customFormat="1">
      <c r="A154" s="139">
        <v>143</v>
      </c>
      <c r="B154" s="140"/>
      <c r="C154" s="142"/>
      <c r="D154" s="16" t="str">
        <f t="shared" si="10"/>
        <v/>
      </c>
      <c r="F154" s="71"/>
      <c r="G154" s="64"/>
      <c r="H154" s="64"/>
      <c r="I154" s="64"/>
      <c r="J154" s="64"/>
      <c r="K154" s="64"/>
      <c r="L154" s="64"/>
      <c r="M154" s="64"/>
      <c r="N154" s="64"/>
      <c r="O154" s="64"/>
      <c r="P154" s="64"/>
    </row>
    <row r="155" spans="1:16" s="70" customFormat="1">
      <c r="A155" s="139">
        <v>144</v>
      </c>
      <c r="B155" s="140"/>
      <c r="C155" s="142"/>
      <c r="D155" s="16" t="str">
        <f t="shared" si="10"/>
        <v/>
      </c>
      <c r="F155" s="71"/>
      <c r="G155" s="64"/>
      <c r="H155" s="64"/>
      <c r="I155" s="64"/>
      <c r="J155" s="64"/>
      <c r="K155" s="64"/>
      <c r="L155" s="64"/>
      <c r="M155" s="64"/>
      <c r="N155" s="64"/>
      <c r="O155" s="64"/>
      <c r="P155" s="64"/>
    </row>
    <row r="156" spans="1:16" s="70" customFormat="1">
      <c r="A156" s="139">
        <v>145</v>
      </c>
      <c r="B156" s="140"/>
      <c r="C156" s="142"/>
      <c r="D156" s="16" t="str">
        <f t="shared" si="10"/>
        <v/>
      </c>
      <c r="F156" s="71"/>
      <c r="G156" s="64"/>
      <c r="H156" s="64"/>
      <c r="I156" s="64"/>
      <c r="J156" s="64"/>
      <c r="K156" s="64"/>
      <c r="L156" s="64"/>
      <c r="M156" s="64"/>
      <c r="N156" s="64"/>
      <c r="O156" s="64"/>
      <c r="P156" s="64"/>
    </row>
    <row r="157" spans="1:16" s="70" customFormat="1">
      <c r="A157" s="139">
        <v>146</v>
      </c>
      <c r="B157" s="140"/>
      <c r="C157" s="142"/>
      <c r="D157" s="16" t="str">
        <f t="shared" si="10"/>
        <v/>
      </c>
      <c r="F157" s="71"/>
      <c r="G157" s="64"/>
      <c r="H157" s="64"/>
      <c r="I157" s="64"/>
      <c r="J157" s="64"/>
      <c r="K157" s="64"/>
      <c r="L157" s="64"/>
      <c r="M157" s="64"/>
      <c r="N157" s="64"/>
      <c r="O157" s="64"/>
      <c r="P157" s="64"/>
    </row>
    <row r="158" spans="1:16" s="70" customFormat="1">
      <c r="A158" s="139">
        <v>147</v>
      </c>
      <c r="B158" s="140"/>
      <c r="C158" s="142"/>
      <c r="D158" s="16" t="str">
        <f t="shared" si="10"/>
        <v/>
      </c>
      <c r="F158" s="71"/>
      <c r="G158" s="64"/>
      <c r="H158" s="64"/>
      <c r="I158" s="64"/>
      <c r="J158" s="64"/>
      <c r="K158" s="64"/>
      <c r="L158" s="64"/>
      <c r="M158" s="64"/>
      <c r="N158" s="64"/>
      <c r="O158" s="64"/>
      <c r="P158" s="64"/>
    </row>
    <row r="159" spans="1:16" s="70" customFormat="1">
      <c r="A159" s="139">
        <v>148</v>
      </c>
      <c r="B159" s="140"/>
      <c r="C159" s="142"/>
      <c r="D159" s="16" t="str">
        <f t="shared" si="10"/>
        <v/>
      </c>
      <c r="F159" s="71"/>
      <c r="G159" s="64"/>
      <c r="H159" s="64"/>
      <c r="I159" s="64"/>
      <c r="J159" s="64"/>
      <c r="K159" s="64"/>
      <c r="L159" s="64"/>
      <c r="M159" s="64"/>
      <c r="N159" s="64"/>
      <c r="O159" s="64"/>
      <c r="P159" s="64"/>
    </row>
    <row r="160" spans="1:16" s="70" customFormat="1">
      <c r="A160" s="139">
        <v>149</v>
      </c>
      <c r="B160" s="140"/>
      <c r="C160" s="142"/>
      <c r="D160" s="16" t="str">
        <f t="shared" si="10"/>
        <v/>
      </c>
      <c r="F160" s="71"/>
      <c r="G160" s="64"/>
      <c r="H160" s="64"/>
      <c r="I160" s="64"/>
      <c r="J160" s="64"/>
      <c r="K160" s="64"/>
      <c r="L160" s="64"/>
      <c r="M160" s="64"/>
      <c r="N160" s="64"/>
      <c r="O160" s="64"/>
      <c r="P160" s="64"/>
    </row>
    <row r="161" spans="1:16" s="70" customFormat="1">
      <c r="A161" s="139">
        <v>150</v>
      </c>
      <c r="B161" s="140"/>
      <c r="C161" s="142"/>
      <c r="D161" s="16" t="str">
        <f t="shared" si="10"/>
        <v/>
      </c>
      <c r="F161" s="71"/>
      <c r="G161" s="64"/>
      <c r="H161" s="64"/>
      <c r="I161" s="64"/>
      <c r="J161" s="64"/>
      <c r="K161" s="64"/>
      <c r="L161" s="64"/>
      <c r="M161" s="64"/>
      <c r="N161" s="64"/>
      <c r="O161" s="64"/>
      <c r="P161" s="64"/>
    </row>
    <row r="162" spans="1:16" s="70" customFormat="1">
      <c r="A162" s="139">
        <v>151</v>
      </c>
      <c r="B162" s="140"/>
      <c r="C162" s="142"/>
      <c r="D162" s="16" t="str">
        <f t="shared" si="10"/>
        <v/>
      </c>
      <c r="F162" s="71"/>
      <c r="G162" s="64"/>
      <c r="H162" s="64"/>
      <c r="I162" s="64"/>
      <c r="J162" s="64"/>
      <c r="K162" s="64"/>
      <c r="L162" s="64"/>
      <c r="M162" s="64"/>
      <c r="N162" s="64"/>
      <c r="O162" s="64"/>
      <c r="P162" s="64"/>
    </row>
    <row r="163" spans="1:16" s="70" customFormat="1">
      <c r="A163" s="139">
        <v>152</v>
      </c>
      <c r="B163" s="140"/>
      <c r="C163" s="142"/>
      <c r="D163" s="16" t="str">
        <f t="shared" si="10"/>
        <v/>
      </c>
      <c r="F163" s="71"/>
      <c r="G163" s="64"/>
      <c r="H163" s="64"/>
      <c r="I163" s="64"/>
      <c r="J163" s="64"/>
      <c r="K163" s="64"/>
      <c r="L163" s="64"/>
      <c r="M163" s="64"/>
      <c r="N163" s="64"/>
      <c r="O163" s="64"/>
      <c r="P163" s="64"/>
    </row>
    <row r="164" spans="1:16" s="70" customFormat="1">
      <c r="A164" s="139">
        <v>153</v>
      </c>
      <c r="B164" s="140"/>
      <c r="C164" s="142"/>
      <c r="D164" s="16" t="str">
        <f t="shared" si="10"/>
        <v/>
      </c>
      <c r="F164" s="71"/>
      <c r="G164" s="64"/>
      <c r="H164" s="64"/>
      <c r="I164" s="64"/>
      <c r="J164" s="64"/>
      <c r="K164" s="64"/>
      <c r="L164" s="64"/>
      <c r="M164" s="64"/>
      <c r="N164" s="64"/>
      <c r="O164" s="64"/>
      <c r="P164" s="64"/>
    </row>
    <row r="165" spans="1:16" s="70" customFormat="1">
      <c r="A165" s="139">
        <v>154</v>
      </c>
      <c r="B165" s="140"/>
      <c r="C165" s="142"/>
      <c r="D165" s="16" t="str">
        <f t="shared" si="10"/>
        <v/>
      </c>
      <c r="F165" s="71"/>
      <c r="G165" s="64"/>
      <c r="H165" s="64"/>
      <c r="I165" s="64"/>
      <c r="J165" s="64"/>
      <c r="K165" s="64"/>
      <c r="L165" s="64"/>
      <c r="M165" s="64"/>
      <c r="N165" s="64"/>
      <c r="O165" s="64"/>
      <c r="P165" s="64"/>
    </row>
    <row r="166" spans="1:16" s="70" customFormat="1">
      <c r="A166" s="139">
        <v>155</v>
      </c>
      <c r="B166" s="140"/>
      <c r="C166" s="142"/>
      <c r="D166" s="16" t="str">
        <f t="shared" si="10"/>
        <v/>
      </c>
      <c r="F166" s="71"/>
      <c r="G166" s="64"/>
      <c r="H166" s="64"/>
      <c r="I166" s="64"/>
      <c r="J166" s="64"/>
      <c r="K166" s="64"/>
      <c r="L166" s="64"/>
      <c r="M166" s="64"/>
      <c r="N166" s="64"/>
      <c r="O166" s="64"/>
      <c r="P166" s="64"/>
    </row>
    <row r="167" spans="1:16" s="70" customFormat="1">
      <c r="A167" s="139">
        <v>156</v>
      </c>
      <c r="B167" s="140"/>
      <c r="C167" s="142"/>
      <c r="D167" s="16" t="str">
        <f t="shared" si="10"/>
        <v/>
      </c>
      <c r="F167" s="71"/>
      <c r="G167" s="64"/>
      <c r="H167" s="64"/>
      <c r="I167" s="64"/>
      <c r="J167" s="64"/>
      <c r="K167" s="64"/>
      <c r="L167" s="64"/>
      <c r="M167" s="64"/>
      <c r="N167" s="64"/>
      <c r="O167" s="64"/>
      <c r="P167" s="64"/>
    </row>
    <row r="168" spans="1:16" s="70" customFormat="1">
      <c r="A168" s="139">
        <v>157</v>
      </c>
      <c r="B168" s="140"/>
      <c r="C168" s="142"/>
      <c r="D168" s="16" t="str">
        <f t="shared" si="10"/>
        <v/>
      </c>
      <c r="F168" s="71"/>
      <c r="G168" s="64"/>
      <c r="H168" s="64"/>
      <c r="I168" s="64"/>
      <c r="J168" s="64"/>
      <c r="K168" s="64"/>
      <c r="L168" s="64"/>
      <c r="M168" s="64"/>
      <c r="N168" s="64"/>
      <c r="O168" s="64"/>
      <c r="P168" s="64"/>
    </row>
    <row r="169" spans="1:16" s="70" customFormat="1">
      <c r="A169" s="139">
        <v>158</v>
      </c>
      <c r="B169" s="140"/>
      <c r="C169" s="142"/>
      <c r="D169" s="16" t="str">
        <f t="shared" si="10"/>
        <v/>
      </c>
      <c r="F169" s="71"/>
      <c r="G169" s="64"/>
      <c r="H169" s="64"/>
      <c r="I169" s="64"/>
      <c r="J169" s="64"/>
      <c r="K169" s="64"/>
      <c r="L169" s="64"/>
      <c r="M169" s="64"/>
      <c r="N169" s="64"/>
      <c r="O169" s="64"/>
      <c r="P169" s="64"/>
    </row>
    <row r="170" spans="1:16" s="70" customFormat="1">
      <c r="A170" s="139">
        <v>159</v>
      </c>
      <c r="B170" s="140"/>
      <c r="C170" s="142"/>
      <c r="D170" s="16" t="str">
        <f t="shared" si="10"/>
        <v/>
      </c>
      <c r="F170" s="71"/>
      <c r="G170" s="64"/>
      <c r="H170" s="64"/>
      <c r="I170" s="64"/>
      <c r="J170" s="64"/>
      <c r="K170" s="64"/>
      <c r="L170" s="64"/>
      <c r="M170" s="64"/>
      <c r="N170" s="64"/>
      <c r="O170" s="64"/>
      <c r="P170" s="64"/>
    </row>
    <row r="171" spans="1:16" s="70" customFormat="1">
      <c r="A171" s="139">
        <v>160</v>
      </c>
      <c r="B171" s="140"/>
      <c r="C171" s="142"/>
      <c r="D171" s="16" t="str">
        <f t="shared" si="10"/>
        <v/>
      </c>
      <c r="F171" s="71"/>
      <c r="G171" s="64"/>
      <c r="H171" s="64"/>
      <c r="I171" s="64"/>
      <c r="J171" s="64"/>
      <c r="K171" s="64"/>
      <c r="L171" s="64"/>
      <c r="M171" s="64"/>
      <c r="N171" s="64"/>
      <c r="O171" s="64"/>
      <c r="P171" s="64"/>
    </row>
    <row r="172" spans="1:16" s="70" customFormat="1">
      <c r="A172" s="139">
        <v>161</v>
      </c>
      <c r="B172" s="140"/>
      <c r="C172" s="142"/>
      <c r="D172" s="16" t="str">
        <f t="shared" si="10"/>
        <v/>
      </c>
      <c r="F172" s="71"/>
      <c r="G172" s="64"/>
      <c r="H172" s="64"/>
      <c r="I172" s="64"/>
      <c r="J172" s="64"/>
      <c r="K172" s="64"/>
      <c r="L172" s="64"/>
      <c r="M172" s="64"/>
      <c r="N172" s="64"/>
      <c r="O172" s="64"/>
      <c r="P172" s="64"/>
    </row>
    <row r="173" spans="1:16" s="70" customFormat="1">
      <c r="A173" s="139">
        <v>162</v>
      </c>
      <c r="B173" s="140"/>
      <c r="C173" s="142"/>
      <c r="D173" s="16" t="str">
        <f t="shared" si="10"/>
        <v/>
      </c>
      <c r="F173" s="71"/>
      <c r="G173" s="64"/>
      <c r="H173" s="64"/>
      <c r="I173" s="64"/>
      <c r="J173" s="64"/>
      <c r="K173" s="64"/>
      <c r="L173" s="64"/>
      <c r="M173" s="64"/>
      <c r="N173" s="64"/>
      <c r="O173" s="64"/>
      <c r="P173" s="64"/>
    </row>
    <row r="174" spans="1:16" s="70" customFormat="1">
      <c r="A174" s="139">
        <v>163</v>
      </c>
      <c r="B174" s="140"/>
      <c r="C174" s="142"/>
      <c r="D174" s="16" t="str">
        <f t="shared" si="10"/>
        <v/>
      </c>
      <c r="F174" s="71"/>
      <c r="G174" s="64"/>
      <c r="H174" s="64"/>
      <c r="I174" s="64"/>
      <c r="J174" s="64"/>
      <c r="K174" s="64"/>
      <c r="L174" s="64"/>
      <c r="M174" s="64"/>
      <c r="N174" s="64"/>
      <c r="O174" s="64"/>
      <c r="P174" s="64"/>
    </row>
    <row r="175" spans="1:16" s="70" customFormat="1">
      <c r="A175" s="139">
        <v>164</v>
      </c>
      <c r="B175" s="140"/>
      <c r="C175" s="142"/>
      <c r="D175" s="16" t="str">
        <f t="shared" si="10"/>
        <v/>
      </c>
      <c r="F175" s="71"/>
      <c r="G175" s="64"/>
      <c r="H175" s="64"/>
      <c r="I175" s="64"/>
      <c r="J175" s="64"/>
      <c r="K175" s="64"/>
      <c r="L175" s="64"/>
      <c r="M175" s="64"/>
      <c r="N175" s="64"/>
      <c r="O175" s="64"/>
      <c r="P175" s="64"/>
    </row>
    <row r="176" spans="1:16" s="70" customFormat="1">
      <c r="A176" s="139">
        <v>165</v>
      </c>
      <c r="B176" s="140"/>
      <c r="C176" s="142"/>
      <c r="D176" s="16" t="str">
        <f t="shared" si="10"/>
        <v/>
      </c>
      <c r="F176" s="71"/>
      <c r="G176" s="64"/>
      <c r="H176" s="64"/>
      <c r="I176" s="64"/>
      <c r="J176" s="64"/>
      <c r="K176" s="64"/>
      <c r="L176" s="64"/>
      <c r="M176" s="64"/>
      <c r="N176" s="64"/>
      <c r="O176" s="64"/>
      <c r="P176" s="64"/>
    </row>
    <row r="177" spans="1:16" s="70" customFormat="1">
      <c r="A177" s="139">
        <v>166</v>
      </c>
      <c r="B177" s="140"/>
      <c r="C177" s="142"/>
      <c r="D177" s="16" t="str">
        <f t="shared" si="10"/>
        <v/>
      </c>
      <c r="F177" s="71"/>
      <c r="G177" s="64"/>
      <c r="H177" s="64"/>
      <c r="I177" s="64"/>
      <c r="J177" s="64"/>
      <c r="K177" s="64"/>
      <c r="L177" s="64"/>
      <c r="M177" s="64"/>
      <c r="N177" s="64"/>
      <c r="O177" s="64"/>
      <c r="P177" s="64"/>
    </row>
    <row r="178" spans="1:16" s="70" customFormat="1">
      <c r="A178" s="139">
        <v>167</v>
      </c>
      <c r="B178" s="140"/>
      <c r="C178" s="142"/>
      <c r="D178" s="16" t="str">
        <f t="shared" si="10"/>
        <v/>
      </c>
      <c r="F178" s="71"/>
      <c r="G178" s="64"/>
      <c r="H178" s="64"/>
      <c r="I178" s="64"/>
      <c r="J178" s="64"/>
      <c r="K178" s="64"/>
      <c r="L178" s="64"/>
      <c r="M178" s="64"/>
      <c r="N178" s="64"/>
      <c r="O178" s="64"/>
      <c r="P178" s="64"/>
    </row>
    <row r="179" spans="1:16" s="70" customFormat="1">
      <c r="A179" s="139">
        <v>168</v>
      </c>
      <c r="B179" s="140"/>
      <c r="C179" s="142"/>
      <c r="D179" s="16" t="str">
        <f t="shared" si="10"/>
        <v/>
      </c>
      <c r="F179" s="71"/>
      <c r="G179" s="64"/>
      <c r="H179" s="64"/>
      <c r="I179" s="64"/>
      <c r="J179" s="64"/>
      <c r="K179" s="64"/>
      <c r="L179" s="64"/>
      <c r="M179" s="64"/>
      <c r="N179" s="64"/>
      <c r="O179" s="64"/>
      <c r="P179" s="64"/>
    </row>
    <row r="180" spans="1:16" s="70" customFormat="1">
      <c r="A180" s="139">
        <v>169</v>
      </c>
      <c r="B180" s="140"/>
      <c r="C180" s="142"/>
      <c r="D180" s="16" t="str">
        <f t="shared" si="10"/>
        <v/>
      </c>
      <c r="F180" s="71"/>
      <c r="G180" s="64"/>
      <c r="H180" s="64"/>
      <c r="I180" s="64"/>
      <c r="J180" s="64"/>
      <c r="K180" s="64"/>
      <c r="L180" s="64"/>
      <c r="M180" s="64"/>
      <c r="N180" s="64"/>
      <c r="O180" s="64"/>
      <c r="P180" s="64"/>
    </row>
    <row r="181" spans="1:16" s="70" customFormat="1">
      <c r="A181" s="139">
        <v>170</v>
      </c>
      <c r="B181" s="140"/>
      <c r="C181" s="142"/>
      <c r="D181" s="16" t="str">
        <f t="shared" si="10"/>
        <v/>
      </c>
      <c r="F181" s="71"/>
      <c r="G181" s="64"/>
      <c r="H181" s="64"/>
      <c r="I181" s="64"/>
      <c r="J181" s="64"/>
      <c r="K181" s="64"/>
      <c r="L181" s="64"/>
      <c r="M181" s="64"/>
      <c r="N181" s="64"/>
      <c r="O181" s="64"/>
      <c r="P181" s="64"/>
    </row>
    <row r="182" spans="1:16" s="70" customFormat="1">
      <c r="A182" s="139">
        <v>171</v>
      </c>
      <c r="B182" s="140"/>
      <c r="C182" s="142"/>
      <c r="D182" s="16" t="str">
        <f t="shared" si="10"/>
        <v/>
      </c>
      <c r="F182" s="71"/>
      <c r="G182" s="64"/>
      <c r="H182" s="64"/>
      <c r="I182" s="64"/>
      <c r="J182" s="64"/>
      <c r="K182" s="64"/>
      <c r="L182" s="64"/>
      <c r="M182" s="64"/>
      <c r="N182" s="64"/>
      <c r="O182" s="64"/>
      <c r="P182" s="64"/>
    </row>
    <row r="183" spans="1:16" s="70" customFormat="1">
      <c r="A183" s="139">
        <v>172</v>
      </c>
      <c r="B183" s="140"/>
      <c r="C183" s="142"/>
      <c r="D183" s="16" t="str">
        <f t="shared" si="10"/>
        <v/>
      </c>
      <c r="F183" s="71"/>
      <c r="G183" s="64"/>
      <c r="H183" s="64"/>
      <c r="I183" s="64"/>
      <c r="J183" s="64"/>
      <c r="K183" s="64"/>
      <c r="L183" s="64"/>
      <c r="M183" s="64"/>
      <c r="N183" s="64"/>
      <c r="O183" s="64"/>
      <c r="P183" s="64"/>
    </row>
    <row r="184" spans="1:16" s="70" customFormat="1">
      <c r="A184" s="139">
        <v>173</v>
      </c>
      <c r="B184" s="140"/>
      <c r="C184" s="142"/>
      <c r="D184" s="16" t="str">
        <f t="shared" si="10"/>
        <v/>
      </c>
      <c r="F184" s="71"/>
      <c r="G184" s="64"/>
      <c r="H184" s="64"/>
      <c r="I184" s="64"/>
      <c r="J184" s="64"/>
      <c r="K184" s="64"/>
      <c r="L184" s="64"/>
      <c r="M184" s="64"/>
      <c r="N184" s="64"/>
      <c r="O184" s="64"/>
      <c r="P184" s="64"/>
    </row>
    <row r="185" spans="1:16" s="70" customFormat="1">
      <c r="A185" s="139">
        <v>174</v>
      </c>
      <c r="B185" s="140"/>
      <c r="C185" s="142"/>
      <c r="D185" s="16" t="str">
        <f t="shared" si="10"/>
        <v/>
      </c>
      <c r="F185" s="71"/>
      <c r="G185" s="64"/>
      <c r="H185" s="64"/>
      <c r="I185" s="64"/>
      <c r="J185" s="64"/>
      <c r="K185" s="64"/>
      <c r="L185" s="64"/>
      <c r="M185" s="64"/>
      <c r="N185" s="64"/>
      <c r="O185" s="64"/>
      <c r="P185" s="64"/>
    </row>
    <row r="186" spans="1:16" s="70" customFormat="1">
      <c r="A186" s="139">
        <v>175</v>
      </c>
      <c r="B186" s="140"/>
      <c r="C186" s="142"/>
      <c r="D186" s="16" t="str">
        <f t="shared" si="10"/>
        <v/>
      </c>
      <c r="F186" s="71"/>
      <c r="G186" s="64"/>
      <c r="H186" s="64"/>
      <c r="I186" s="64"/>
      <c r="J186" s="64"/>
      <c r="K186" s="64"/>
      <c r="L186" s="64"/>
      <c r="M186" s="64"/>
      <c r="N186" s="64"/>
      <c r="O186" s="64"/>
      <c r="P186" s="64"/>
    </row>
    <row r="187" spans="1:16" s="70" customFormat="1">
      <c r="A187" s="139">
        <v>176</v>
      </c>
      <c r="B187" s="140"/>
      <c r="C187" s="142"/>
      <c r="D187" s="16" t="str">
        <f t="shared" si="10"/>
        <v/>
      </c>
      <c r="F187" s="71"/>
      <c r="G187" s="64"/>
      <c r="H187" s="64"/>
      <c r="I187" s="64"/>
      <c r="J187" s="64"/>
      <c r="K187" s="64"/>
      <c r="L187" s="64"/>
      <c r="M187" s="64"/>
      <c r="N187" s="64"/>
      <c r="O187" s="64"/>
      <c r="P187" s="64"/>
    </row>
    <row r="188" spans="1:16" s="70" customFormat="1">
      <c r="A188" s="139">
        <v>177</v>
      </c>
      <c r="B188" s="140"/>
      <c r="C188" s="142"/>
      <c r="D188" s="16" t="str">
        <f t="shared" si="10"/>
        <v/>
      </c>
      <c r="F188" s="71"/>
      <c r="G188" s="64"/>
      <c r="H188" s="64"/>
      <c r="I188" s="64"/>
      <c r="J188" s="64"/>
      <c r="K188" s="64"/>
      <c r="L188" s="64"/>
      <c r="M188" s="64"/>
      <c r="N188" s="64"/>
      <c r="O188" s="64"/>
      <c r="P188" s="64"/>
    </row>
    <row r="189" spans="1:16" s="70" customFormat="1">
      <c r="A189" s="139">
        <v>178</v>
      </c>
      <c r="B189" s="140"/>
      <c r="C189" s="142"/>
      <c r="D189" s="16" t="str">
        <f t="shared" si="10"/>
        <v/>
      </c>
      <c r="F189" s="71"/>
      <c r="G189" s="64"/>
      <c r="H189" s="64"/>
      <c r="I189" s="64"/>
      <c r="J189" s="64"/>
      <c r="K189" s="64"/>
      <c r="L189" s="64"/>
      <c r="M189" s="64"/>
      <c r="N189" s="64"/>
      <c r="O189" s="64"/>
      <c r="P189" s="64"/>
    </row>
    <row r="190" spans="1:16" s="70" customFormat="1">
      <c r="A190" s="139">
        <v>179</v>
      </c>
      <c r="B190" s="140"/>
      <c r="C190" s="142"/>
      <c r="D190" s="16" t="str">
        <f t="shared" si="10"/>
        <v/>
      </c>
      <c r="F190" s="71"/>
      <c r="G190" s="64"/>
      <c r="H190" s="64"/>
      <c r="I190" s="64"/>
      <c r="J190" s="64"/>
      <c r="K190" s="64"/>
      <c r="L190" s="64"/>
      <c r="M190" s="64"/>
      <c r="N190" s="64"/>
      <c r="O190" s="64"/>
      <c r="P190" s="64"/>
    </row>
    <row r="191" spans="1:16" s="70" customFormat="1">
      <c r="A191" s="139">
        <v>180</v>
      </c>
      <c r="B191" s="140"/>
      <c r="C191" s="142"/>
      <c r="D191" s="16" t="str">
        <f t="shared" si="10"/>
        <v/>
      </c>
      <c r="F191" s="71"/>
      <c r="G191" s="64"/>
      <c r="H191" s="64"/>
      <c r="I191" s="64"/>
      <c r="J191" s="64"/>
      <c r="K191" s="64"/>
      <c r="L191" s="64"/>
      <c r="M191" s="64"/>
      <c r="N191" s="64"/>
      <c r="O191" s="64"/>
      <c r="P191" s="64"/>
    </row>
    <row r="192" spans="1:16" s="70" customFormat="1">
      <c r="A192" s="139">
        <v>181</v>
      </c>
      <c r="B192" s="140"/>
      <c r="C192" s="142"/>
      <c r="D192" s="16" t="str">
        <f t="shared" si="10"/>
        <v/>
      </c>
      <c r="F192" s="71"/>
      <c r="G192" s="64"/>
      <c r="H192" s="64"/>
      <c r="I192" s="64"/>
      <c r="J192" s="64"/>
      <c r="K192" s="64"/>
      <c r="L192" s="64"/>
      <c r="M192" s="64"/>
      <c r="N192" s="64"/>
      <c r="O192" s="64"/>
      <c r="P192" s="64"/>
    </row>
    <row r="193" spans="1:16" s="70" customFormat="1">
      <c r="A193" s="139">
        <v>182</v>
      </c>
      <c r="B193" s="140"/>
      <c r="C193" s="142"/>
      <c r="D193" s="16" t="str">
        <f t="shared" si="10"/>
        <v/>
      </c>
      <c r="F193" s="71"/>
      <c r="G193" s="64"/>
      <c r="H193" s="64"/>
      <c r="I193" s="64"/>
      <c r="J193" s="64"/>
      <c r="K193" s="64"/>
      <c r="L193" s="64"/>
      <c r="M193" s="64"/>
      <c r="N193" s="64"/>
      <c r="O193" s="64"/>
      <c r="P193" s="64"/>
    </row>
    <row r="194" spans="1:16" s="70" customFormat="1">
      <c r="A194" s="139">
        <v>183</v>
      </c>
      <c r="B194" s="140"/>
      <c r="C194" s="142"/>
      <c r="D194" s="16" t="str">
        <f t="shared" si="10"/>
        <v/>
      </c>
      <c r="F194" s="71"/>
      <c r="G194" s="64"/>
      <c r="H194" s="64"/>
      <c r="I194" s="64"/>
      <c r="J194" s="64"/>
      <c r="K194" s="64"/>
      <c r="L194" s="64"/>
      <c r="M194" s="64"/>
      <c r="N194" s="64"/>
      <c r="O194" s="64"/>
      <c r="P194" s="64"/>
    </row>
    <row r="195" spans="1:16" s="70" customFormat="1">
      <c r="A195" s="139">
        <v>184</v>
      </c>
      <c r="B195" s="140"/>
      <c r="C195" s="142"/>
      <c r="D195" s="16" t="str">
        <f t="shared" si="10"/>
        <v/>
      </c>
      <c r="F195" s="71"/>
      <c r="G195" s="64"/>
      <c r="H195" s="64"/>
      <c r="I195" s="64"/>
      <c r="J195" s="64"/>
      <c r="K195" s="64"/>
      <c r="L195" s="64"/>
      <c r="M195" s="64"/>
      <c r="N195" s="64"/>
      <c r="O195" s="64"/>
      <c r="P195" s="64"/>
    </row>
    <row r="196" spans="1:16" s="70" customFormat="1">
      <c r="A196" s="139">
        <v>185</v>
      </c>
      <c r="B196" s="140"/>
      <c r="C196" s="142"/>
      <c r="D196" s="16" t="str">
        <f t="shared" si="10"/>
        <v/>
      </c>
      <c r="F196" s="71"/>
      <c r="G196" s="64"/>
      <c r="H196" s="64"/>
      <c r="I196" s="64"/>
      <c r="J196" s="64"/>
      <c r="K196" s="64"/>
      <c r="L196" s="64"/>
      <c r="M196" s="64"/>
      <c r="N196" s="64"/>
      <c r="O196" s="64"/>
      <c r="P196" s="64"/>
    </row>
    <row r="197" spans="1:16" s="70" customFormat="1">
      <c r="A197" s="139">
        <v>186</v>
      </c>
      <c r="B197" s="140"/>
      <c r="C197" s="142"/>
      <c r="D197" s="16" t="str">
        <f t="shared" si="10"/>
        <v/>
      </c>
      <c r="F197" s="71"/>
      <c r="G197" s="64"/>
      <c r="H197" s="64"/>
      <c r="I197" s="64"/>
      <c r="J197" s="64"/>
      <c r="K197" s="64"/>
      <c r="L197" s="64"/>
      <c r="M197" s="64"/>
      <c r="N197" s="64"/>
      <c r="O197" s="64"/>
      <c r="P197" s="64"/>
    </row>
    <row r="198" spans="1:16" s="70" customFormat="1">
      <c r="A198" s="139">
        <v>187</v>
      </c>
      <c r="B198" s="140"/>
      <c r="C198" s="142"/>
      <c r="D198" s="16" t="str">
        <f t="shared" si="10"/>
        <v/>
      </c>
      <c r="F198" s="71"/>
      <c r="G198" s="64"/>
      <c r="H198" s="64"/>
      <c r="I198" s="64"/>
      <c r="J198" s="64"/>
      <c r="K198" s="64"/>
      <c r="L198" s="64"/>
      <c r="M198" s="64"/>
      <c r="N198" s="64"/>
      <c r="O198" s="64"/>
      <c r="P198" s="64"/>
    </row>
    <row r="199" spans="1:16" s="70" customFormat="1">
      <c r="A199" s="139">
        <v>188</v>
      </c>
      <c r="B199" s="140"/>
      <c r="C199" s="142"/>
      <c r="D199" s="16" t="str">
        <f t="shared" si="10"/>
        <v/>
      </c>
      <c r="F199" s="71"/>
      <c r="G199" s="64"/>
      <c r="H199" s="64"/>
      <c r="I199" s="64"/>
      <c r="J199" s="64"/>
      <c r="K199" s="64"/>
      <c r="L199" s="64"/>
      <c r="M199" s="64"/>
      <c r="N199" s="64"/>
      <c r="O199" s="64"/>
      <c r="P199" s="64"/>
    </row>
    <row r="200" spans="1:16" s="70" customFormat="1">
      <c r="A200" s="139">
        <v>189</v>
      </c>
      <c r="B200" s="140"/>
      <c r="C200" s="142"/>
      <c r="D200" s="16" t="str">
        <f t="shared" si="10"/>
        <v/>
      </c>
      <c r="F200" s="71"/>
      <c r="G200" s="64"/>
      <c r="H200" s="64"/>
      <c r="I200" s="64"/>
      <c r="J200" s="64"/>
      <c r="K200" s="64"/>
      <c r="L200" s="64"/>
      <c r="M200" s="64"/>
      <c r="N200" s="64"/>
      <c r="O200" s="64"/>
      <c r="P200" s="64"/>
    </row>
    <row r="201" spans="1:16" s="70" customFormat="1">
      <c r="A201" s="139">
        <v>190</v>
      </c>
      <c r="B201" s="140"/>
      <c r="C201" s="142"/>
      <c r="D201" s="16" t="str">
        <f t="shared" si="10"/>
        <v/>
      </c>
      <c r="F201" s="71"/>
      <c r="G201" s="64"/>
      <c r="H201" s="64"/>
      <c r="I201" s="64"/>
      <c r="J201" s="64"/>
      <c r="K201" s="64"/>
      <c r="L201" s="64"/>
      <c r="M201" s="64"/>
      <c r="N201" s="64"/>
      <c r="O201" s="64"/>
      <c r="P201" s="64"/>
    </row>
    <row r="202" spans="1:16" s="70" customFormat="1">
      <c r="A202" s="139">
        <v>191</v>
      </c>
      <c r="B202" s="140"/>
      <c r="C202" s="142"/>
      <c r="D202" s="16" t="str">
        <f t="shared" si="10"/>
        <v/>
      </c>
      <c r="F202" s="71"/>
      <c r="G202" s="64"/>
      <c r="H202" s="64"/>
      <c r="I202" s="64"/>
      <c r="J202" s="64"/>
      <c r="K202" s="64"/>
      <c r="L202" s="64"/>
      <c r="M202" s="64"/>
      <c r="N202" s="64"/>
      <c r="O202" s="64"/>
      <c r="P202" s="64"/>
    </row>
    <row r="203" spans="1:16" s="70" customFormat="1">
      <c r="A203" s="139">
        <v>192</v>
      </c>
      <c r="B203" s="140"/>
      <c r="C203" s="142"/>
      <c r="D203" s="16" t="str">
        <f t="shared" si="10"/>
        <v/>
      </c>
      <c r="F203" s="71"/>
      <c r="G203" s="64"/>
      <c r="H203" s="64"/>
      <c r="I203" s="64"/>
      <c r="J203" s="64"/>
      <c r="K203" s="64"/>
      <c r="L203" s="64"/>
      <c r="M203" s="64"/>
      <c r="N203" s="64"/>
      <c r="O203" s="64"/>
      <c r="P203" s="64"/>
    </row>
    <row r="204" spans="1:16" s="70" customFormat="1">
      <c r="A204" s="139">
        <v>193</v>
      </c>
      <c r="B204" s="140"/>
      <c r="C204" s="142"/>
      <c r="D204" s="16" t="str">
        <f t="shared" ref="D204:D261" si="11">IF(OR($B204="",,$C204&lt;an_initial,$C204&gt;an_final),"",E204*40)</f>
        <v/>
      </c>
      <c r="F204" s="71"/>
      <c r="G204" s="64"/>
      <c r="H204" s="64"/>
      <c r="I204" s="64"/>
      <c r="J204" s="64"/>
      <c r="K204" s="64"/>
      <c r="L204" s="64"/>
      <c r="M204" s="64"/>
      <c r="N204" s="64"/>
      <c r="O204" s="64"/>
      <c r="P204" s="64"/>
    </row>
    <row r="205" spans="1:16" s="70" customFormat="1">
      <c r="A205" s="139">
        <v>194</v>
      </c>
      <c r="B205" s="140"/>
      <c r="C205" s="142"/>
      <c r="D205" s="16" t="str">
        <f t="shared" si="11"/>
        <v/>
      </c>
      <c r="F205" s="71"/>
      <c r="G205" s="64"/>
      <c r="H205" s="64"/>
      <c r="I205" s="64"/>
      <c r="J205" s="64"/>
      <c r="K205" s="64"/>
      <c r="L205" s="64"/>
      <c r="M205" s="64"/>
      <c r="N205" s="64"/>
      <c r="O205" s="64"/>
      <c r="P205" s="64"/>
    </row>
    <row r="206" spans="1:16" s="70" customFormat="1">
      <c r="A206" s="139">
        <v>195</v>
      </c>
      <c r="B206" s="140"/>
      <c r="C206" s="142"/>
      <c r="D206" s="16" t="str">
        <f t="shared" si="11"/>
        <v/>
      </c>
      <c r="F206" s="71"/>
      <c r="G206" s="64"/>
      <c r="H206" s="64"/>
      <c r="I206" s="64"/>
      <c r="J206" s="64"/>
      <c r="K206" s="64"/>
      <c r="L206" s="64"/>
      <c r="M206" s="64"/>
      <c r="N206" s="64"/>
      <c r="O206" s="64"/>
      <c r="P206" s="64"/>
    </row>
    <row r="207" spans="1:16" s="70" customFormat="1">
      <c r="A207" s="139">
        <v>196</v>
      </c>
      <c r="B207" s="140"/>
      <c r="C207" s="142"/>
      <c r="D207" s="16" t="str">
        <f t="shared" si="11"/>
        <v/>
      </c>
      <c r="F207" s="71"/>
      <c r="G207" s="64"/>
      <c r="H207" s="64"/>
      <c r="I207" s="64"/>
      <c r="J207" s="64"/>
      <c r="K207" s="64"/>
      <c r="L207" s="64"/>
      <c r="M207" s="64"/>
      <c r="N207" s="64"/>
      <c r="O207" s="64"/>
      <c r="P207" s="64"/>
    </row>
    <row r="208" spans="1:16" s="70" customFormat="1">
      <c r="A208" s="139">
        <v>197</v>
      </c>
      <c r="B208" s="140"/>
      <c r="C208" s="142"/>
      <c r="D208" s="16" t="str">
        <f t="shared" si="11"/>
        <v/>
      </c>
      <c r="F208" s="71"/>
      <c r="G208" s="64"/>
      <c r="H208" s="64"/>
      <c r="I208" s="64"/>
      <c r="J208" s="64"/>
      <c r="K208" s="64"/>
      <c r="L208" s="64"/>
      <c r="M208" s="64"/>
      <c r="N208" s="64"/>
      <c r="O208" s="64"/>
      <c r="P208" s="64"/>
    </row>
    <row r="209" spans="1:16" s="70" customFormat="1">
      <c r="A209" s="139">
        <v>198</v>
      </c>
      <c r="B209" s="140"/>
      <c r="C209" s="142"/>
      <c r="D209" s="16" t="str">
        <f t="shared" si="11"/>
        <v/>
      </c>
      <c r="F209" s="71"/>
      <c r="G209" s="64"/>
      <c r="H209" s="64"/>
      <c r="I209" s="64"/>
      <c r="J209" s="64"/>
      <c r="K209" s="64"/>
      <c r="L209" s="64"/>
      <c r="M209" s="64"/>
      <c r="N209" s="64"/>
      <c r="O209" s="64"/>
      <c r="P209" s="64"/>
    </row>
    <row r="210" spans="1:16" s="70" customFormat="1">
      <c r="A210" s="139">
        <v>199</v>
      </c>
      <c r="B210" s="140"/>
      <c r="C210" s="142"/>
      <c r="D210" s="16" t="str">
        <f t="shared" si="11"/>
        <v/>
      </c>
      <c r="F210" s="71"/>
      <c r="G210" s="64"/>
      <c r="H210" s="64"/>
      <c r="I210" s="64"/>
      <c r="J210" s="64"/>
      <c r="K210" s="64"/>
      <c r="L210" s="64"/>
      <c r="M210" s="64"/>
      <c r="N210" s="64"/>
      <c r="O210" s="64"/>
      <c r="P210" s="64"/>
    </row>
    <row r="211" spans="1:16" s="70" customFormat="1">
      <c r="A211" s="139">
        <v>200</v>
      </c>
      <c r="B211" s="140"/>
      <c r="C211" s="142"/>
      <c r="D211" s="16" t="str">
        <f t="shared" si="11"/>
        <v/>
      </c>
      <c r="F211" s="71"/>
      <c r="G211" s="64"/>
      <c r="H211" s="64"/>
      <c r="I211" s="64"/>
      <c r="J211" s="64"/>
      <c r="K211" s="64"/>
      <c r="L211" s="64"/>
      <c r="M211" s="64"/>
      <c r="N211" s="64"/>
      <c r="O211" s="64"/>
      <c r="P211" s="64"/>
    </row>
    <row r="212" spans="1:16" s="70" customFormat="1">
      <c r="A212" s="139">
        <v>201</v>
      </c>
      <c r="B212" s="140"/>
      <c r="C212" s="142"/>
      <c r="D212" s="16" t="str">
        <f t="shared" si="11"/>
        <v/>
      </c>
      <c r="F212" s="71"/>
      <c r="G212" s="64"/>
      <c r="H212" s="64"/>
      <c r="I212" s="64"/>
      <c r="J212" s="64"/>
      <c r="K212" s="64"/>
      <c r="L212" s="64"/>
      <c r="M212" s="64"/>
      <c r="N212" s="64"/>
      <c r="O212" s="64"/>
      <c r="P212" s="64"/>
    </row>
    <row r="213" spans="1:16" s="70" customFormat="1">
      <c r="A213" s="139">
        <v>202</v>
      </c>
      <c r="B213" s="140"/>
      <c r="C213" s="142"/>
      <c r="D213" s="16" t="str">
        <f t="shared" si="11"/>
        <v/>
      </c>
      <c r="F213" s="71"/>
      <c r="G213" s="64"/>
      <c r="H213" s="64"/>
      <c r="I213" s="64"/>
      <c r="J213" s="64"/>
      <c r="K213" s="64"/>
      <c r="L213" s="64"/>
      <c r="M213" s="64"/>
      <c r="N213" s="64"/>
      <c r="O213" s="64"/>
      <c r="P213" s="64"/>
    </row>
    <row r="214" spans="1:16" s="70" customFormat="1">
      <c r="A214" s="139">
        <v>203</v>
      </c>
      <c r="B214" s="140"/>
      <c r="C214" s="142"/>
      <c r="D214" s="16" t="str">
        <f t="shared" si="11"/>
        <v/>
      </c>
      <c r="F214" s="71"/>
      <c r="G214" s="64"/>
      <c r="H214" s="64"/>
      <c r="I214" s="64"/>
      <c r="J214" s="64"/>
      <c r="K214" s="64"/>
      <c r="L214" s="64"/>
      <c r="M214" s="64"/>
      <c r="N214" s="64"/>
      <c r="O214" s="64"/>
      <c r="P214" s="64"/>
    </row>
    <row r="215" spans="1:16" s="70" customFormat="1">
      <c r="A215" s="139">
        <v>204</v>
      </c>
      <c r="B215" s="140"/>
      <c r="C215" s="142"/>
      <c r="D215" s="16" t="str">
        <f t="shared" si="11"/>
        <v/>
      </c>
      <c r="F215" s="71"/>
      <c r="G215" s="64"/>
      <c r="H215" s="64"/>
      <c r="I215" s="64"/>
      <c r="J215" s="64"/>
      <c r="K215" s="64"/>
      <c r="L215" s="64"/>
      <c r="M215" s="64"/>
      <c r="N215" s="64"/>
      <c r="O215" s="64"/>
      <c r="P215" s="64"/>
    </row>
    <row r="216" spans="1:16" s="70" customFormat="1">
      <c r="A216" s="139">
        <v>205</v>
      </c>
      <c r="B216" s="140"/>
      <c r="C216" s="142"/>
      <c r="D216" s="16" t="str">
        <f t="shared" si="11"/>
        <v/>
      </c>
      <c r="F216" s="71"/>
      <c r="G216" s="64"/>
      <c r="H216" s="64"/>
      <c r="I216" s="64"/>
      <c r="J216" s="64"/>
      <c r="K216" s="64"/>
      <c r="L216" s="64"/>
      <c r="M216" s="64"/>
      <c r="N216" s="64"/>
      <c r="O216" s="64"/>
      <c r="P216" s="64"/>
    </row>
    <row r="217" spans="1:16" s="70" customFormat="1">
      <c r="A217" s="139">
        <v>206</v>
      </c>
      <c r="B217" s="140"/>
      <c r="C217" s="142"/>
      <c r="D217" s="16" t="str">
        <f t="shared" si="11"/>
        <v/>
      </c>
      <c r="F217" s="71"/>
      <c r="G217" s="64"/>
      <c r="H217" s="64"/>
      <c r="I217" s="64"/>
      <c r="J217" s="64"/>
      <c r="K217" s="64"/>
      <c r="L217" s="64"/>
      <c r="M217" s="64"/>
      <c r="N217" s="64"/>
      <c r="O217" s="64"/>
      <c r="P217" s="64"/>
    </row>
    <row r="218" spans="1:16" s="70" customFormat="1">
      <c r="A218" s="139">
        <v>207</v>
      </c>
      <c r="B218" s="140"/>
      <c r="C218" s="142"/>
      <c r="D218" s="16" t="str">
        <f t="shared" si="11"/>
        <v/>
      </c>
      <c r="F218" s="71"/>
      <c r="G218" s="64"/>
      <c r="H218" s="64"/>
      <c r="I218" s="64"/>
      <c r="J218" s="64"/>
      <c r="K218" s="64"/>
      <c r="L218" s="64"/>
      <c r="M218" s="64"/>
      <c r="N218" s="64"/>
      <c r="O218" s="64"/>
      <c r="P218" s="64"/>
    </row>
    <row r="219" spans="1:16" s="70" customFormat="1">
      <c r="A219" s="139">
        <v>208</v>
      </c>
      <c r="B219" s="140"/>
      <c r="C219" s="142"/>
      <c r="D219" s="16" t="str">
        <f t="shared" si="11"/>
        <v/>
      </c>
      <c r="F219" s="71"/>
      <c r="G219" s="64"/>
      <c r="H219" s="64"/>
      <c r="I219" s="64"/>
      <c r="J219" s="64"/>
      <c r="K219" s="64"/>
      <c r="L219" s="64"/>
      <c r="M219" s="64"/>
      <c r="N219" s="64"/>
      <c r="O219" s="64"/>
      <c r="P219" s="64"/>
    </row>
    <row r="220" spans="1:16" s="70" customFormat="1">
      <c r="A220" s="139">
        <v>209</v>
      </c>
      <c r="B220" s="140"/>
      <c r="C220" s="142"/>
      <c r="D220" s="16" t="str">
        <f t="shared" si="11"/>
        <v/>
      </c>
      <c r="F220" s="71"/>
      <c r="G220" s="64"/>
      <c r="H220" s="64"/>
      <c r="I220" s="64"/>
      <c r="J220" s="64"/>
      <c r="K220" s="64"/>
      <c r="L220" s="64"/>
      <c r="M220" s="64"/>
      <c r="N220" s="64"/>
      <c r="O220" s="64"/>
      <c r="P220" s="64"/>
    </row>
    <row r="221" spans="1:16" s="70" customFormat="1">
      <c r="A221" s="139">
        <v>210</v>
      </c>
      <c r="B221" s="140"/>
      <c r="C221" s="142"/>
      <c r="D221" s="16" t="str">
        <f t="shared" si="11"/>
        <v/>
      </c>
      <c r="F221" s="71"/>
      <c r="G221" s="64"/>
      <c r="H221" s="64"/>
      <c r="I221" s="64"/>
      <c r="J221" s="64"/>
      <c r="K221" s="64"/>
      <c r="L221" s="64"/>
      <c r="M221" s="64"/>
      <c r="N221" s="64"/>
      <c r="O221" s="64"/>
      <c r="P221" s="64"/>
    </row>
    <row r="222" spans="1:16" s="70" customFormat="1">
      <c r="A222" s="139">
        <v>211</v>
      </c>
      <c r="B222" s="140"/>
      <c r="C222" s="142"/>
      <c r="D222" s="16" t="str">
        <f t="shared" si="11"/>
        <v/>
      </c>
      <c r="F222" s="71"/>
      <c r="G222" s="64"/>
      <c r="H222" s="64"/>
      <c r="I222" s="64"/>
      <c r="J222" s="64"/>
      <c r="K222" s="64"/>
      <c r="L222" s="64"/>
      <c r="M222" s="64"/>
      <c r="N222" s="64"/>
      <c r="O222" s="64"/>
      <c r="P222" s="64"/>
    </row>
    <row r="223" spans="1:16" s="70" customFormat="1">
      <c r="A223" s="139">
        <v>212</v>
      </c>
      <c r="B223" s="140"/>
      <c r="C223" s="142"/>
      <c r="D223" s="16" t="str">
        <f t="shared" si="11"/>
        <v/>
      </c>
      <c r="F223" s="71"/>
      <c r="G223" s="64"/>
      <c r="H223" s="64"/>
      <c r="I223" s="64"/>
      <c r="J223" s="64"/>
      <c r="K223" s="64"/>
      <c r="L223" s="64"/>
      <c r="M223" s="64"/>
      <c r="N223" s="64"/>
      <c r="O223" s="64"/>
      <c r="P223" s="64"/>
    </row>
    <row r="224" spans="1:16" s="70" customFormat="1">
      <c r="A224" s="139">
        <v>213</v>
      </c>
      <c r="B224" s="140"/>
      <c r="C224" s="142"/>
      <c r="D224" s="16" t="str">
        <f t="shared" si="11"/>
        <v/>
      </c>
      <c r="F224" s="71"/>
      <c r="G224" s="64"/>
      <c r="H224" s="64"/>
      <c r="I224" s="64"/>
      <c r="J224" s="64"/>
      <c r="K224" s="64"/>
      <c r="L224" s="64"/>
      <c r="M224" s="64"/>
      <c r="N224" s="64"/>
      <c r="O224" s="64"/>
      <c r="P224" s="64"/>
    </row>
    <row r="225" spans="1:16" s="70" customFormat="1">
      <c r="A225" s="139">
        <v>214</v>
      </c>
      <c r="B225" s="140"/>
      <c r="C225" s="142"/>
      <c r="D225" s="16" t="str">
        <f t="shared" si="11"/>
        <v/>
      </c>
      <c r="F225" s="71"/>
      <c r="G225" s="64"/>
      <c r="H225" s="64"/>
      <c r="I225" s="64"/>
      <c r="J225" s="64"/>
      <c r="K225" s="64"/>
      <c r="L225" s="64"/>
      <c r="M225" s="64"/>
      <c r="N225" s="64"/>
      <c r="O225" s="64"/>
      <c r="P225" s="64"/>
    </row>
    <row r="226" spans="1:16" s="70" customFormat="1">
      <c r="A226" s="139">
        <v>215</v>
      </c>
      <c r="B226" s="140"/>
      <c r="C226" s="142"/>
      <c r="D226" s="16" t="str">
        <f t="shared" si="11"/>
        <v/>
      </c>
      <c r="F226" s="71"/>
      <c r="G226" s="64"/>
      <c r="H226" s="64"/>
      <c r="I226" s="64"/>
      <c r="J226" s="64"/>
      <c r="K226" s="64"/>
      <c r="L226" s="64"/>
      <c r="M226" s="64"/>
      <c r="N226" s="64"/>
      <c r="O226" s="64"/>
      <c r="P226" s="64"/>
    </row>
    <row r="227" spans="1:16" s="70" customFormat="1">
      <c r="A227" s="139">
        <v>216</v>
      </c>
      <c r="B227" s="140"/>
      <c r="C227" s="142"/>
      <c r="D227" s="16" t="str">
        <f t="shared" si="11"/>
        <v/>
      </c>
      <c r="F227" s="71"/>
      <c r="G227" s="64"/>
      <c r="H227" s="64"/>
      <c r="I227" s="64"/>
      <c r="J227" s="64"/>
      <c r="K227" s="64"/>
      <c r="L227" s="64"/>
      <c r="M227" s="64"/>
      <c r="N227" s="64"/>
      <c r="O227" s="64"/>
      <c r="P227" s="64"/>
    </row>
    <row r="228" spans="1:16" s="70" customFormat="1">
      <c r="A228" s="139">
        <v>217</v>
      </c>
      <c r="B228" s="140"/>
      <c r="C228" s="142"/>
      <c r="D228" s="16" t="str">
        <f t="shared" si="11"/>
        <v/>
      </c>
      <c r="F228" s="71"/>
      <c r="G228" s="64"/>
      <c r="H228" s="64"/>
      <c r="I228" s="64"/>
      <c r="J228" s="64"/>
      <c r="K228" s="64"/>
      <c r="L228" s="64"/>
      <c r="M228" s="64"/>
      <c r="N228" s="64"/>
      <c r="O228" s="64"/>
      <c r="P228" s="64"/>
    </row>
    <row r="229" spans="1:16" s="70" customFormat="1">
      <c r="A229" s="139">
        <v>218</v>
      </c>
      <c r="B229" s="140"/>
      <c r="C229" s="142"/>
      <c r="D229" s="16" t="str">
        <f t="shared" si="11"/>
        <v/>
      </c>
      <c r="F229" s="71"/>
      <c r="G229" s="64"/>
      <c r="H229" s="64"/>
      <c r="I229" s="64"/>
      <c r="J229" s="64"/>
      <c r="K229" s="64"/>
      <c r="L229" s="64"/>
      <c r="M229" s="64"/>
      <c r="N229" s="64"/>
      <c r="O229" s="64"/>
      <c r="P229" s="64"/>
    </row>
    <row r="230" spans="1:16" s="70" customFormat="1">
      <c r="A230" s="139">
        <v>219</v>
      </c>
      <c r="B230" s="140"/>
      <c r="C230" s="142"/>
      <c r="D230" s="16" t="str">
        <f t="shared" si="11"/>
        <v/>
      </c>
      <c r="F230" s="71"/>
      <c r="G230" s="64"/>
      <c r="H230" s="64"/>
      <c r="I230" s="64"/>
      <c r="J230" s="64"/>
      <c r="K230" s="64"/>
      <c r="L230" s="64"/>
      <c r="M230" s="64"/>
      <c r="N230" s="64"/>
      <c r="O230" s="64"/>
      <c r="P230" s="64"/>
    </row>
    <row r="231" spans="1:16" s="70" customFormat="1">
      <c r="A231" s="139">
        <v>220</v>
      </c>
      <c r="B231" s="140"/>
      <c r="C231" s="142"/>
      <c r="D231" s="16" t="str">
        <f t="shared" si="11"/>
        <v/>
      </c>
      <c r="F231" s="71"/>
      <c r="G231" s="64"/>
      <c r="H231" s="64"/>
      <c r="I231" s="64"/>
      <c r="J231" s="64"/>
      <c r="K231" s="64"/>
      <c r="L231" s="64"/>
      <c r="M231" s="64"/>
      <c r="N231" s="64"/>
      <c r="O231" s="64"/>
      <c r="P231" s="64"/>
    </row>
    <row r="232" spans="1:16" s="70" customFormat="1">
      <c r="A232" s="139">
        <v>221</v>
      </c>
      <c r="B232" s="140"/>
      <c r="C232" s="142"/>
      <c r="D232" s="16" t="str">
        <f t="shared" si="11"/>
        <v/>
      </c>
      <c r="F232" s="71"/>
      <c r="G232" s="64"/>
      <c r="H232" s="64"/>
      <c r="I232" s="64"/>
      <c r="J232" s="64"/>
      <c r="K232" s="64"/>
      <c r="L232" s="64"/>
      <c r="M232" s="64"/>
      <c r="N232" s="64"/>
      <c r="O232" s="64"/>
      <c r="P232" s="64"/>
    </row>
    <row r="233" spans="1:16" s="70" customFormat="1">
      <c r="A233" s="139">
        <v>222</v>
      </c>
      <c r="B233" s="140"/>
      <c r="C233" s="142"/>
      <c r="D233" s="16" t="str">
        <f t="shared" si="11"/>
        <v/>
      </c>
      <c r="F233" s="71"/>
      <c r="G233" s="64"/>
      <c r="H233" s="64"/>
      <c r="I233" s="64"/>
      <c r="J233" s="64"/>
      <c r="K233" s="64"/>
      <c r="L233" s="64"/>
      <c r="M233" s="64"/>
      <c r="N233" s="64"/>
      <c r="O233" s="64"/>
      <c r="P233" s="64"/>
    </row>
    <row r="234" spans="1:16" s="70" customFormat="1">
      <c r="A234" s="139">
        <v>223</v>
      </c>
      <c r="B234" s="140"/>
      <c r="C234" s="142"/>
      <c r="D234" s="16" t="str">
        <f t="shared" si="11"/>
        <v/>
      </c>
      <c r="F234" s="71"/>
      <c r="G234" s="64"/>
      <c r="H234" s="64"/>
      <c r="I234" s="64"/>
      <c r="J234" s="64"/>
      <c r="K234" s="64"/>
      <c r="L234" s="64"/>
      <c r="M234" s="64"/>
      <c r="N234" s="64"/>
      <c r="O234" s="64"/>
      <c r="P234" s="64"/>
    </row>
    <row r="235" spans="1:16" s="70" customFormat="1">
      <c r="A235" s="139">
        <v>224</v>
      </c>
      <c r="B235" s="140"/>
      <c r="C235" s="142"/>
      <c r="D235" s="16" t="str">
        <f t="shared" si="11"/>
        <v/>
      </c>
      <c r="F235" s="71"/>
      <c r="G235" s="64"/>
      <c r="H235" s="64"/>
      <c r="I235" s="64"/>
      <c r="J235" s="64"/>
      <c r="K235" s="64"/>
      <c r="L235" s="64"/>
      <c r="M235" s="64"/>
      <c r="N235" s="64"/>
      <c r="O235" s="64"/>
      <c r="P235" s="64"/>
    </row>
    <row r="236" spans="1:16" s="70" customFormat="1">
      <c r="A236" s="139">
        <v>225</v>
      </c>
      <c r="B236" s="140"/>
      <c r="C236" s="142"/>
      <c r="D236" s="16" t="str">
        <f t="shared" si="11"/>
        <v/>
      </c>
      <c r="F236" s="71"/>
      <c r="G236" s="64"/>
      <c r="H236" s="64"/>
      <c r="I236" s="64"/>
      <c r="J236" s="64"/>
      <c r="K236" s="64"/>
      <c r="L236" s="64"/>
      <c r="M236" s="64"/>
      <c r="N236" s="64"/>
      <c r="O236" s="64"/>
      <c r="P236" s="64"/>
    </row>
    <row r="237" spans="1:16" s="70" customFormat="1">
      <c r="A237" s="139">
        <v>226</v>
      </c>
      <c r="B237" s="140"/>
      <c r="C237" s="142"/>
      <c r="D237" s="16" t="str">
        <f t="shared" si="11"/>
        <v/>
      </c>
      <c r="F237" s="71"/>
      <c r="G237" s="64"/>
      <c r="H237" s="64"/>
      <c r="I237" s="64"/>
      <c r="J237" s="64"/>
      <c r="K237" s="64"/>
      <c r="L237" s="64"/>
      <c r="M237" s="64"/>
      <c r="N237" s="64"/>
      <c r="O237" s="64"/>
      <c r="P237" s="64"/>
    </row>
    <row r="238" spans="1:16" s="70" customFormat="1">
      <c r="A238" s="139">
        <v>227</v>
      </c>
      <c r="B238" s="140"/>
      <c r="C238" s="142"/>
      <c r="D238" s="16" t="str">
        <f t="shared" si="11"/>
        <v/>
      </c>
      <c r="F238" s="71"/>
      <c r="G238" s="64"/>
      <c r="H238" s="64"/>
      <c r="I238" s="64"/>
      <c r="J238" s="64"/>
      <c r="K238" s="64"/>
      <c r="L238" s="64"/>
      <c r="M238" s="64"/>
      <c r="N238" s="64"/>
      <c r="O238" s="64"/>
      <c r="P238" s="64"/>
    </row>
    <row r="239" spans="1:16" s="70" customFormat="1">
      <c r="A239" s="139">
        <v>228</v>
      </c>
      <c r="B239" s="140"/>
      <c r="C239" s="142"/>
      <c r="D239" s="16" t="str">
        <f t="shared" si="11"/>
        <v/>
      </c>
      <c r="F239" s="71"/>
      <c r="G239" s="64"/>
      <c r="H239" s="64"/>
      <c r="I239" s="64"/>
      <c r="J239" s="64"/>
      <c r="K239" s="64"/>
      <c r="L239" s="64"/>
      <c r="M239" s="64"/>
      <c r="N239" s="64"/>
      <c r="O239" s="64"/>
      <c r="P239" s="64"/>
    </row>
    <row r="240" spans="1:16" s="70" customFormat="1">
      <c r="A240" s="139">
        <v>229</v>
      </c>
      <c r="B240" s="140"/>
      <c r="C240" s="142"/>
      <c r="D240" s="16" t="str">
        <f t="shared" si="11"/>
        <v/>
      </c>
      <c r="F240" s="71"/>
      <c r="G240" s="64"/>
      <c r="H240" s="64"/>
      <c r="I240" s="64"/>
      <c r="J240" s="64"/>
      <c r="K240" s="64"/>
      <c r="L240" s="64"/>
      <c r="M240" s="64"/>
      <c r="N240" s="64"/>
      <c r="O240" s="64"/>
      <c r="P240" s="64"/>
    </row>
    <row r="241" spans="1:16" s="70" customFormat="1">
      <c r="A241" s="139">
        <v>230</v>
      </c>
      <c r="B241" s="140"/>
      <c r="C241" s="142"/>
      <c r="D241" s="16" t="str">
        <f t="shared" si="11"/>
        <v/>
      </c>
      <c r="F241" s="71"/>
      <c r="G241" s="64"/>
      <c r="H241" s="64"/>
      <c r="I241" s="64"/>
      <c r="J241" s="64"/>
      <c r="K241" s="64"/>
      <c r="L241" s="64"/>
      <c r="M241" s="64"/>
      <c r="N241" s="64"/>
      <c r="O241" s="64"/>
      <c r="P241" s="64"/>
    </row>
    <row r="242" spans="1:16" s="70" customFormat="1">
      <c r="A242" s="139">
        <v>231</v>
      </c>
      <c r="B242" s="140"/>
      <c r="C242" s="142"/>
      <c r="D242" s="16" t="str">
        <f t="shared" si="11"/>
        <v/>
      </c>
      <c r="F242" s="71"/>
      <c r="G242" s="64"/>
      <c r="H242" s="64"/>
      <c r="I242" s="64"/>
      <c r="J242" s="64"/>
      <c r="K242" s="64"/>
      <c r="L242" s="64"/>
      <c r="M242" s="64"/>
      <c r="N242" s="64"/>
      <c r="O242" s="64"/>
      <c r="P242" s="64"/>
    </row>
    <row r="243" spans="1:16" s="70" customFormat="1">
      <c r="A243" s="139">
        <v>232</v>
      </c>
      <c r="B243" s="140"/>
      <c r="C243" s="142"/>
      <c r="D243" s="16" t="str">
        <f t="shared" si="11"/>
        <v/>
      </c>
      <c r="F243" s="71"/>
      <c r="G243" s="64"/>
      <c r="H243" s="64"/>
      <c r="I243" s="64"/>
      <c r="J243" s="64"/>
      <c r="K243" s="64"/>
      <c r="L243" s="64"/>
      <c r="M243" s="64"/>
      <c r="N243" s="64"/>
      <c r="O243" s="64"/>
      <c r="P243" s="64"/>
    </row>
    <row r="244" spans="1:16" s="70" customFormat="1">
      <c r="A244" s="139">
        <v>233</v>
      </c>
      <c r="B244" s="140"/>
      <c r="C244" s="142"/>
      <c r="D244" s="16" t="str">
        <f t="shared" si="11"/>
        <v/>
      </c>
      <c r="F244" s="71"/>
      <c r="G244" s="64"/>
      <c r="H244" s="64"/>
      <c r="I244" s="64"/>
      <c r="J244" s="64"/>
      <c r="K244" s="64"/>
      <c r="L244" s="64"/>
      <c r="M244" s="64"/>
      <c r="N244" s="64"/>
      <c r="O244" s="64"/>
      <c r="P244" s="64"/>
    </row>
    <row r="245" spans="1:16" s="70" customFormat="1">
      <c r="A245" s="139">
        <v>234</v>
      </c>
      <c r="B245" s="140"/>
      <c r="C245" s="142"/>
      <c r="D245" s="16" t="str">
        <f t="shared" si="11"/>
        <v/>
      </c>
      <c r="F245" s="71"/>
      <c r="G245" s="64"/>
      <c r="H245" s="64"/>
      <c r="I245" s="64"/>
      <c r="J245" s="64"/>
      <c r="K245" s="64"/>
      <c r="L245" s="64"/>
      <c r="M245" s="64"/>
      <c r="N245" s="64"/>
      <c r="O245" s="64"/>
      <c r="P245" s="64"/>
    </row>
    <row r="246" spans="1:16" s="70" customFormat="1">
      <c r="A246" s="139">
        <v>235</v>
      </c>
      <c r="B246" s="140"/>
      <c r="C246" s="142"/>
      <c r="D246" s="16" t="str">
        <f t="shared" si="11"/>
        <v/>
      </c>
      <c r="F246" s="71"/>
      <c r="G246" s="64"/>
      <c r="H246" s="64"/>
      <c r="I246" s="64"/>
      <c r="J246" s="64"/>
      <c r="K246" s="64"/>
      <c r="L246" s="64"/>
      <c r="M246" s="64"/>
      <c r="N246" s="64"/>
      <c r="O246" s="64"/>
      <c r="P246" s="64"/>
    </row>
    <row r="247" spans="1:16" s="70" customFormat="1">
      <c r="A247" s="139">
        <v>236</v>
      </c>
      <c r="B247" s="140"/>
      <c r="C247" s="142"/>
      <c r="D247" s="16" t="str">
        <f t="shared" si="11"/>
        <v/>
      </c>
      <c r="F247" s="71"/>
      <c r="G247" s="64"/>
      <c r="H247" s="64"/>
      <c r="I247" s="64"/>
      <c r="J247" s="64"/>
      <c r="K247" s="64"/>
      <c r="L247" s="64"/>
      <c r="M247" s="64"/>
      <c r="N247" s="64"/>
      <c r="O247" s="64"/>
      <c r="P247" s="64"/>
    </row>
    <row r="248" spans="1:16" s="70" customFormat="1">
      <c r="A248" s="139">
        <v>237</v>
      </c>
      <c r="B248" s="140"/>
      <c r="C248" s="142"/>
      <c r="D248" s="16" t="str">
        <f t="shared" si="11"/>
        <v/>
      </c>
      <c r="F248" s="71"/>
      <c r="G248" s="64"/>
      <c r="H248" s="64"/>
      <c r="I248" s="64"/>
      <c r="J248" s="64"/>
      <c r="K248" s="64"/>
      <c r="L248" s="64"/>
      <c r="M248" s="64"/>
      <c r="N248" s="64"/>
      <c r="O248" s="64"/>
      <c r="P248" s="64"/>
    </row>
    <row r="249" spans="1:16" s="70" customFormat="1">
      <c r="A249" s="139">
        <v>238</v>
      </c>
      <c r="B249" s="140"/>
      <c r="C249" s="142"/>
      <c r="D249" s="16" t="str">
        <f t="shared" si="11"/>
        <v/>
      </c>
      <c r="F249" s="71"/>
      <c r="G249" s="64"/>
      <c r="H249" s="64"/>
      <c r="I249" s="64"/>
      <c r="J249" s="64"/>
      <c r="K249" s="64"/>
      <c r="L249" s="64"/>
      <c r="M249" s="64"/>
      <c r="N249" s="64"/>
      <c r="O249" s="64"/>
      <c r="P249" s="64"/>
    </row>
    <row r="250" spans="1:16" s="70" customFormat="1">
      <c r="A250" s="139">
        <v>239</v>
      </c>
      <c r="B250" s="140"/>
      <c r="C250" s="142"/>
      <c r="D250" s="16" t="str">
        <f t="shared" si="11"/>
        <v/>
      </c>
      <c r="F250" s="71"/>
      <c r="G250" s="64"/>
      <c r="H250" s="64"/>
      <c r="I250" s="64"/>
      <c r="J250" s="64"/>
      <c r="K250" s="64"/>
      <c r="L250" s="64"/>
      <c r="M250" s="64"/>
      <c r="N250" s="64"/>
      <c r="O250" s="64"/>
      <c r="P250" s="64"/>
    </row>
    <row r="251" spans="1:16" s="70" customFormat="1">
      <c r="A251" s="139">
        <v>240</v>
      </c>
      <c r="B251" s="140"/>
      <c r="C251" s="142"/>
      <c r="D251" s="16" t="str">
        <f t="shared" si="11"/>
        <v/>
      </c>
      <c r="F251" s="71"/>
      <c r="G251" s="64"/>
      <c r="H251" s="64"/>
      <c r="I251" s="64"/>
      <c r="J251" s="64"/>
      <c r="K251" s="64"/>
      <c r="L251" s="64"/>
      <c r="M251" s="64"/>
      <c r="N251" s="64"/>
      <c r="O251" s="64"/>
      <c r="P251" s="64"/>
    </row>
    <row r="252" spans="1:16" s="70" customFormat="1">
      <c r="A252" s="139">
        <v>241</v>
      </c>
      <c r="B252" s="140"/>
      <c r="C252" s="142"/>
      <c r="D252" s="16" t="str">
        <f t="shared" si="11"/>
        <v/>
      </c>
      <c r="F252" s="71"/>
      <c r="G252" s="64"/>
      <c r="H252" s="64"/>
      <c r="I252" s="64"/>
      <c r="J252" s="64"/>
      <c r="K252" s="64"/>
      <c r="L252" s="64"/>
      <c r="M252" s="64"/>
      <c r="N252" s="64"/>
      <c r="O252" s="64"/>
      <c r="P252" s="64"/>
    </row>
    <row r="253" spans="1:16" s="70" customFormat="1">
      <c r="A253" s="139">
        <v>242</v>
      </c>
      <c r="B253" s="140"/>
      <c r="C253" s="142"/>
      <c r="D253" s="16" t="str">
        <f t="shared" si="11"/>
        <v/>
      </c>
      <c r="F253" s="71"/>
      <c r="G253" s="64"/>
      <c r="H253" s="64"/>
      <c r="I253" s="64"/>
      <c r="J253" s="64"/>
      <c r="K253" s="64"/>
      <c r="L253" s="64"/>
      <c r="M253" s="64"/>
      <c r="N253" s="64"/>
      <c r="O253" s="64"/>
      <c r="P253" s="64"/>
    </row>
    <row r="254" spans="1:16" s="70" customFormat="1">
      <c r="A254" s="139">
        <v>243</v>
      </c>
      <c r="B254" s="140"/>
      <c r="C254" s="142"/>
      <c r="D254" s="16" t="str">
        <f t="shared" si="11"/>
        <v/>
      </c>
      <c r="F254" s="71"/>
      <c r="G254" s="64"/>
      <c r="H254" s="64"/>
      <c r="I254" s="64"/>
      <c r="J254" s="64"/>
      <c r="K254" s="64"/>
      <c r="L254" s="64"/>
      <c r="M254" s="64"/>
      <c r="N254" s="64"/>
      <c r="O254" s="64"/>
      <c r="P254" s="64"/>
    </row>
    <row r="255" spans="1:16" s="70" customFormat="1">
      <c r="A255" s="139">
        <v>244</v>
      </c>
      <c r="B255" s="140"/>
      <c r="C255" s="142"/>
      <c r="D255" s="16" t="str">
        <f t="shared" si="11"/>
        <v/>
      </c>
      <c r="F255" s="71"/>
      <c r="G255" s="64"/>
      <c r="H255" s="64"/>
      <c r="I255" s="64"/>
      <c r="J255" s="64"/>
      <c r="K255" s="64"/>
      <c r="L255" s="64"/>
      <c r="M255" s="64"/>
      <c r="N255" s="64"/>
      <c r="O255" s="64"/>
      <c r="P255" s="64"/>
    </row>
    <row r="256" spans="1:16" s="70" customFormat="1">
      <c r="A256" s="139">
        <v>245</v>
      </c>
      <c r="B256" s="140"/>
      <c r="C256" s="142"/>
      <c r="D256" s="16" t="str">
        <f t="shared" si="11"/>
        <v/>
      </c>
      <c r="F256" s="71"/>
      <c r="G256" s="64"/>
      <c r="H256" s="64"/>
      <c r="I256" s="64"/>
      <c r="J256" s="64"/>
      <c r="K256" s="64"/>
      <c r="L256" s="64"/>
      <c r="M256" s="64"/>
      <c r="N256" s="64"/>
      <c r="O256" s="64"/>
      <c r="P256" s="64"/>
    </row>
    <row r="257" spans="1:16" s="70" customFormat="1">
      <c r="A257" s="139">
        <v>246</v>
      </c>
      <c r="B257" s="140"/>
      <c r="C257" s="142"/>
      <c r="D257" s="16" t="str">
        <f t="shared" si="11"/>
        <v/>
      </c>
      <c r="F257" s="71"/>
      <c r="G257" s="64"/>
      <c r="H257" s="64"/>
      <c r="I257" s="64"/>
      <c r="J257" s="64"/>
      <c r="K257" s="64"/>
      <c r="L257" s="64"/>
      <c r="M257" s="64"/>
      <c r="N257" s="64"/>
      <c r="O257" s="64"/>
      <c r="P257" s="64"/>
    </row>
    <row r="258" spans="1:16" s="70" customFormat="1">
      <c r="A258" s="139">
        <v>247</v>
      </c>
      <c r="B258" s="140"/>
      <c r="C258" s="142"/>
      <c r="D258" s="16" t="str">
        <f t="shared" si="11"/>
        <v/>
      </c>
      <c r="F258" s="71"/>
      <c r="G258" s="64"/>
      <c r="H258" s="64"/>
      <c r="I258" s="64"/>
      <c r="J258" s="64"/>
      <c r="K258" s="64"/>
      <c r="L258" s="64"/>
      <c r="M258" s="64"/>
      <c r="N258" s="64"/>
      <c r="O258" s="64"/>
      <c r="P258" s="64"/>
    </row>
    <row r="259" spans="1:16" s="70" customFormat="1">
      <c r="A259" s="139">
        <v>248</v>
      </c>
      <c r="B259" s="140"/>
      <c r="C259" s="142"/>
      <c r="D259" s="16" t="str">
        <f t="shared" si="11"/>
        <v/>
      </c>
      <c r="F259" s="71"/>
      <c r="G259" s="64"/>
      <c r="H259" s="64"/>
      <c r="I259" s="64"/>
      <c r="J259" s="64"/>
      <c r="K259" s="64"/>
      <c r="L259" s="64"/>
      <c r="M259" s="64"/>
      <c r="N259" s="64"/>
      <c r="O259" s="64"/>
      <c r="P259" s="64"/>
    </row>
    <row r="260" spans="1:16" s="70" customFormat="1">
      <c r="A260" s="139">
        <v>249</v>
      </c>
      <c r="B260" s="140"/>
      <c r="C260" s="142"/>
      <c r="D260" s="16" t="str">
        <f t="shared" si="11"/>
        <v/>
      </c>
      <c r="F260" s="71"/>
      <c r="G260" s="64"/>
      <c r="H260" s="64"/>
      <c r="I260" s="64"/>
      <c r="J260" s="64"/>
      <c r="K260" s="64"/>
      <c r="L260" s="64"/>
      <c r="M260" s="64"/>
      <c r="N260" s="64"/>
      <c r="O260" s="64"/>
      <c r="P260" s="64"/>
    </row>
    <row r="261" spans="1:16" s="70" customFormat="1">
      <c r="A261" s="139">
        <v>250</v>
      </c>
      <c r="B261" s="140"/>
      <c r="C261" s="142"/>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228</v>
      </c>
      <c r="C1" s="61"/>
      <c r="D1" s="63"/>
      <c r="E1" s="62"/>
      <c r="F1" s="284"/>
    </row>
    <row r="2" spans="1:7" s="60" customFormat="1">
      <c r="A2" s="147" t="str">
        <f>IF(ISBLANK(facultate), IF(ISBLANK(departament),"","Departament " &amp; departament), "Facultatea " &amp; facultate)</f>
        <v>Facultatea Construcții</v>
      </c>
      <c r="C2" s="61"/>
      <c r="D2" s="63"/>
      <c r="E2" s="62"/>
      <c r="F2" s="284"/>
    </row>
    <row r="3" spans="1:7" s="60" customFormat="1">
      <c r="A3" s="147" t="str">
        <f>IF(ISBLANK(departament),"","Departamentul " &amp; departament)</f>
        <v>Departamentul Căi de Comunicație Terestre, Fundații și Cadastru</v>
      </c>
      <c r="C3" s="61"/>
      <c r="D3" s="63"/>
      <c r="E3" s="62"/>
      <c r="F3" s="284"/>
    </row>
    <row r="4" spans="1:7">
      <c r="A4" s="527" t="s">
        <v>583</v>
      </c>
      <c r="B4" s="527"/>
      <c r="C4" s="527"/>
      <c r="D4" s="527"/>
      <c r="E4" s="527"/>
      <c r="F4" s="527"/>
    </row>
    <row r="5" spans="1:7">
      <c r="A5" s="527" t="s">
        <v>626</v>
      </c>
      <c r="B5" s="527"/>
      <c r="C5" s="527"/>
      <c r="D5" s="527"/>
      <c r="E5" s="221"/>
    </row>
    <row r="6" spans="1:7" ht="13.5" customHeight="1">
      <c r="C6" s="64"/>
      <c r="D6" s="294" t="str">
        <f>CONCATENATE(functie," ",nume_candidat)</f>
        <v>Profesor Ciutina Adrian</v>
      </c>
    </row>
    <row r="7" spans="1:7" ht="18.75" customHeight="1">
      <c r="A7" s="525" t="s">
        <v>93</v>
      </c>
      <c r="B7" s="525" t="s">
        <v>627</v>
      </c>
      <c r="C7" s="535" t="s">
        <v>2</v>
      </c>
      <c r="D7" s="525" t="s">
        <v>289</v>
      </c>
      <c r="E7" s="525" t="s">
        <v>4</v>
      </c>
      <c r="F7" s="546" t="s">
        <v>286</v>
      </c>
      <c r="G7" s="532" t="s">
        <v>296</v>
      </c>
    </row>
    <row r="8" spans="1:7" ht="18.75" customHeight="1">
      <c r="A8" s="542"/>
      <c r="B8" s="542"/>
      <c r="C8" s="536"/>
      <c r="D8" s="542"/>
      <c r="E8" s="542"/>
      <c r="F8" s="547"/>
      <c r="G8" s="532"/>
    </row>
    <row r="9" spans="1:7" ht="18.75" customHeight="1">
      <c r="A9" s="542"/>
      <c r="B9" s="542"/>
      <c r="C9" s="536"/>
      <c r="D9" s="526"/>
      <c r="E9" s="526"/>
      <c r="F9" s="547"/>
      <c r="G9" s="532"/>
    </row>
    <row r="10" spans="1:7" ht="18.75" customHeight="1">
      <c r="A10" s="526"/>
      <c r="B10" s="526"/>
      <c r="C10" s="537"/>
      <c r="D10" s="295" t="str">
        <f>CONCATENATE("ultimii ",durata_evaluare," ani")</f>
        <v>ultimii 5 ani</v>
      </c>
      <c r="E10" s="295" t="str">
        <f>CONCATENATE("ultimii                                  ",durata_evaluare," ani")</f>
        <v>ultimii                                  5 ani</v>
      </c>
      <c r="F10" s="548"/>
      <c r="G10" s="532"/>
    </row>
    <row r="11" spans="1:7">
      <c r="A11" s="86"/>
      <c r="B11" s="65"/>
      <c r="C11" s="30"/>
      <c r="D11" s="145">
        <f>SUMIF(D12:D1012,"&gt;0")</f>
        <v>0</v>
      </c>
      <c r="E11" s="75">
        <f>SUMIF(E12:E1110,"&gt;0")</f>
        <v>0</v>
      </c>
      <c r="F11" s="293"/>
    </row>
    <row r="12" spans="1:7">
      <c r="A12" s="37">
        <v>1</v>
      </c>
      <c r="B12" s="7"/>
      <c r="C12" s="215"/>
      <c r="D12" s="146"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15"/>
      <c r="D13" s="146" t="str">
        <f t="shared" si="0"/>
        <v/>
      </c>
      <c r="E13" s="76" t="str">
        <f t="shared" si="1"/>
        <v/>
      </c>
      <c r="F13" s="72" t="b">
        <f t="shared" si="2"/>
        <v>0</v>
      </c>
      <c r="G13" s="73">
        <f t="shared" si="3"/>
        <v>1</v>
      </c>
    </row>
    <row r="14" spans="1:7">
      <c r="A14" s="37">
        <v>3</v>
      </c>
      <c r="B14" s="7"/>
      <c r="C14" s="215"/>
      <c r="D14" s="146" t="str">
        <f t="shared" si="0"/>
        <v/>
      </c>
      <c r="E14" s="76" t="str">
        <f t="shared" si="1"/>
        <v/>
      </c>
      <c r="F14" s="72" t="b">
        <f t="shared" si="2"/>
        <v>0</v>
      </c>
      <c r="G14" s="73">
        <f t="shared" si="3"/>
        <v>1</v>
      </c>
    </row>
    <row r="15" spans="1:7">
      <c r="A15" s="37">
        <v>4</v>
      </c>
      <c r="B15" s="6"/>
      <c r="C15" s="211"/>
      <c r="D15" s="146" t="str">
        <f t="shared" si="0"/>
        <v/>
      </c>
      <c r="E15" s="76" t="str">
        <f t="shared" si="1"/>
        <v/>
      </c>
      <c r="F15" s="72" t="b">
        <f t="shared" si="2"/>
        <v>0</v>
      </c>
      <c r="G15" s="73">
        <f t="shared" si="3"/>
        <v>1</v>
      </c>
    </row>
    <row r="16" spans="1:7">
      <c r="A16" s="37">
        <v>5</v>
      </c>
      <c r="B16" s="6"/>
      <c r="C16" s="211"/>
      <c r="D16" s="146" t="str">
        <f t="shared" si="0"/>
        <v/>
      </c>
      <c r="E16" s="76" t="str">
        <f t="shared" si="1"/>
        <v/>
      </c>
      <c r="F16" s="72" t="b">
        <f t="shared" si="2"/>
        <v>0</v>
      </c>
      <c r="G16" s="73">
        <f t="shared" si="3"/>
        <v>1</v>
      </c>
    </row>
    <row r="17" spans="1:7">
      <c r="A17" s="37">
        <v>6</v>
      </c>
      <c r="B17" s="6"/>
      <c r="C17" s="211"/>
      <c r="D17" s="146" t="str">
        <f t="shared" si="0"/>
        <v/>
      </c>
      <c r="E17" s="76" t="str">
        <f t="shared" si="1"/>
        <v/>
      </c>
      <c r="F17" s="72" t="b">
        <f t="shared" si="2"/>
        <v>0</v>
      </c>
      <c r="G17" s="73">
        <f t="shared" si="3"/>
        <v>1</v>
      </c>
    </row>
    <row r="18" spans="1:7">
      <c r="A18" s="37">
        <v>7</v>
      </c>
      <c r="B18" s="6"/>
      <c r="C18" s="211"/>
      <c r="D18" s="146" t="str">
        <f t="shared" si="0"/>
        <v/>
      </c>
      <c r="E18" s="76" t="str">
        <f t="shared" si="1"/>
        <v/>
      </c>
      <c r="F18" s="72" t="b">
        <f t="shared" si="2"/>
        <v>0</v>
      </c>
      <c r="G18" s="73">
        <f t="shared" si="3"/>
        <v>1</v>
      </c>
    </row>
    <row r="19" spans="1:7">
      <c r="A19" s="37">
        <v>8</v>
      </c>
      <c r="B19" s="6"/>
      <c r="C19" s="211"/>
      <c r="D19" s="146" t="str">
        <f t="shared" si="0"/>
        <v/>
      </c>
      <c r="E19" s="76" t="str">
        <f t="shared" si="1"/>
        <v/>
      </c>
      <c r="F19" s="72" t="b">
        <f t="shared" si="2"/>
        <v>0</v>
      </c>
      <c r="G19" s="73">
        <f t="shared" si="3"/>
        <v>1</v>
      </c>
    </row>
    <row r="20" spans="1:7">
      <c r="A20" s="37">
        <v>9</v>
      </c>
      <c r="B20" s="6"/>
      <c r="C20" s="211"/>
      <c r="D20" s="146" t="str">
        <f t="shared" si="0"/>
        <v/>
      </c>
      <c r="E20" s="76" t="str">
        <f t="shared" si="1"/>
        <v/>
      </c>
      <c r="F20" s="72" t="b">
        <f t="shared" si="2"/>
        <v>0</v>
      </c>
      <c r="G20" s="73">
        <f t="shared" si="3"/>
        <v>1</v>
      </c>
    </row>
    <row r="21" spans="1:7">
      <c r="A21" s="37">
        <v>10</v>
      </c>
      <c r="B21" s="6"/>
      <c r="C21" s="211"/>
      <c r="D21" s="146" t="str">
        <f t="shared" si="0"/>
        <v/>
      </c>
      <c r="E21" s="76" t="str">
        <f t="shared" si="1"/>
        <v/>
      </c>
      <c r="F21" s="72" t="b">
        <f t="shared" si="2"/>
        <v>0</v>
      </c>
      <c r="G21" s="73">
        <f t="shared" si="3"/>
        <v>1</v>
      </c>
    </row>
    <row r="22" spans="1:7">
      <c r="A22" s="37">
        <v>11</v>
      </c>
      <c r="B22" s="6"/>
      <c r="C22" s="211"/>
      <c r="D22" s="146" t="str">
        <f t="shared" si="0"/>
        <v/>
      </c>
      <c r="E22" s="76" t="str">
        <f t="shared" si="1"/>
        <v/>
      </c>
      <c r="F22" s="72" t="b">
        <f t="shared" si="2"/>
        <v>0</v>
      </c>
      <c r="G22" s="73">
        <f t="shared" si="3"/>
        <v>1</v>
      </c>
    </row>
    <row r="23" spans="1:7">
      <c r="A23" s="37">
        <v>12</v>
      </c>
      <c r="B23" s="6"/>
      <c r="C23" s="211"/>
      <c r="D23" s="146" t="str">
        <f t="shared" si="0"/>
        <v/>
      </c>
      <c r="E23" s="76" t="str">
        <f t="shared" si="1"/>
        <v/>
      </c>
      <c r="F23" s="72" t="b">
        <f t="shared" si="2"/>
        <v>0</v>
      </c>
      <c r="G23" s="73">
        <f t="shared" si="3"/>
        <v>1</v>
      </c>
    </row>
    <row r="24" spans="1:7">
      <c r="A24" s="37">
        <v>13</v>
      </c>
      <c r="B24" s="6"/>
      <c r="C24" s="211"/>
      <c r="D24" s="146" t="str">
        <f t="shared" si="0"/>
        <v/>
      </c>
      <c r="E24" s="76" t="str">
        <f t="shared" si="1"/>
        <v/>
      </c>
      <c r="F24" s="72" t="b">
        <f t="shared" si="2"/>
        <v>0</v>
      </c>
      <c r="G24" s="73">
        <f t="shared" si="3"/>
        <v>1</v>
      </c>
    </row>
    <row r="25" spans="1:7">
      <c r="A25" s="37">
        <v>14</v>
      </c>
      <c r="B25" s="6"/>
      <c r="C25" s="211"/>
      <c r="D25" s="146" t="str">
        <f t="shared" si="0"/>
        <v/>
      </c>
      <c r="E25" s="76" t="str">
        <f t="shared" si="1"/>
        <v/>
      </c>
      <c r="F25" s="72" t="b">
        <f t="shared" si="2"/>
        <v>0</v>
      </c>
      <c r="G25" s="73">
        <f t="shared" si="3"/>
        <v>1</v>
      </c>
    </row>
    <row r="26" spans="1:7">
      <c r="A26" s="37">
        <v>15</v>
      </c>
      <c r="B26" s="6"/>
      <c r="C26" s="211"/>
      <c r="D26" s="146" t="str">
        <f t="shared" si="0"/>
        <v/>
      </c>
      <c r="E26" s="76" t="str">
        <f t="shared" si="1"/>
        <v/>
      </c>
      <c r="F26" s="72" t="b">
        <f t="shared" si="2"/>
        <v>0</v>
      </c>
      <c r="G26" s="73">
        <f t="shared" si="3"/>
        <v>1</v>
      </c>
    </row>
    <row r="27" spans="1:7">
      <c r="A27" s="37">
        <v>16</v>
      </c>
      <c r="B27" s="6"/>
      <c r="C27" s="211"/>
      <c r="D27" s="146" t="str">
        <f t="shared" si="0"/>
        <v/>
      </c>
      <c r="E27" s="76" t="str">
        <f t="shared" si="1"/>
        <v/>
      </c>
      <c r="F27" s="72" t="b">
        <f t="shared" si="2"/>
        <v>0</v>
      </c>
      <c r="G27" s="73">
        <f t="shared" si="3"/>
        <v>1</v>
      </c>
    </row>
    <row r="28" spans="1:7">
      <c r="A28" s="37">
        <v>17</v>
      </c>
      <c r="B28" s="6"/>
      <c r="C28" s="211"/>
      <c r="D28" s="146" t="str">
        <f t="shared" si="0"/>
        <v/>
      </c>
      <c r="E28" s="76" t="str">
        <f t="shared" si="1"/>
        <v/>
      </c>
      <c r="F28" s="72" t="b">
        <f t="shared" si="2"/>
        <v>0</v>
      </c>
      <c r="G28" s="73">
        <f t="shared" si="3"/>
        <v>1</v>
      </c>
    </row>
    <row r="29" spans="1:7">
      <c r="A29" s="37">
        <v>18</v>
      </c>
      <c r="B29" s="6"/>
      <c r="C29" s="211"/>
      <c r="D29" s="146" t="str">
        <f t="shared" si="0"/>
        <v/>
      </c>
      <c r="E29" s="76" t="str">
        <f t="shared" si="1"/>
        <v/>
      </c>
      <c r="F29" s="72" t="b">
        <f t="shared" si="2"/>
        <v>0</v>
      </c>
      <c r="G29" s="73">
        <f t="shared" si="3"/>
        <v>1</v>
      </c>
    </row>
    <row r="30" spans="1:7">
      <c r="A30" s="37">
        <v>19</v>
      </c>
      <c r="B30" s="6"/>
      <c r="C30" s="211"/>
      <c r="D30" s="146" t="str">
        <f t="shared" si="0"/>
        <v/>
      </c>
      <c r="E30" s="76" t="str">
        <f t="shared" si="1"/>
        <v/>
      </c>
      <c r="F30" s="72" t="b">
        <f t="shared" si="2"/>
        <v>0</v>
      </c>
      <c r="G30" s="73">
        <f t="shared" si="3"/>
        <v>1</v>
      </c>
    </row>
    <row r="31" spans="1:7">
      <c r="A31" s="37">
        <v>20</v>
      </c>
      <c r="B31" s="6"/>
      <c r="C31" s="211"/>
      <c r="D31" s="146" t="str">
        <f t="shared" si="0"/>
        <v/>
      </c>
      <c r="E31" s="76" t="str">
        <f t="shared" si="1"/>
        <v/>
      </c>
      <c r="F31" s="72" t="b">
        <f t="shared" si="2"/>
        <v>0</v>
      </c>
      <c r="G31" s="73">
        <f t="shared" si="3"/>
        <v>1</v>
      </c>
    </row>
    <row r="32" spans="1:7">
      <c r="A32" s="37">
        <v>21</v>
      </c>
      <c r="B32" s="6"/>
      <c r="C32" s="211"/>
      <c r="D32" s="146" t="str">
        <f t="shared" si="0"/>
        <v/>
      </c>
      <c r="E32" s="76" t="str">
        <f t="shared" si="1"/>
        <v/>
      </c>
      <c r="F32" s="72" t="b">
        <f t="shared" si="2"/>
        <v>0</v>
      </c>
      <c r="G32" s="73">
        <f t="shared" si="3"/>
        <v>1</v>
      </c>
    </row>
    <row r="33" spans="1:7">
      <c r="A33" s="37">
        <v>22</v>
      </c>
      <c r="B33" s="6"/>
      <c r="C33" s="211"/>
      <c r="D33" s="146" t="str">
        <f t="shared" si="0"/>
        <v/>
      </c>
      <c r="E33" s="76" t="str">
        <f t="shared" si="1"/>
        <v/>
      </c>
      <c r="F33" s="72" t="b">
        <f t="shared" si="2"/>
        <v>0</v>
      </c>
      <c r="G33" s="73">
        <f t="shared" si="3"/>
        <v>1</v>
      </c>
    </row>
    <row r="34" spans="1:7">
      <c r="A34" s="37">
        <v>23</v>
      </c>
      <c r="B34" s="6"/>
      <c r="C34" s="211"/>
      <c r="D34" s="146" t="str">
        <f t="shared" si="0"/>
        <v/>
      </c>
      <c r="E34" s="76" t="str">
        <f t="shared" si="1"/>
        <v/>
      </c>
      <c r="F34" s="72" t="b">
        <f t="shared" si="2"/>
        <v>0</v>
      </c>
      <c r="G34" s="73">
        <f t="shared" si="3"/>
        <v>1</v>
      </c>
    </row>
    <row r="35" spans="1:7">
      <c r="A35" s="37">
        <v>24</v>
      </c>
      <c r="B35" s="6"/>
      <c r="C35" s="211"/>
      <c r="D35" s="146" t="str">
        <f t="shared" si="0"/>
        <v/>
      </c>
      <c r="E35" s="76" t="str">
        <f t="shared" si="1"/>
        <v/>
      </c>
      <c r="F35" s="72" t="b">
        <f t="shared" si="2"/>
        <v>0</v>
      </c>
      <c r="G35" s="73">
        <f t="shared" si="3"/>
        <v>1</v>
      </c>
    </row>
    <row r="36" spans="1:7">
      <c r="A36" s="37">
        <v>25</v>
      </c>
      <c r="B36" s="6"/>
      <c r="C36" s="211"/>
      <c r="D36" s="146" t="str">
        <f t="shared" si="0"/>
        <v/>
      </c>
      <c r="E36" s="76" t="str">
        <f t="shared" si="1"/>
        <v/>
      </c>
      <c r="F36" s="72" t="b">
        <f t="shared" si="2"/>
        <v>0</v>
      </c>
      <c r="G36" s="73">
        <f t="shared" si="3"/>
        <v>1</v>
      </c>
    </row>
    <row r="37" spans="1:7">
      <c r="A37" s="37">
        <v>26</v>
      </c>
      <c r="B37" s="6"/>
      <c r="C37" s="211"/>
      <c r="D37" s="146" t="str">
        <f t="shared" si="0"/>
        <v/>
      </c>
      <c r="E37" s="76" t="str">
        <f t="shared" si="1"/>
        <v/>
      </c>
      <c r="F37" s="72" t="b">
        <f t="shared" si="2"/>
        <v>0</v>
      </c>
      <c r="G37" s="73">
        <f t="shared" si="3"/>
        <v>1</v>
      </c>
    </row>
    <row r="38" spans="1:7">
      <c r="A38" s="37">
        <v>27</v>
      </c>
      <c r="B38" s="6"/>
      <c r="C38" s="211"/>
      <c r="D38" s="146" t="str">
        <f t="shared" si="0"/>
        <v/>
      </c>
      <c r="E38" s="76" t="str">
        <f t="shared" si="1"/>
        <v/>
      </c>
      <c r="F38" s="72" t="b">
        <f t="shared" si="2"/>
        <v>0</v>
      </c>
      <c r="G38" s="73">
        <f t="shared" si="3"/>
        <v>1</v>
      </c>
    </row>
    <row r="39" spans="1:7">
      <c r="A39" s="37">
        <v>28</v>
      </c>
      <c r="B39" s="6"/>
      <c r="C39" s="211"/>
      <c r="D39" s="146" t="str">
        <f t="shared" si="0"/>
        <v/>
      </c>
      <c r="E39" s="76" t="str">
        <f t="shared" si="1"/>
        <v/>
      </c>
      <c r="F39" s="72" t="b">
        <f t="shared" si="2"/>
        <v>0</v>
      </c>
      <c r="G39" s="73">
        <f t="shared" si="3"/>
        <v>1</v>
      </c>
    </row>
    <row r="40" spans="1:7">
      <c r="A40" s="37">
        <v>29</v>
      </c>
      <c r="B40" s="6"/>
      <c r="C40" s="211"/>
      <c r="D40" s="146" t="str">
        <f t="shared" si="0"/>
        <v/>
      </c>
      <c r="E40" s="76" t="str">
        <f t="shared" si="1"/>
        <v/>
      </c>
      <c r="F40" s="72" t="b">
        <f t="shared" si="2"/>
        <v>0</v>
      </c>
      <c r="G40" s="73">
        <f t="shared" si="3"/>
        <v>1</v>
      </c>
    </row>
    <row r="41" spans="1:7">
      <c r="A41" s="37">
        <v>30</v>
      </c>
      <c r="B41" s="6"/>
      <c r="C41" s="211"/>
      <c r="D41" s="146" t="str">
        <f t="shared" si="0"/>
        <v/>
      </c>
      <c r="E41" s="76" t="str">
        <f t="shared" si="1"/>
        <v/>
      </c>
      <c r="F41" s="72" t="b">
        <f t="shared" si="2"/>
        <v>0</v>
      </c>
      <c r="G41" s="73">
        <f t="shared" si="3"/>
        <v>1</v>
      </c>
    </row>
    <row r="42" spans="1:7">
      <c r="A42" s="37">
        <v>31</v>
      </c>
      <c r="B42" s="6"/>
      <c r="C42" s="211"/>
      <c r="D42" s="146" t="str">
        <f t="shared" si="0"/>
        <v/>
      </c>
      <c r="E42" s="76" t="str">
        <f t="shared" si="1"/>
        <v/>
      </c>
      <c r="F42" s="72" t="b">
        <f t="shared" si="2"/>
        <v>0</v>
      </c>
      <c r="G42" s="73">
        <f t="shared" si="3"/>
        <v>1</v>
      </c>
    </row>
    <row r="43" spans="1:7">
      <c r="A43" s="37">
        <v>32</v>
      </c>
      <c r="B43" s="6"/>
      <c r="C43" s="211"/>
      <c r="D43" s="146" t="str">
        <f t="shared" si="0"/>
        <v/>
      </c>
      <c r="E43" s="76" t="str">
        <f t="shared" si="1"/>
        <v/>
      </c>
      <c r="F43" s="72" t="b">
        <f t="shared" si="2"/>
        <v>0</v>
      </c>
      <c r="G43" s="73">
        <f t="shared" si="3"/>
        <v>1</v>
      </c>
    </row>
    <row r="44" spans="1:7">
      <c r="A44" s="37">
        <v>33</v>
      </c>
      <c r="B44" s="6"/>
      <c r="C44" s="211"/>
      <c r="D44" s="146" t="str">
        <f t="shared" si="0"/>
        <v/>
      </c>
      <c r="E44" s="76" t="str">
        <f t="shared" ref="E44:E75" si="4">IF(OR($B44="",,$C44="",$C44&gt;an_final),"",IF($C44&gt;=an_initial,1,""))</f>
        <v/>
      </c>
      <c r="F44" s="72" t="b">
        <f t="shared" si="2"/>
        <v>0</v>
      </c>
      <c r="G44" s="73">
        <f t="shared" ref="G44:G75" si="5">LEN(B44)-LEN(SUBSTITUTE(B44,",",""))+1</f>
        <v>1</v>
      </c>
    </row>
    <row r="45" spans="1:7">
      <c r="A45" s="37">
        <v>34</v>
      </c>
      <c r="B45" s="6"/>
      <c r="C45" s="211"/>
      <c r="D45" s="146" t="str">
        <f t="shared" si="0"/>
        <v/>
      </c>
      <c r="E45" s="76" t="str">
        <f t="shared" si="4"/>
        <v/>
      </c>
      <c r="F45" s="72" t="b">
        <f t="shared" si="2"/>
        <v>0</v>
      </c>
      <c r="G45" s="73">
        <f t="shared" si="5"/>
        <v>1</v>
      </c>
    </row>
    <row r="46" spans="1:7">
      <c r="A46" s="37">
        <v>35</v>
      </c>
      <c r="B46" s="6"/>
      <c r="C46" s="211"/>
      <c r="D46" s="146" t="str">
        <f t="shared" si="0"/>
        <v/>
      </c>
      <c r="E46" s="76" t="str">
        <f t="shared" si="4"/>
        <v/>
      </c>
      <c r="F46" s="72" t="b">
        <f t="shared" si="2"/>
        <v>0</v>
      </c>
      <c r="G46" s="73">
        <f t="shared" si="5"/>
        <v>1</v>
      </c>
    </row>
    <row r="47" spans="1:7">
      <c r="A47" s="37">
        <v>36</v>
      </c>
      <c r="B47" s="6"/>
      <c r="C47" s="211"/>
      <c r="D47" s="146" t="str">
        <f t="shared" si="0"/>
        <v/>
      </c>
      <c r="E47" s="76" t="str">
        <f t="shared" si="4"/>
        <v/>
      </c>
      <c r="F47" s="72" t="b">
        <f t="shared" si="2"/>
        <v>0</v>
      </c>
      <c r="G47" s="73">
        <f t="shared" si="5"/>
        <v>1</v>
      </c>
    </row>
    <row r="48" spans="1:7">
      <c r="A48" s="37">
        <v>37</v>
      </c>
      <c r="B48" s="6"/>
      <c r="C48" s="211"/>
      <c r="D48" s="146" t="str">
        <f t="shared" si="0"/>
        <v/>
      </c>
      <c r="E48" s="76" t="str">
        <f t="shared" si="4"/>
        <v/>
      </c>
      <c r="F48" s="72" t="b">
        <f t="shared" si="2"/>
        <v>0</v>
      </c>
      <c r="G48" s="73">
        <f t="shared" si="5"/>
        <v>1</v>
      </c>
    </row>
    <row r="49" spans="1:7">
      <c r="A49" s="37">
        <v>38</v>
      </c>
      <c r="B49" s="6"/>
      <c r="C49" s="211"/>
      <c r="D49" s="146" t="str">
        <f t="shared" si="0"/>
        <v/>
      </c>
      <c r="E49" s="76" t="str">
        <f t="shared" si="4"/>
        <v/>
      </c>
      <c r="F49" s="72" t="b">
        <f t="shared" si="2"/>
        <v>0</v>
      </c>
      <c r="G49" s="73">
        <f t="shared" si="5"/>
        <v>1</v>
      </c>
    </row>
    <row r="50" spans="1:7">
      <c r="A50" s="37">
        <v>39</v>
      </c>
      <c r="B50" s="6"/>
      <c r="C50" s="211"/>
      <c r="D50" s="146" t="str">
        <f t="shared" si="0"/>
        <v/>
      </c>
      <c r="E50" s="76" t="str">
        <f t="shared" si="4"/>
        <v/>
      </c>
      <c r="F50" s="72" t="b">
        <f t="shared" si="2"/>
        <v>0</v>
      </c>
      <c r="G50" s="73">
        <f t="shared" si="5"/>
        <v>1</v>
      </c>
    </row>
    <row r="51" spans="1:7">
      <c r="A51" s="37">
        <v>40</v>
      </c>
      <c r="B51" s="6"/>
      <c r="C51" s="211"/>
      <c r="D51" s="146" t="str">
        <f t="shared" si="0"/>
        <v/>
      </c>
      <c r="E51" s="76" t="str">
        <f t="shared" si="4"/>
        <v/>
      </c>
      <c r="F51" s="72" t="b">
        <f t="shared" si="2"/>
        <v>0</v>
      </c>
      <c r="G51" s="73">
        <f t="shared" si="5"/>
        <v>1</v>
      </c>
    </row>
    <row r="52" spans="1:7">
      <c r="A52" s="37">
        <v>41</v>
      </c>
      <c r="B52" s="6"/>
      <c r="C52" s="211"/>
      <c r="D52" s="146" t="str">
        <f t="shared" si="0"/>
        <v/>
      </c>
      <c r="E52" s="76" t="str">
        <f t="shared" si="4"/>
        <v/>
      </c>
      <c r="F52" s="72" t="b">
        <f t="shared" si="2"/>
        <v>0</v>
      </c>
      <c r="G52" s="73">
        <f t="shared" si="5"/>
        <v>1</v>
      </c>
    </row>
    <row r="53" spans="1:7">
      <c r="A53" s="37">
        <v>42</v>
      </c>
      <c r="B53" s="6"/>
      <c r="C53" s="211"/>
      <c r="D53" s="146" t="str">
        <f t="shared" si="0"/>
        <v/>
      </c>
      <c r="E53" s="76" t="str">
        <f t="shared" si="4"/>
        <v/>
      </c>
      <c r="F53" s="72" t="b">
        <f t="shared" si="2"/>
        <v>0</v>
      </c>
      <c r="G53" s="73">
        <f t="shared" si="5"/>
        <v>1</v>
      </c>
    </row>
    <row r="54" spans="1:7">
      <c r="A54" s="37">
        <v>43</v>
      </c>
      <c r="B54" s="6"/>
      <c r="C54" s="211"/>
      <c r="D54" s="146" t="str">
        <f t="shared" si="0"/>
        <v/>
      </c>
      <c r="E54" s="76" t="str">
        <f t="shared" si="4"/>
        <v/>
      </c>
      <c r="F54" s="72" t="b">
        <f t="shared" si="2"/>
        <v>0</v>
      </c>
      <c r="G54" s="73">
        <f t="shared" si="5"/>
        <v>1</v>
      </c>
    </row>
    <row r="55" spans="1:7">
      <c r="A55" s="37">
        <v>44</v>
      </c>
      <c r="B55" s="6"/>
      <c r="C55" s="211"/>
      <c r="D55" s="146" t="str">
        <f t="shared" si="0"/>
        <v/>
      </c>
      <c r="E55" s="76" t="str">
        <f t="shared" si="4"/>
        <v/>
      </c>
      <c r="F55" s="72" t="b">
        <f t="shared" si="2"/>
        <v>0</v>
      </c>
      <c r="G55" s="73">
        <f t="shared" si="5"/>
        <v>1</v>
      </c>
    </row>
    <row r="56" spans="1:7">
      <c r="A56" s="37">
        <v>45</v>
      </c>
      <c r="B56" s="6"/>
      <c r="C56" s="211"/>
      <c r="D56" s="146" t="str">
        <f t="shared" si="0"/>
        <v/>
      </c>
      <c r="E56" s="76" t="str">
        <f t="shared" si="4"/>
        <v/>
      </c>
      <c r="F56" s="72" t="b">
        <f t="shared" si="2"/>
        <v>0</v>
      </c>
      <c r="G56" s="73">
        <f t="shared" si="5"/>
        <v>1</v>
      </c>
    </row>
    <row r="57" spans="1:7">
      <c r="A57" s="37">
        <v>46</v>
      </c>
      <c r="B57" s="6"/>
      <c r="C57" s="211"/>
      <c r="D57" s="146" t="str">
        <f t="shared" si="0"/>
        <v/>
      </c>
      <c r="E57" s="76" t="str">
        <f t="shared" si="4"/>
        <v/>
      </c>
      <c r="F57" s="72" t="b">
        <f t="shared" si="2"/>
        <v>0</v>
      </c>
      <c r="G57" s="73">
        <f t="shared" si="5"/>
        <v>1</v>
      </c>
    </row>
    <row r="58" spans="1:7">
      <c r="A58" s="37">
        <v>47</v>
      </c>
      <c r="B58" s="6"/>
      <c r="C58" s="211"/>
      <c r="D58" s="146" t="str">
        <f t="shared" si="0"/>
        <v/>
      </c>
      <c r="E58" s="76" t="str">
        <f t="shared" si="4"/>
        <v/>
      </c>
      <c r="F58" s="72" t="b">
        <f t="shared" si="2"/>
        <v>0</v>
      </c>
      <c r="G58" s="73">
        <f t="shared" si="5"/>
        <v>1</v>
      </c>
    </row>
    <row r="59" spans="1:7">
      <c r="A59" s="37">
        <v>48</v>
      </c>
      <c r="B59" s="6"/>
      <c r="C59" s="211"/>
      <c r="D59" s="146" t="str">
        <f t="shared" si="0"/>
        <v/>
      </c>
      <c r="E59" s="76" t="str">
        <f t="shared" si="4"/>
        <v/>
      </c>
      <c r="F59" s="72" t="b">
        <f t="shared" si="2"/>
        <v>0</v>
      </c>
      <c r="G59" s="73">
        <f t="shared" si="5"/>
        <v>1</v>
      </c>
    </row>
    <row r="60" spans="1:7">
      <c r="A60" s="37">
        <v>49</v>
      </c>
      <c r="B60" s="6"/>
      <c r="C60" s="211"/>
      <c r="D60" s="146" t="str">
        <f t="shared" si="0"/>
        <v/>
      </c>
      <c r="E60" s="76" t="str">
        <f t="shared" si="4"/>
        <v/>
      </c>
      <c r="F60" s="72" t="b">
        <f t="shared" si="2"/>
        <v>0</v>
      </c>
      <c r="G60" s="73">
        <f t="shared" si="5"/>
        <v>1</v>
      </c>
    </row>
    <row r="61" spans="1:7">
      <c r="A61" s="37">
        <v>50</v>
      </c>
      <c r="B61" s="6"/>
      <c r="C61" s="211"/>
      <c r="D61" s="146" t="str">
        <f t="shared" si="0"/>
        <v/>
      </c>
      <c r="E61" s="76" t="str">
        <f t="shared" si="4"/>
        <v/>
      </c>
      <c r="F61" s="72" t="b">
        <f t="shared" si="2"/>
        <v>0</v>
      </c>
      <c r="G61" s="73">
        <f t="shared" si="5"/>
        <v>1</v>
      </c>
    </row>
    <row r="62" spans="1:7">
      <c r="A62" s="37">
        <v>51</v>
      </c>
      <c r="B62" s="6"/>
      <c r="C62" s="211"/>
      <c r="D62" s="146" t="str">
        <f t="shared" si="0"/>
        <v/>
      </c>
      <c r="E62" s="76" t="str">
        <f t="shared" si="4"/>
        <v/>
      </c>
      <c r="F62" s="72" t="b">
        <f t="shared" si="2"/>
        <v>0</v>
      </c>
      <c r="G62" s="73">
        <f t="shared" si="5"/>
        <v>1</v>
      </c>
    </row>
    <row r="63" spans="1:7">
      <c r="A63" s="37">
        <v>52</v>
      </c>
      <c r="B63" s="6"/>
      <c r="C63" s="211"/>
      <c r="D63" s="146" t="str">
        <f t="shared" si="0"/>
        <v/>
      </c>
      <c r="E63" s="76" t="str">
        <f t="shared" si="4"/>
        <v/>
      </c>
      <c r="F63" s="72" t="b">
        <f t="shared" si="2"/>
        <v>0</v>
      </c>
      <c r="G63" s="73">
        <f t="shared" si="5"/>
        <v>1</v>
      </c>
    </row>
    <row r="64" spans="1:7">
      <c r="A64" s="37">
        <v>53</v>
      </c>
      <c r="B64" s="6"/>
      <c r="C64" s="211"/>
      <c r="D64" s="146" t="str">
        <f t="shared" si="0"/>
        <v/>
      </c>
      <c r="E64" s="76" t="str">
        <f t="shared" si="4"/>
        <v/>
      </c>
      <c r="F64" s="72" t="b">
        <f t="shared" si="2"/>
        <v>0</v>
      </c>
      <c r="G64" s="73">
        <f t="shared" si="5"/>
        <v>1</v>
      </c>
    </row>
    <row r="65" spans="1:7">
      <c r="A65" s="37">
        <v>54</v>
      </c>
      <c r="B65" s="6"/>
      <c r="C65" s="211"/>
      <c r="D65" s="146" t="str">
        <f t="shared" si="0"/>
        <v/>
      </c>
      <c r="E65" s="76" t="str">
        <f t="shared" si="4"/>
        <v/>
      </c>
      <c r="F65" s="72" t="b">
        <f t="shared" si="2"/>
        <v>0</v>
      </c>
      <c r="G65" s="73">
        <f t="shared" si="5"/>
        <v>1</v>
      </c>
    </row>
    <row r="66" spans="1:7">
      <c r="A66" s="37">
        <v>55</v>
      </c>
      <c r="B66" s="6"/>
      <c r="C66" s="211"/>
      <c r="D66" s="146" t="str">
        <f t="shared" si="0"/>
        <v/>
      </c>
      <c r="E66" s="76" t="str">
        <f t="shared" si="4"/>
        <v/>
      </c>
      <c r="F66" s="72" t="b">
        <f t="shared" si="2"/>
        <v>0</v>
      </c>
      <c r="G66" s="73">
        <f t="shared" si="5"/>
        <v>1</v>
      </c>
    </row>
    <row r="67" spans="1:7">
      <c r="A67" s="37">
        <v>56</v>
      </c>
      <c r="B67" s="6"/>
      <c r="C67" s="211"/>
      <c r="D67" s="146" t="str">
        <f t="shared" si="0"/>
        <v/>
      </c>
      <c r="E67" s="76" t="str">
        <f t="shared" si="4"/>
        <v/>
      </c>
      <c r="F67" s="72" t="b">
        <f t="shared" si="2"/>
        <v>0</v>
      </c>
      <c r="G67" s="73">
        <f t="shared" si="5"/>
        <v>1</v>
      </c>
    </row>
    <row r="68" spans="1:7">
      <c r="A68" s="37">
        <v>57</v>
      </c>
      <c r="B68" s="6"/>
      <c r="C68" s="211"/>
      <c r="D68" s="146" t="str">
        <f t="shared" si="0"/>
        <v/>
      </c>
      <c r="E68" s="76" t="str">
        <f t="shared" si="4"/>
        <v/>
      </c>
      <c r="F68" s="72" t="b">
        <f t="shared" si="2"/>
        <v>0</v>
      </c>
      <c r="G68" s="73">
        <f t="shared" si="5"/>
        <v>1</v>
      </c>
    </row>
    <row r="69" spans="1:7">
      <c r="A69" s="37">
        <v>58</v>
      </c>
      <c r="B69" s="6"/>
      <c r="C69" s="211"/>
      <c r="D69" s="146" t="str">
        <f t="shared" si="0"/>
        <v/>
      </c>
      <c r="E69" s="76" t="str">
        <f t="shared" si="4"/>
        <v/>
      </c>
      <c r="F69" s="72" t="b">
        <f t="shared" si="2"/>
        <v>0</v>
      </c>
      <c r="G69" s="73">
        <f t="shared" si="5"/>
        <v>1</v>
      </c>
    </row>
    <row r="70" spans="1:7">
      <c r="A70" s="37">
        <v>59</v>
      </c>
      <c r="B70" s="6"/>
      <c r="C70" s="211"/>
      <c r="D70" s="146" t="str">
        <f t="shared" si="0"/>
        <v/>
      </c>
      <c r="E70" s="76" t="str">
        <f t="shared" si="4"/>
        <v/>
      </c>
      <c r="F70" s="72" t="b">
        <f t="shared" si="2"/>
        <v>0</v>
      </c>
      <c r="G70" s="73">
        <f t="shared" si="5"/>
        <v>1</v>
      </c>
    </row>
    <row r="71" spans="1:7">
      <c r="A71" s="37">
        <v>60</v>
      </c>
      <c r="B71" s="6"/>
      <c r="C71" s="211"/>
      <c r="D71" s="146" t="str">
        <f t="shared" si="0"/>
        <v/>
      </c>
      <c r="E71" s="76" t="str">
        <f t="shared" si="4"/>
        <v/>
      </c>
      <c r="F71" s="72" t="b">
        <f t="shared" si="2"/>
        <v>0</v>
      </c>
      <c r="G71" s="73">
        <f t="shared" si="5"/>
        <v>1</v>
      </c>
    </row>
    <row r="72" spans="1:7">
      <c r="A72" s="37">
        <v>61</v>
      </c>
      <c r="B72" s="6"/>
      <c r="C72" s="211"/>
      <c r="D72" s="146" t="str">
        <f t="shared" si="0"/>
        <v/>
      </c>
      <c r="E72" s="76" t="str">
        <f t="shared" si="4"/>
        <v/>
      </c>
      <c r="F72" s="72" t="b">
        <f t="shared" si="2"/>
        <v>0</v>
      </c>
      <c r="G72" s="73">
        <f t="shared" si="5"/>
        <v>1</v>
      </c>
    </row>
    <row r="73" spans="1:7">
      <c r="A73" s="37">
        <v>62</v>
      </c>
      <c r="B73" s="6"/>
      <c r="C73" s="211"/>
      <c r="D73" s="146" t="str">
        <f t="shared" si="0"/>
        <v/>
      </c>
      <c r="E73" s="76" t="str">
        <f t="shared" si="4"/>
        <v/>
      </c>
      <c r="F73" s="72" t="b">
        <f t="shared" si="2"/>
        <v>0</v>
      </c>
      <c r="G73" s="73">
        <f t="shared" si="5"/>
        <v>1</v>
      </c>
    </row>
    <row r="74" spans="1:7">
      <c r="A74" s="37">
        <v>63</v>
      </c>
      <c r="B74" s="6"/>
      <c r="C74" s="211"/>
      <c r="D74" s="146" t="str">
        <f t="shared" si="0"/>
        <v/>
      </c>
      <c r="E74" s="76" t="str">
        <f t="shared" si="4"/>
        <v/>
      </c>
      <c r="F74" s="72" t="b">
        <f t="shared" si="2"/>
        <v>0</v>
      </c>
      <c r="G74" s="73">
        <f t="shared" si="5"/>
        <v>1</v>
      </c>
    </row>
    <row r="75" spans="1:7">
      <c r="A75" s="37">
        <v>64</v>
      </c>
      <c r="B75" s="6"/>
      <c r="C75" s="211"/>
      <c r="D75" s="146" t="str">
        <f t="shared" si="0"/>
        <v/>
      </c>
      <c r="E75" s="76" t="str">
        <f t="shared" si="4"/>
        <v/>
      </c>
      <c r="F75" s="72" t="b">
        <f t="shared" si="2"/>
        <v>0</v>
      </c>
      <c r="G75" s="73">
        <f t="shared" si="5"/>
        <v>1</v>
      </c>
    </row>
    <row r="76" spans="1:7">
      <c r="A76" s="37">
        <v>65</v>
      </c>
      <c r="B76" s="6"/>
      <c r="C76" s="211"/>
      <c r="D76" s="146"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1"/>
      <c r="D77" s="146" t="str">
        <f t="shared" si="6"/>
        <v/>
      </c>
      <c r="E77" s="76" t="str">
        <f t="shared" si="7"/>
        <v/>
      </c>
      <c r="F77" s="72" t="b">
        <f t="shared" si="8"/>
        <v>0</v>
      </c>
      <c r="G77" s="73">
        <f t="shared" si="9"/>
        <v>1</v>
      </c>
    </row>
    <row r="78" spans="1:7">
      <c r="A78" s="37">
        <v>67</v>
      </c>
      <c r="B78" s="6"/>
      <c r="C78" s="211"/>
      <c r="D78" s="146" t="str">
        <f t="shared" si="6"/>
        <v/>
      </c>
      <c r="E78" s="76" t="str">
        <f t="shared" si="7"/>
        <v/>
      </c>
      <c r="F78" s="72" t="b">
        <f t="shared" si="8"/>
        <v>0</v>
      </c>
      <c r="G78" s="73">
        <f t="shared" si="9"/>
        <v>1</v>
      </c>
    </row>
    <row r="79" spans="1:7">
      <c r="A79" s="37">
        <v>68</v>
      </c>
      <c r="B79" s="6"/>
      <c r="C79" s="211"/>
      <c r="D79" s="146" t="str">
        <f t="shared" si="6"/>
        <v/>
      </c>
      <c r="E79" s="76" t="str">
        <f t="shared" si="7"/>
        <v/>
      </c>
      <c r="F79" s="72" t="b">
        <f t="shared" si="8"/>
        <v>0</v>
      </c>
      <c r="G79" s="73">
        <f t="shared" si="9"/>
        <v>1</v>
      </c>
    </row>
    <row r="80" spans="1:7">
      <c r="A80" s="37">
        <v>69</v>
      </c>
      <c r="B80" s="6"/>
      <c r="C80" s="211"/>
      <c r="D80" s="146" t="str">
        <f t="shared" si="6"/>
        <v/>
      </c>
      <c r="E80" s="76" t="str">
        <f t="shared" si="7"/>
        <v/>
      </c>
      <c r="F80" s="72" t="b">
        <f t="shared" si="8"/>
        <v>0</v>
      </c>
      <c r="G80" s="73">
        <f t="shared" si="9"/>
        <v>1</v>
      </c>
    </row>
    <row r="81" spans="1:7">
      <c r="A81" s="37">
        <v>70</v>
      </c>
      <c r="B81" s="6"/>
      <c r="C81" s="211"/>
      <c r="D81" s="146" t="str">
        <f t="shared" si="6"/>
        <v/>
      </c>
      <c r="E81" s="76" t="str">
        <f t="shared" si="7"/>
        <v/>
      </c>
      <c r="F81" s="72" t="b">
        <f t="shared" si="8"/>
        <v>0</v>
      </c>
      <c r="G81" s="73">
        <f t="shared" si="9"/>
        <v>1</v>
      </c>
    </row>
    <row r="82" spans="1:7">
      <c r="A82" s="37">
        <v>71</v>
      </c>
      <c r="B82" s="6"/>
      <c r="C82" s="211"/>
      <c r="D82" s="146" t="str">
        <f t="shared" si="6"/>
        <v/>
      </c>
      <c r="E82" s="76" t="str">
        <f t="shared" si="7"/>
        <v/>
      </c>
      <c r="F82" s="72" t="b">
        <f t="shared" si="8"/>
        <v>0</v>
      </c>
      <c r="G82" s="73">
        <f t="shared" si="9"/>
        <v>1</v>
      </c>
    </row>
    <row r="83" spans="1:7">
      <c r="A83" s="37">
        <v>72</v>
      </c>
      <c r="B83" s="6"/>
      <c r="C83" s="211"/>
      <c r="D83" s="146" t="str">
        <f t="shared" si="6"/>
        <v/>
      </c>
      <c r="E83" s="76" t="str">
        <f t="shared" si="7"/>
        <v/>
      </c>
      <c r="F83" s="72" t="b">
        <f t="shared" si="8"/>
        <v>0</v>
      </c>
      <c r="G83" s="73">
        <f t="shared" si="9"/>
        <v>1</v>
      </c>
    </row>
    <row r="84" spans="1:7">
      <c r="A84" s="37">
        <v>73</v>
      </c>
      <c r="B84" s="6"/>
      <c r="C84" s="211"/>
      <c r="D84" s="146" t="str">
        <f t="shared" si="6"/>
        <v/>
      </c>
      <c r="E84" s="76" t="str">
        <f t="shared" si="7"/>
        <v/>
      </c>
      <c r="F84" s="72" t="b">
        <f t="shared" si="8"/>
        <v>0</v>
      </c>
      <c r="G84" s="73">
        <f t="shared" si="9"/>
        <v>1</v>
      </c>
    </row>
    <row r="85" spans="1:7">
      <c r="A85" s="37">
        <v>74</v>
      </c>
      <c r="B85" s="6"/>
      <c r="C85" s="211"/>
      <c r="D85" s="146" t="str">
        <f t="shared" si="6"/>
        <v/>
      </c>
      <c r="E85" s="76" t="str">
        <f t="shared" si="7"/>
        <v/>
      </c>
      <c r="F85" s="72" t="b">
        <f t="shared" si="8"/>
        <v>0</v>
      </c>
      <c r="G85" s="73">
        <f t="shared" si="9"/>
        <v>1</v>
      </c>
    </row>
    <row r="86" spans="1:7">
      <c r="A86" s="37">
        <v>75</v>
      </c>
      <c r="B86" s="6"/>
      <c r="C86" s="211"/>
      <c r="D86" s="146" t="str">
        <f t="shared" si="6"/>
        <v/>
      </c>
      <c r="E86" s="76" t="str">
        <f t="shared" si="7"/>
        <v/>
      </c>
      <c r="F86" s="72" t="b">
        <f t="shared" si="8"/>
        <v>0</v>
      </c>
      <c r="G86" s="73">
        <f t="shared" si="9"/>
        <v>1</v>
      </c>
    </row>
    <row r="87" spans="1:7">
      <c r="A87" s="37">
        <v>76</v>
      </c>
      <c r="B87" s="6"/>
      <c r="C87" s="211"/>
      <c r="D87" s="146" t="str">
        <f t="shared" si="6"/>
        <v/>
      </c>
      <c r="E87" s="76" t="str">
        <f t="shared" si="7"/>
        <v/>
      </c>
      <c r="F87" s="72" t="b">
        <f t="shared" si="8"/>
        <v>0</v>
      </c>
      <c r="G87" s="73">
        <f t="shared" si="9"/>
        <v>1</v>
      </c>
    </row>
    <row r="88" spans="1:7">
      <c r="A88" s="37">
        <v>77</v>
      </c>
      <c r="B88" s="6"/>
      <c r="C88" s="211"/>
      <c r="D88" s="146" t="str">
        <f t="shared" si="6"/>
        <v/>
      </c>
      <c r="E88" s="76" t="str">
        <f t="shared" si="7"/>
        <v/>
      </c>
      <c r="F88" s="72" t="b">
        <f t="shared" si="8"/>
        <v>0</v>
      </c>
      <c r="G88" s="73">
        <f t="shared" si="9"/>
        <v>1</v>
      </c>
    </row>
    <row r="89" spans="1:7">
      <c r="A89" s="37">
        <v>78</v>
      </c>
      <c r="B89" s="6"/>
      <c r="C89" s="211"/>
      <c r="D89" s="146" t="str">
        <f t="shared" si="6"/>
        <v/>
      </c>
      <c r="E89" s="76" t="str">
        <f t="shared" si="7"/>
        <v/>
      </c>
      <c r="F89" s="72" t="b">
        <f t="shared" si="8"/>
        <v>0</v>
      </c>
      <c r="G89" s="73">
        <f t="shared" si="9"/>
        <v>1</v>
      </c>
    </row>
    <row r="90" spans="1:7">
      <c r="A90" s="37">
        <v>79</v>
      </c>
      <c r="B90" s="6"/>
      <c r="C90" s="211"/>
      <c r="D90" s="146" t="str">
        <f t="shared" si="6"/>
        <v/>
      </c>
      <c r="E90" s="76" t="str">
        <f t="shared" si="7"/>
        <v/>
      </c>
      <c r="F90" s="72" t="b">
        <f t="shared" si="8"/>
        <v>0</v>
      </c>
      <c r="G90" s="73">
        <f t="shared" si="9"/>
        <v>1</v>
      </c>
    </row>
    <row r="91" spans="1:7">
      <c r="A91" s="37">
        <v>80</v>
      </c>
      <c r="B91" s="6"/>
      <c r="C91" s="211"/>
      <c r="D91" s="146" t="str">
        <f t="shared" si="6"/>
        <v/>
      </c>
      <c r="E91" s="76" t="str">
        <f t="shared" si="7"/>
        <v/>
      </c>
      <c r="F91" s="72" t="b">
        <f t="shared" si="8"/>
        <v>0</v>
      </c>
      <c r="G91" s="73">
        <f t="shared" si="9"/>
        <v>1</v>
      </c>
    </row>
    <row r="92" spans="1:7">
      <c r="A92" s="37">
        <v>81</v>
      </c>
      <c r="B92" s="6"/>
      <c r="C92" s="211"/>
      <c r="D92" s="146" t="str">
        <f t="shared" si="6"/>
        <v/>
      </c>
      <c r="E92" s="76" t="str">
        <f t="shared" si="7"/>
        <v/>
      </c>
      <c r="F92" s="72" t="b">
        <f t="shared" si="8"/>
        <v>0</v>
      </c>
      <c r="G92" s="73">
        <f t="shared" si="9"/>
        <v>1</v>
      </c>
    </row>
    <row r="93" spans="1:7">
      <c r="A93" s="37">
        <v>82</v>
      </c>
      <c r="B93" s="6"/>
      <c r="C93" s="211"/>
      <c r="D93" s="146" t="str">
        <f t="shared" si="6"/>
        <v/>
      </c>
      <c r="E93" s="76" t="str">
        <f t="shared" si="7"/>
        <v/>
      </c>
      <c r="F93" s="72" t="b">
        <f t="shared" si="8"/>
        <v>0</v>
      </c>
      <c r="G93" s="73">
        <f t="shared" si="9"/>
        <v>1</v>
      </c>
    </row>
    <row r="94" spans="1:7">
      <c r="A94" s="37">
        <v>83</v>
      </c>
      <c r="B94" s="6"/>
      <c r="C94" s="211"/>
      <c r="D94" s="146" t="str">
        <f t="shared" si="6"/>
        <v/>
      </c>
      <c r="E94" s="76" t="str">
        <f t="shared" si="7"/>
        <v/>
      </c>
      <c r="F94" s="72" t="b">
        <f t="shared" si="8"/>
        <v>0</v>
      </c>
      <c r="G94" s="73">
        <f t="shared" si="9"/>
        <v>1</v>
      </c>
    </row>
    <row r="95" spans="1:7">
      <c r="A95" s="37">
        <v>84</v>
      </c>
      <c r="B95" s="6"/>
      <c r="C95" s="211"/>
      <c r="D95" s="146" t="str">
        <f t="shared" si="6"/>
        <v/>
      </c>
      <c r="E95" s="76" t="str">
        <f t="shared" si="7"/>
        <v/>
      </c>
      <c r="F95" s="72" t="b">
        <f t="shared" si="8"/>
        <v>0</v>
      </c>
      <c r="G95" s="73">
        <f t="shared" si="9"/>
        <v>1</v>
      </c>
    </row>
    <row r="96" spans="1:7">
      <c r="A96" s="37">
        <v>85</v>
      </c>
      <c r="B96" s="6"/>
      <c r="C96" s="211"/>
      <c r="D96" s="146" t="str">
        <f t="shared" si="6"/>
        <v/>
      </c>
      <c r="E96" s="76" t="str">
        <f t="shared" si="7"/>
        <v/>
      </c>
      <c r="F96" s="72" t="b">
        <f t="shared" si="8"/>
        <v>0</v>
      </c>
      <c r="G96" s="73">
        <f t="shared" si="9"/>
        <v>1</v>
      </c>
    </row>
    <row r="97" spans="1:7">
      <c r="A97" s="37">
        <v>86</v>
      </c>
      <c r="B97" s="6"/>
      <c r="C97" s="211"/>
      <c r="D97" s="146" t="str">
        <f t="shared" si="6"/>
        <v/>
      </c>
      <c r="E97" s="76" t="str">
        <f t="shared" si="7"/>
        <v/>
      </c>
      <c r="F97" s="72" t="b">
        <f t="shared" si="8"/>
        <v>0</v>
      </c>
      <c r="G97" s="73">
        <f t="shared" si="9"/>
        <v>1</v>
      </c>
    </row>
    <row r="98" spans="1:7">
      <c r="A98" s="37">
        <v>87</v>
      </c>
      <c r="B98" s="6"/>
      <c r="C98" s="211"/>
      <c r="D98" s="146" t="str">
        <f t="shared" si="6"/>
        <v/>
      </c>
      <c r="E98" s="76" t="str">
        <f t="shared" si="7"/>
        <v/>
      </c>
      <c r="F98" s="72" t="b">
        <f t="shared" si="8"/>
        <v>0</v>
      </c>
      <c r="G98" s="73">
        <f t="shared" si="9"/>
        <v>1</v>
      </c>
    </row>
    <row r="99" spans="1:7">
      <c r="A99" s="37">
        <v>88</v>
      </c>
      <c r="B99" s="6"/>
      <c r="C99" s="211"/>
      <c r="D99" s="146" t="str">
        <f t="shared" si="6"/>
        <v/>
      </c>
      <c r="E99" s="76" t="str">
        <f t="shared" si="7"/>
        <v/>
      </c>
      <c r="F99" s="72" t="b">
        <f t="shared" si="8"/>
        <v>0</v>
      </c>
      <c r="G99" s="73">
        <f t="shared" si="9"/>
        <v>1</v>
      </c>
    </row>
    <row r="100" spans="1:7">
      <c r="A100" s="37">
        <v>89</v>
      </c>
      <c r="B100" s="6"/>
      <c r="C100" s="211"/>
      <c r="D100" s="146" t="str">
        <f t="shared" si="6"/>
        <v/>
      </c>
      <c r="E100" s="76" t="str">
        <f t="shared" si="7"/>
        <v/>
      </c>
      <c r="F100" s="72" t="b">
        <f t="shared" si="8"/>
        <v>0</v>
      </c>
      <c r="G100" s="73">
        <f t="shared" si="9"/>
        <v>1</v>
      </c>
    </row>
    <row r="101" spans="1:7">
      <c r="A101" s="37">
        <v>90</v>
      </c>
      <c r="B101" s="6"/>
      <c r="C101" s="211"/>
      <c r="D101" s="146" t="str">
        <f t="shared" si="6"/>
        <v/>
      </c>
      <c r="E101" s="76" t="str">
        <f t="shared" si="7"/>
        <v/>
      </c>
      <c r="F101" s="72" t="b">
        <f t="shared" si="8"/>
        <v>0</v>
      </c>
      <c r="G101" s="73">
        <f t="shared" si="9"/>
        <v>1</v>
      </c>
    </row>
    <row r="102" spans="1:7">
      <c r="A102" s="37">
        <v>91</v>
      </c>
      <c r="B102" s="6"/>
      <c r="C102" s="211"/>
      <c r="D102" s="146" t="str">
        <f t="shared" si="6"/>
        <v/>
      </c>
      <c r="E102" s="76" t="str">
        <f t="shared" si="7"/>
        <v/>
      </c>
      <c r="F102" s="72" t="b">
        <f t="shared" si="8"/>
        <v>0</v>
      </c>
      <c r="G102" s="73">
        <f t="shared" si="9"/>
        <v>1</v>
      </c>
    </row>
    <row r="103" spans="1:7">
      <c r="A103" s="37">
        <v>92</v>
      </c>
      <c r="B103" s="6"/>
      <c r="C103" s="211"/>
      <c r="D103" s="146" t="str">
        <f t="shared" si="6"/>
        <v/>
      </c>
      <c r="E103" s="76" t="str">
        <f t="shared" si="7"/>
        <v/>
      </c>
      <c r="F103" s="72" t="b">
        <f t="shared" si="8"/>
        <v>0</v>
      </c>
      <c r="G103" s="73">
        <f t="shared" si="9"/>
        <v>1</v>
      </c>
    </row>
    <row r="104" spans="1:7">
      <c r="A104" s="37">
        <v>93</v>
      </c>
      <c r="B104" s="6"/>
      <c r="C104" s="211"/>
      <c r="D104" s="146" t="str">
        <f t="shared" si="6"/>
        <v/>
      </c>
      <c r="E104" s="76" t="str">
        <f t="shared" si="7"/>
        <v/>
      </c>
      <c r="F104" s="72" t="b">
        <f t="shared" si="8"/>
        <v>0</v>
      </c>
      <c r="G104" s="73">
        <f t="shared" si="9"/>
        <v>1</v>
      </c>
    </row>
    <row r="105" spans="1:7">
      <c r="A105" s="37">
        <v>94</v>
      </c>
      <c r="B105" s="6"/>
      <c r="C105" s="211"/>
      <c r="D105" s="146" t="str">
        <f t="shared" si="6"/>
        <v/>
      </c>
      <c r="E105" s="76" t="str">
        <f t="shared" si="7"/>
        <v/>
      </c>
      <c r="F105" s="72" t="b">
        <f t="shared" si="8"/>
        <v>0</v>
      </c>
      <c r="G105" s="73">
        <f t="shared" si="9"/>
        <v>1</v>
      </c>
    </row>
    <row r="106" spans="1:7">
      <c r="A106" s="37">
        <v>95</v>
      </c>
      <c r="B106" s="6"/>
      <c r="C106" s="211"/>
      <c r="D106" s="146" t="str">
        <f t="shared" si="6"/>
        <v/>
      </c>
      <c r="E106" s="76" t="str">
        <f t="shared" si="7"/>
        <v/>
      </c>
      <c r="F106" s="72" t="b">
        <f t="shared" si="8"/>
        <v>0</v>
      </c>
      <c r="G106" s="73">
        <f t="shared" si="9"/>
        <v>1</v>
      </c>
    </row>
    <row r="107" spans="1:7">
      <c r="A107" s="37">
        <v>96</v>
      </c>
      <c r="B107" s="6"/>
      <c r="C107" s="211"/>
      <c r="D107" s="146" t="str">
        <f t="shared" si="6"/>
        <v/>
      </c>
      <c r="E107" s="76" t="str">
        <f t="shared" si="7"/>
        <v/>
      </c>
      <c r="F107" s="72" t="b">
        <f t="shared" si="8"/>
        <v>0</v>
      </c>
      <c r="G107" s="73">
        <f t="shared" si="9"/>
        <v>1</v>
      </c>
    </row>
    <row r="108" spans="1:7">
      <c r="A108" s="37">
        <v>97</v>
      </c>
      <c r="B108" s="6"/>
      <c r="C108" s="211"/>
      <c r="D108" s="146" t="str">
        <f t="shared" si="6"/>
        <v/>
      </c>
      <c r="E108" s="76" t="str">
        <f t="shared" si="7"/>
        <v/>
      </c>
      <c r="F108" s="72" t="b">
        <f t="shared" si="8"/>
        <v>0</v>
      </c>
      <c r="G108" s="73">
        <f t="shared" si="9"/>
        <v>1</v>
      </c>
    </row>
    <row r="109" spans="1:7">
      <c r="A109" s="37">
        <v>98</v>
      </c>
      <c r="B109" s="6"/>
      <c r="C109" s="211"/>
      <c r="D109" s="146" t="str">
        <f t="shared" si="6"/>
        <v/>
      </c>
      <c r="E109" s="76" t="str">
        <f t="shared" si="7"/>
        <v/>
      </c>
      <c r="F109" s="72" t="b">
        <f t="shared" si="8"/>
        <v>0</v>
      </c>
      <c r="G109" s="73">
        <f t="shared" si="9"/>
        <v>1</v>
      </c>
    </row>
    <row r="110" spans="1:7">
      <c r="A110" s="139">
        <v>99</v>
      </c>
      <c r="B110" s="6"/>
      <c r="C110" s="211"/>
      <c r="D110" s="146" t="str">
        <f t="shared" si="6"/>
        <v/>
      </c>
      <c r="E110" s="76" t="str">
        <f t="shared" si="7"/>
        <v/>
      </c>
      <c r="F110" s="72" t="b">
        <f t="shared" si="8"/>
        <v>0</v>
      </c>
      <c r="G110" s="73">
        <f t="shared" si="9"/>
        <v>1</v>
      </c>
    </row>
    <row r="111" spans="1:7">
      <c r="A111" s="139">
        <v>100</v>
      </c>
      <c r="B111" s="140"/>
      <c r="C111" s="142"/>
      <c r="D111" s="146" t="str">
        <f t="shared" si="6"/>
        <v/>
      </c>
    </row>
    <row r="112" spans="1:7">
      <c r="A112" s="139">
        <v>101</v>
      </c>
      <c r="B112" s="140"/>
      <c r="C112" s="142"/>
      <c r="D112" s="146" t="str">
        <f t="shared" si="6"/>
        <v/>
      </c>
    </row>
    <row r="113" spans="1:16">
      <c r="A113" s="139">
        <v>102</v>
      </c>
      <c r="B113" s="140"/>
      <c r="C113" s="142"/>
      <c r="D113" s="146" t="str">
        <f t="shared" si="6"/>
        <v/>
      </c>
    </row>
    <row r="114" spans="1:16">
      <c r="A114" s="139">
        <v>103</v>
      </c>
      <c r="B114" s="140"/>
      <c r="C114" s="142"/>
      <c r="D114" s="146" t="str">
        <f t="shared" si="6"/>
        <v/>
      </c>
    </row>
    <row r="115" spans="1:16" s="70" customFormat="1">
      <c r="A115" s="139">
        <v>104</v>
      </c>
      <c r="B115" s="140"/>
      <c r="C115" s="142"/>
      <c r="D115" s="146" t="str">
        <f t="shared" si="6"/>
        <v/>
      </c>
      <c r="F115" s="71"/>
      <c r="G115" s="64"/>
      <c r="H115" s="64"/>
      <c r="I115" s="64"/>
      <c r="J115" s="64"/>
      <c r="K115" s="64"/>
      <c r="L115" s="64"/>
      <c r="M115" s="64"/>
      <c r="N115" s="64"/>
      <c r="O115" s="64"/>
      <c r="P115" s="64"/>
    </row>
    <row r="116" spans="1:16" s="70" customFormat="1">
      <c r="A116" s="139">
        <v>105</v>
      </c>
      <c r="B116" s="140"/>
      <c r="C116" s="142"/>
      <c r="D116" s="146" t="str">
        <f t="shared" si="6"/>
        <v/>
      </c>
      <c r="F116" s="71"/>
      <c r="G116" s="64"/>
      <c r="H116" s="64"/>
      <c r="I116" s="64"/>
      <c r="J116" s="64"/>
      <c r="K116" s="64"/>
      <c r="L116" s="64"/>
      <c r="M116" s="64"/>
      <c r="N116" s="64"/>
      <c r="O116" s="64"/>
      <c r="P116" s="64"/>
    </row>
    <row r="117" spans="1:16" s="70" customFormat="1">
      <c r="A117" s="139">
        <v>106</v>
      </c>
      <c r="B117" s="140"/>
      <c r="C117" s="142"/>
      <c r="D117" s="146" t="str">
        <f t="shared" si="6"/>
        <v/>
      </c>
      <c r="F117" s="71"/>
      <c r="G117" s="64"/>
      <c r="H117" s="64"/>
      <c r="I117" s="64"/>
      <c r="J117" s="64"/>
      <c r="K117" s="64"/>
      <c r="L117" s="64"/>
      <c r="M117" s="64"/>
      <c r="N117" s="64"/>
      <c r="O117" s="64"/>
      <c r="P117" s="64"/>
    </row>
    <row r="118" spans="1:16" s="70" customFormat="1">
      <c r="A118" s="139">
        <v>107</v>
      </c>
      <c r="B118" s="140"/>
      <c r="C118" s="142"/>
      <c r="D118" s="146" t="str">
        <f t="shared" si="6"/>
        <v/>
      </c>
      <c r="F118" s="71"/>
      <c r="G118" s="64"/>
      <c r="H118" s="64"/>
      <c r="I118" s="64"/>
      <c r="J118" s="64"/>
      <c r="K118" s="64"/>
      <c r="L118" s="64"/>
      <c r="M118" s="64"/>
      <c r="N118" s="64"/>
      <c r="O118" s="64"/>
      <c r="P118" s="64"/>
    </row>
    <row r="119" spans="1:16" s="70" customFormat="1">
      <c r="A119" s="139">
        <v>108</v>
      </c>
      <c r="B119" s="140"/>
      <c r="C119" s="142"/>
      <c r="D119" s="146" t="str">
        <f t="shared" si="6"/>
        <v/>
      </c>
      <c r="F119" s="71"/>
      <c r="G119" s="64"/>
      <c r="H119" s="64"/>
      <c r="I119" s="64"/>
      <c r="J119" s="64"/>
      <c r="K119" s="64"/>
      <c r="L119" s="64"/>
      <c r="M119" s="64"/>
      <c r="N119" s="64"/>
      <c r="O119" s="64"/>
      <c r="P119" s="64"/>
    </row>
    <row r="120" spans="1:16" s="70" customFormat="1">
      <c r="A120" s="139">
        <v>109</v>
      </c>
      <c r="B120" s="140"/>
      <c r="C120" s="142"/>
      <c r="D120" s="146" t="str">
        <f t="shared" si="6"/>
        <v/>
      </c>
      <c r="F120" s="71"/>
      <c r="G120" s="64"/>
      <c r="H120" s="64"/>
      <c r="I120" s="64"/>
      <c r="J120" s="64"/>
      <c r="K120" s="64"/>
      <c r="L120" s="64"/>
      <c r="M120" s="64"/>
      <c r="N120" s="64"/>
      <c r="O120" s="64"/>
      <c r="P120" s="64"/>
    </row>
    <row r="121" spans="1:16" s="70" customFormat="1">
      <c r="A121" s="139">
        <v>110</v>
      </c>
      <c r="B121" s="140"/>
      <c r="C121" s="142"/>
      <c r="D121" s="146" t="str">
        <f t="shared" si="6"/>
        <v/>
      </c>
      <c r="F121" s="71"/>
      <c r="G121" s="64"/>
      <c r="H121" s="64"/>
      <c r="I121" s="64"/>
      <c r="J121" s="64"/>
      <c r="K121" s="64"/>
      <c r="L121" s="64"/>
      <c r="M121" s="64"/>
      <c r="N121" s="64"/>
      <c r="O121" s="64"/>
      <c r="P121" s="64"/>
    </row>
    <row r="122" spans="1:16" s="70" customFormat="1">
      <c r="A122" s="139">
        <v>111</v>
      </c>
      <c r="B122" s="140"/>
      <c r="C122" s="142"/>
      <c r="D122" s="146" t="str">
        <f t="shared" si="6"/>
        <v/>
      </c>
      <c r="F122" s="71"/>
      <c r="G122" s="64"/>
      <c r="H122" s="64"/>
      <c r="I122" s="64"/>
      <c r="J122" s="64"/>
      <c r="K122" s="64"/>
      <c r="L122" s="64"/>
      <c r="M122" s="64"/>
      <c r="N122" s="64"/>
      <c r="O122" s="64"/>
      <c r="P122" s="64"/>
    </row>
    <row r="123" spans="1:16" s="70" customFormat="1">
      <c r="A123" s="139">
        <v>112</v>
      </c>
      <c r="B123" s="140"/>
      <c r="C123" s="142"/>
      <c r="D123" s="146" t="str">
        <f t="shared" si="6"/>
        <v/>
      </c>
      <c r="F123" s="71"/>
      <c r="G123" s="64"/>
      <c r="H123" s="64"/>
      <c r="I123" s="64"/>
      <c r="J123" s="64"/>
      <c r="K123" s="64"/>
      <c r="L123" s="64"/>
      <c r="M123" s="64"/>
      <c r="N123" s="64"/>
      <c r="O123" s="64"/>
      <c r="P123" s="64"/>
    </row>
    <row r="124" spans="1:16" s="70" customFormat="1">
      <c r="A124" s="139">
        <v>113</v>
      </c>
      <c r="B124" s="140"/>
      <c r="C124" s="142"/>
      <c r="D124" s="146" t="str">
        <f t="shared" si="6"/>
        <v/>
      </c>
      <c r="F124" s="71"/>
      <c r="G124" s="64"/>
      <c r="H124" s="64"/>
      <c r="I124" s="64"/>
      <c r="J124" s="64"/>
      <c r="K124" s="64"/>
      <c r="L124" s="64"/>
      <c r="M124" s="64"/>
      <c r="N124" s="64"/>
      <c r="O124" s="64"/>
      <c r="P124" s="64"/>
    </row>
    <row r="125" spans="1:16" s="70" customFormat="1">
      <c r="A125" s="139">
        <v>114</v>
      </c>
      <c r="B125" s="140"/>
      <c r="C125" s="142"/>
      <c r="D125" s="146" t="str">
        <f t="shared" si="6"/>
        <v/>
      </c>
      <c r="F125" s="71"/>
      <c r="G125" s="64"/>
      <c r="H125" s="64"/>
      <c r="I125" s="64"/>
      <c r="J125" s="64"/>
      <c r="K125" s="64"/>
      <c r="L125" s="64"/>
      <c r="M125" s="64"/>
      <c r="N125" s="64"/>
      <c r="O125" s="64"/>
      <c r="P125" s="64"/>
    </row>
    <row r="126" spans="1:16" s="70" customFormat="1">
      <c r="A126" s="139">
        <v>115</v>
      </c>
      <c r="B126" s="140"/>
      <c r="C126" s="142"/>
      <c r="D126" s="146" t="str">
        <f t="shared" si="6"/>
        <v/>
      </c>
      <c r="F126" s="71"/>
      <c r="G126" s="64"/>
      <c r="H126" s="64"/>
      <c r="I126" s="64"/>
      <c r="J126" s="64"/>
      <c r="K126" s="64"/>
      <c r="L126" s="64"/>
      <c r="M126" s="64"/>
      <c r="N126" s="64"/>
      <c r="O126" s="64"/>
      <c r="P126" s="64"/>
    </row>
    <row r="127" spans="1:16" s="70" customFormat="1">
      <c r="A127" s="139">
        <v>116</v>
      </c>
      <c r="B127" s="140"/>
      <c r="C127" s="142"/>
      <c r="D127" s="146" t="str">
        <f t="shared" si="6"/>
        <v/>
      </c>
      <c r="F127" s="71"/>
      <c r="G127" s="64"/>
      <c r="H127" s="64"/>
      <c r="I127" s="64"/>
      <c r="J127" s="64"/>
      <c r="K127" s="64"/>
      <c r="L127" s="64"/>
      <c r="M127" s="64"/>
      <c r="N127" s="64"/>
      <c r="O127" s="64"/>
      <c r="P127" s="64"/>
    </row>
    <row r="128" spans="1:16" s="70" customFormat="1">
      <c r="A128" s="139">
        <v>117</v>
      </c>
      <c r="B128" s="140"/>
      <c r="C128" s="142"/>
      <c r="D128" s="146" t="str">
        <f t="shared" si="6"/>
        <v/>
      </c>
      <c r="F128" s="71"/>
      <c r="G128" s="64"/>
      <c r="H128" s="64"/>
      <c r="I128" s="64"/>
      <c r="J128" s="64"/>
      <c r="K128" s="64"/>
      <c r="L128" s="64"/>
      <c r="M128" s="64"/>
      <c r="N128" s="64"/>
      <c r="O128" s="64"/>
      <c r="P128" s="64"/>
    </row>
    <row r="129" spans="1:16" s="70" customFormat="1">
      <c r="A129" s="139">
        <v>118</v>
      </c>
      <c r="B129" s="140"/>
      <c r="C129" s="142"/>
      <c r="D129" s="146" t="str">
        <f t="shared" si="6"/>
        <v/>
      </c>
      <c r="F129" s="71"/>
      <c r="G129" s="64"/>
      <c r="H129" s="64"/>
      <c r="I129" s="64"/>
      <c r="J129" s="64"/>
      <c r="K129" s="64"/>
      <c r="L129" s="64"/>
      <c r="M129" s="64"/>
      <c r="N129" s="64"/>
      <c r="O129" s="64"/>
      <c r="P129" s="64"/>
    </row>
    <row r="130" spans="1:16" s="70" customFormat="1">
      <c r="A130" s="139">
        <v>119</v>
      </c>
      <c r="B130" s="140"/>
      <c r="C130" s="142"/>
      <c r="D130" s="146" t="str">
        <f t="shared" si="6"/>
        <v/>
      </c>
      <c r="F130" s="71"/>
      <c r="G130" s="64"/>
      <c r="H130" s="64"/>
      <c r="I130" s="64"/>
      <c r="J130" s="64"/>
      <c r="K130" s="64"/>
      <c r="L130" s="64"/>
      <c r="M130" s="64"/>
      <c r="N130" s="64"/>
      <c r="O130" s="64"/>
      <c r="P130" s="64"/>
    </row>
    <row r="131" spans="1:16" s="70" customFormat="1">
      <c r="A131" s="139">
        <v>120</v>
      </c>
      <c r="B131" s="140"/>
      <c r="C131" s="142"/>
      <c r="D131" s="146" t="str">
        <f t="shared" si="6"/>
        <v/>
      </c>
      <c r="F131" s="71"/>
      <c r="G131" s="64"/>
      <c r="H131" s="64"/>
      <c r="I131" s="64"/>
      <c r="J131" s="64"/>
      <c r="K131" s="64"/>
      <c r="L131" s="64"/>
      <c r="M131" s="64"/>
      <c r="N131" s="64"/>
      <c r="O131" s="64"/>
      <c r="P131" s="64"/>
    </row>
    <row r="132" spans="1:16" s="70" customFormat="1">
      <c r="A132" s="139">
        <v>121</v>
      </c>
      <c r="B132" s="140"/>
      <c r="C132" s="142"/>
      <c r="D132" s="146" t="str">
        <f t="shared" si="6"/>
        <v/>
      </c>
      <c r="F132" s="71"/>
      <c r="G132" s="64"/>
      <c r="H132" s="64"/>
      <c r="I132" s="64"/>
      <c r="J132" s="64"/>
      <c r="K132" s="64"/>
      <c r="L132" s="64"/>
      <c r="M132" s="64"/>
      <c r="N132" s="64"/>
      <c r="O132" s="64"/>
      <c r="P132" s="64"/>
    </row>
    <row r="133" spans="1:16" s="70" customFormat="1">
      <c r="A133" s="139">
        <v>122</v>
      </c>
      <c r="B133" s="140"/>
      <c r="C133" s="142"/>
      <c r="D133" s="146" t="str">
        <f t="shared" si="6"/>
        <v/>
      </c>
      <c r="F133" s="71"/>
      <c r="G133" s="64"/>
      <c r="H133" s="64"/>
      <c r="I133" s="64"/>
      <c r="J133" s="64"/>
      <c r="K133" s="64"/>
      <c r="L133" s="64"/>
      <c r="M133" s="64"/>
      <c r="N133" s="64"/>
      <c r="O133" s="64"/>
      <c r="P133" s="64"/>
    </row>
    <row r="134" spans="1:16" s="70" customFormat="1">
      <c r="A134" s="139">
        <v>123</v>
      </c>
      <c r="B134" s="140"/>
      <c r="C134" s="142"/>
      <c r="D134" s="146" t="str">
        <f t="shared" si="6"/>
        <v/>
      </c>
      <c r="F134" s="71"/>
      <c r="G134" s="64"/>
      <c r="H134" s="64"/>
      <c r="I134" s="64"/>
      <c r="J134" s="64"/>
      <c r="K134" s="64"/>
      <c r="L134" s="64"/>
      <c r="M134" s="64"/>
      <c r="N134" s="64"/>
      <c r="O134" s="64"/>
      <c r="P134" s="64"/>
    </row>
    <row r="135" spans="1:16" s="70" customFormat="1">
      <c r="A135" s="139">
        <v>124</v>
      </c>
      <c r="B135" s="140"/>
      <c r="C135" s="142"/>
      <c r="D135" s="146" t="str">
        <f t="shared" si="6"/>
        <v/>
      </c>
      <c r="F135" s="71"/>
      <c r="G135" s="64"/>
      <c r="H135" s="64"/>
      <c r="I135" s="64"/>
      <c r="J135" s="64"/>
      <c r="K135" s="64"/>
      <c r="L135" s="64"/>
      <c r="M135" s="64"/>
      <c r="N135" s="64"/>
      <c r="O135" s="64"/>
      <c r="P135" s="64"/>
    </row>
    <row r="136" spans="1:16" s="70" customFormat="1">
      <c r="A136" s="139">
        <v>125</v>
      </c>
      <c r="B136" s="140"/>
      <c r="C136" s="142"/>
      <c r="D136" s="146" t="str">
        <f t="shared" si="6"/>
        <v/>
      </c>
      <c r="F136" s="71"/>
      <c r="G136" s="64"/>
      <c r="H136" s="64"/>
      <c r="I136" s="64"/>
      <c r="J136" s="64"/>
      <c r="K136" s="64"/>
      <c r="L136" s="64"/>
      <c r="M136" s="64"/>
      <c r="N136" s="64"/>
      <c r="O136" s="64"/>
      <c r="P136" s="64"/>
    </row>
    <row r="137" spans="1:16" s="70" customFormat="1">
      <c r="A137" s="139">
        <v>126</v>
      </c>
      <c r="B137" s="140"/>
      <c r="C137" s="142"/>
      <c r="D137" s="146" t="str">
        <f t="shared" si="6"/>
        <v/>
      </c>
      <c r="F137" s="71"/>
      <c r="G137" s="64"/>
      <c r="H137" s="64"/>
      <c r="I137" s="64"/>
      <c r="J137" s="64"/>
      <c r="K137" s="64"/>
      <c r="L137" s="64"/>
      <c r="M137" s="64"/>
      <c r="N137" s="64"/>
      <c r="O137" s="64"/>
      <c r="P137" s="64"/>
    </row>
    <row r="138" spans="1:16" s="70" customFormat="1">
      <c r="A138" s="139">
        <v>127</v>
      </c>
      <c r="B138" s="140"/>
      <c r="C138" s="142"/>
      <c r="D138" s="146" t="str">
        <f t="shared" si="6"/>
        <v/>
      </c>
      <c r="F138" s="71"/>
      <c r="G138" s="64"/>
      <c r="H138" s="64"/>
      <c r="I138" s="64"/>
      <c r="J138" s="64"/>
      <c r="K138" s="64"/>
      <c r="L138" s="64"/>
      <c r="M138" s="64"/>
      <c r="N138" s="64"/>
      <c r="O138" s="64"/>
      <c r="P138" s="64"/>
    </row>
    <row r="139" spans="1:16" s="70" customFormat="1">
      <c r="A139" s="139">
        <v>128</v>
      </c>
      <c r="B139" s="140"/>
      <c r="C139" s="142"/>
      <c r="D139" s="146" t="str">
        <f t="shared" si="6"/>
        <v/>
      </c>
      <c r="F139" s="71"/>
      <c r="G139" s="64"/>
      <c r="H139" s="64"/>
      <c r="I139" s="64"/>
      <c r="J139" s="64"/>
      <c r="K139" s="64"/>
      <c r="L139" s="64"/>
      <c r="M139" s="64"/>
      <c r="N139" s="64"/>
      <c r="O139" s="64"/>
      <c r="P139" s="64"/>
    </row>
    <row r="140" spans="1:16" s="70" customFormat="1">
      <c r="A140" s="139">
        <v>129</v>
      </c>
      <c r="B140" s="140"/>
      <c r="C140" s="142"/>
      <c r="D140" s="146" t="str">
        <f t="shared" ref="D140:D203" si="10">IF(OR($B140="",,$C140&lt;an_initial,$C140&gt;an_final),"",E140*100)</f>
        <v/>
      </c>
      <c r="F140" s="71"/>
      <c r="G140" s="64"/>
      <c r="H140" s="64"/>
      <c r="I140" s="64"/>
      <c r="J140" s="64"/>
      <c r="K140" s="64"/>
      <c r="L140" s="64"/>
      <c r="M140" s="64"/>
      <c r="N140" s="64"/>
      <c r="O140" s="64"/>
      <c r="P140" s="64"/>
    </row>
    <row r="141" spans="1:16" s="70" customFormat="1">
      <c r="A141" s="139">
        <v>130</v>
      </c>
      <c r="B141" s="140"/>
      <c r="C141" s="142"/>
      <c r="D141" s="146" t="str">
        <f t="shared" si="10"/>
        <v/>
      </c>
      <c r="F141" s="71"/>
      <c r="G141" s="64"/>
      <c r="H141" s="64"/>
      <c r="I141" s="64"/>
      <c r="J141" s="64"/>
      <c r="K141" s="64"/>
      <c r="L141" s="64"/>
      <c r="M141" s="64"/>
      <c r="N141" s="64"/>
      <c r="O141" s="64"/>
      <c r="P141" s="64"/>
    </row>
    <row r="142" spans="1:16" s="70" customFormat="1">
      <c r="A142" s="139">
        <v>131</v>
      </c>
      <c r="B142" s="140"/>
      <c r="C142" s="142"/>
      <c r="D142" s="146" t="str">
        <f t="shared" si="10"/>
        <v/>
      </c>
      <c r="F142" s="71"/>
      <c r="G142" s="64"/>
      <c r="H142" s="64"/>
      <c r="I142" s="64"/>
      <c r="J142" s="64"/>
      <c r="K142" s="64"/>
      <c r="L142" s="64"/>
      <c r="M142" s="64"/>
      <c r="N142" s="64"/>
      <c r="O142" s="64"/>
      <c r="P142" s="64"/>
    </row>
    <row r="143" spans="1:16" s="70" customFormat="1">
      <c r="A143" s="139">
        <v>132</v>
      </c>
      <c r="B143" s="140"/>
      <c r="C143" s="142"/>
      <c r="D143" s="146" t="str">
        <f t="shared" si="10"/>
        <v/>
      </c>
      <c r="F143" s="71"/>
      <c r="G143" s="64"/>
      <c r="H143" s="64"/>
      <c r="I143" s="64"/>
      <c r="J143" s="64"/>
      <c r="K143" s="64"/>
      <c r="L143" s="64"/>
      <c r="M143" s="64"/>
      <c r="N143" s="64"/>
      <c r="O143" s="64"/>
      <c r="P143" s="64"/>
    </row>
    <row r="144" spans="1:16" s="70" customFormat="1">
      <c r="A144" s="139">
        <v>133</v>
      </c>
      <c r="B144" s="140"/>
      <c r="C144" s="142"/>
      <c r="D144" s="146" t="str">
        <f t="shared" si="10"/>
        <v/>
      </c>
      <c r="F144" s="71"/>
      <c r="G144" s="64"/>
      <c r="H144" s="64"/>
      <c r="I144" s="64"/>
      <c r="J144" s="64"/>
      <c r="K144" s="64"/>
      <c r="L144" s="64"/>
      <c r="M144" s="64"/>
      <c r="N144" s="64"/>
      <c r="O144" s="64"/>
      <c r="P144" s="64"/>
    </row>
    <row r="145" spans="1:16" s="70" customFormat="1">
      <c r="A145" s="139">
        <v>134</v>
      </c>
      <c r="B145" s="140"/>
      <c r="C145" s="142"/>
      <c r="D145" s="146" t="str">
        <f t="shared" si="10"/>
        <v/>
      </c>
      <c r="F145" s="71"/>
      <c r="G145" s="64"/>
      <c r="H145" s="64"/>
      <c r="I145" s="64"/>
      <c r="J145" s="64"/>
      <c r="K145" s="64"/>
      <c r="L145" s="64"/>
      <c r="M145" s="64"/>
      <c r="N145" s="64"/>
      <c r="O145" s="64"/>
      <c r="P145" s="64"/>
    </row>
    <row r="146" spans="1:16" s="70" customFormat="1">
      <c r="A146" s="139">
        <v>135</v>
      </c>
      <c r="B146" s="140"/>
      <c r="C146" s="142"/>
      <c r="D146" s="146" t="str">
        <f t="shared" si="10"/>
        <v/>
      </c>
      <c r="F146" s="71"/>
      <c r="G146" s="64"/>
      <c r="H146" s="64"/>
      <c r="I146" s="64"/>
      <c r="J146" s="64"/>
      <c r="K146" s="64"/>
      <c r="L146" s="64"/>
      <c r="M146" s="64"/>
      <c r="N146" s="64"/>
      <c r="O146" s="64"/>
      <c r="P146" s="64"/>
    </row>
    <row r="147" spans="1:16" s="70" customFormat="1">
      <c r="A147" s="139">
        <v>136</v>
      </c>
      <c r="B147" s="140"/>
      <c r="C147" s="142"/>
      <c r="D147" s="146" t="str">
        <f t="shared" si="10"/>
        <v/>
      </c>
      <c r="F147" s="71"/>
      <c r="G147" s="64"/>
      <c r="H147" s="64"/>
      <c r="I147" s="64"/>
      <c r="J147" s="64"/>
      <c r="K147" s="64"/>
      <c r="L147" s="64"/>
      <c r="M147" s="64"/>
      <c r="N147" s="64"/>
      <c r="O147" s="64"/>
      <c r="P147" s="64"/>
    </row>
    <row r="148" spans="1:16" s="70" customFormat="1">
      <c r="A148" s="139">
        <v>137</v>
      </c>
      <c r="B148" s="140"/>
      <c r="C148" s="142"/>
      <c r="D148" s="146" t="str">
        <f t="shared" si="10"/>
        <v/>
      </c>
      <c r="F148" s="71"/>
      <c r="G148" s="64"/>
      <c r="H148" s="64"/>
      <c r="I148" s="64"/>
      <c r="J148" s="64"/>
      <c r="K148" s="64"/>
      <c r="L148" s="64"/>
      <c r="M148" s="64"/>
      <c r="N148" s="64"/>
      <c r="O148" s="64"/>
      <c r="P148" s="64"/>
    </row>
    <row r="149" spans="1:16" s="70" customFormat="1">
      <c r="A149" s="139">
        <v>138</v>
      </c>
      <c r="B149" s="140"/>
      <c r="C149" s="142"/>
      <c r="D149" s="146" t="str">
        <f t="shared" si="10"/>
        <v/>
      </c>
      <c r="F149" s="71"/>
      <c r="G149" s="64"/>
      <c r="H149" s="64"/>
      <c r="I149" s="64"/>
      <c r="J149" s="64"/>
      <c r="K149" s="64"/>
      <c r="L149" s="64"/>
      <c r="M149" s="64"/>
      <c r="N149" s="64"/>
      <c r="O149" s="64"/>
      <c r="P149" s="64"/>
    </row>
    <row r="150" spans="1:16" s="70" customFormat="1">
      <c r="A150" s="139">
        <v>139</v>
      </c>
      <c r="B150" s="140"/>
      <c r="C150" s="142"/>
      <c r="D150" s="146" t="str">
        <f t="shared" si="10"/>
        <v/>
      </c>
      <c r="F150" s="71"/>
      <c r="G150" s="64"/>
      <c r="H150" s="64"/>
      <c r="I150" s="64"/>
      <c r="J150" s="64"/>
      <c r="K150" s="64"/>
      <c r="L150" s="64"/>
      <c r="M150" s="64"/>
      <c r="N150" s="64"/>
      <c r="O150" s="64"/>
      <c r="P150" s="64"/>
    </row>
    <row r="151" spans="1:16" s="70" customFormat="1">
      <c r="A151" s="139">
        <v>140</v>
      </c>
      <c r="B151" s="140"/>
      <c r="C151" s="142"/>
      <c r="D151" s="146" t="str">
        <f t="shared" si="10"/>
        <v/>
      </c>
      <c r="F151" s="71"/>
      <c r="G151" s="64"/>
      <c r="H151" s="64"/>
      <c r="I151" s="64"/>
      <c r="J151" s="64"/>
      <c r="K151" s="64"/>
      <c r="L151" s="64"/>
      <c r="M151" s="64"/>
      <c r="N151" s="64"/>
      <c r="O151" s="64"/>
      <c r="P151" s="64"/>
    </row>
    <row r="152" spans="1:16" s="70" customFormat="1">
      <c r="A152" s="139">
        <v>141</v>
      </c>
      <c r="B152" s="140"/>
      <c r="C152" s="142"/>
      <c r="D152" s="146" t="str">
        <f t="shared" si="10"/>
        <v/>
      </c>
      <c r="F152" s="71"/>
      <c r="G152" s="64"/>
      <c r="H152" s="64"/>
      <c r="I152" s="64"/>
      <c r="J152" s="64"/>
      <c r="K152" s="64"/>
      <c r="L152" s="64"/>
      <c r="M152" s="64"/>
      <c r="N152" s="64"/>
      <c r="O152" s="64"/>
      <c r="P152" s="64"/>
    </row>
    <row r="153" spans="1:16" s="70" customFormat="1">
      <c r="A153" s="139">
        <v>142</v>
      </c>
      <c r="B153" s="140"/>
      <c r="C153" s="142"/>
      <c r="D153" s="146" t="str">
        <f t="shared" si="10"/>
        <v/>
      </c>
      <c r="F153" s="71"/>
      <c r="G153" s="64"/>
      <c r="H153" s="64"/>
      <c r="I153" s="64"/>
      <c r="J153" s="64"/>
      <c r="K153" s="64"/>
      <c r="L153" s="64"/>
      <c r="M153" s="64"/>
      <c r="N153" s="64"/>
      <c r="O153" s="64"/>
      <c r="P153" s="64"/>
    </row>
    <row r="154" spans="1:16" s="70" customFormat="1">
      <c r="A154" s="139">
        <v>143</v>
      </c>
      <c r="B154" s="140"/>
      <c r="C154" s="142"/>
      <c r="D154" s="146" t="str">
        <f t="shared" si="10"/>
        <v/>
      </c>
      <c r="F154" s="71"/>
      <c r="G154" s="64"/>
      <c r="H154" s="64"/>
      <c r="I154" s="64"/>
      <c r="J154" s="64"/>
      <c r="K154" s="64"/>
      <c r="L154" s="64"/>
      <c r="M154" s="64"/>
      <c r="N154" s="64"/>
      <c r="O154" s="64"/>
      <c r="P154" s="64"/>
    </row>
    <row r="155" spans="1:16" s="70" customFormat="1">
      <c r="A155" s="139">
        <v>144</v>
      </c>
      <c r="B155" s="140"/>
      <c r="C155" s="142"/>
      <c r="D155" s="146" t="str">
        <f t="shared" si="10"/>
        <v/>
      </c>
      <c r="F155" s="71"/>
      <c r="G155" s="64"/>
      <c r="H155" s="64"/>
      <c r="I155" s="64"/>
      <c r="J155" s="64"/>
      <c r="K155" s="64"/>
      <c r="L155" s="64"/>
      <c r="M155" s="64"/>
      <c r="N155" s="64"/>
      <c r="O155" s="64"/>
      <c r="P155" s="64"/>
    </row>
    <row r="156" spans="1:16" s="70" customFormat="1">
      <c r="A156" s="139">
        <v>145</v>
      </c>
      <c r="B156" s="140"/>
      <c r="C156" s="142"/>
      <c r="D156" s="146" t="str">
        <f t="shared" si="10"/>
        <v/>
      </c>
      <c r="F156" s="71"/>
      <c r="G156" s="64"/>
      <c r="H156" s="64"/>
      <c r="I156" s="64"/>
      <c r="J156" s="64"/>
      <c r="K156" s="64"/>
      <c r="L156" s="64"/>
      <c r="M156" s="64"/>
      <c r="N156" s="64"/>
      <c r="O156" s="64"/>
      <c r="P156" s="64"/>
    </row>
    <row r="157" spans="1:16" s="70" customFormat="1">
      <c r="A157" s="139">
        <v>146</v>
      </c>
      <c r="B157" s="140"/>
      <c r="C157" s="142"/>
      <c r="D157" s="146" t="str">
        <f t="shared" si="10"/>
        <v/>
      </c>
      <c r="F157" s="71"/>
      <c r="G157" s="64"/>
      <c r="H157" s="64"/>
      <c r="I157" s="64"/>
      <c r="J157" s="64"/>
      <c r="K157" s="64"/>
      <c r="L157" s="64"/>
      <c r="M157" s="64"/>
      <c r="N157" s="64"/>
      <c r="O157" s="64"/>
      <c r="P157" s="64"/>
    </row>
    <row r="158" spans="1:16" s="70" customFormat="1">
      <c r="A158" s="139">
        <v>147</v>
      </c>
      <c r="B158" s="140"/>
      <c r="C158" s="142"/>
      <c r="D158" s="146" t="str">
        <f t="shared" si="10"/>
        <v/>
      </c>
      <c r="F158" s="71"/>
      <c r="G158" s="64"/>
      <c r="H158" s="64"/>
      <c r="I158" s="64"/>
      <c r="J158" s="64"/>
      <c r="K158" s="64"/>
      <c r="L158" s="64"/>
      <c r="M158" s="64"/>
      <c r="N158" s="64"/>
      <c r="O158" s="64"/>
      <c r="P158" s="64"/>
    </row>
    <row r="159" spans="1:16" s="70" customFormat="1">
      <c r="A159" s="139">
        <v>148</v>
      </c>
      <c r="B159" s="140"/>
      <c r="C159" s="142"/>
      <c r="D159" s="146" t="str">
        <f t="shared" si="10"/>
        <v/>
      </c>
      <c r="F159" s="71"/>
      <c r="G159" s="64"/>
      <c r="H159" s="64"/>
      <c r="I159" s="64"/>
      <c r="J159" s="64"/>
      <c r="K159" s="64"/>
      <c r="L159" s="64"/>
      <c r="M159" s="64"/>
      <c r="N159" s="64"/>
      <c r="O159" s="64"/>
      <c r="P159" s="64"/>
    </row>
    <row r="160" spans="1:16" s="70" customFormat="1">
      <c r="A160" s="139">
        <v>149</v>
      </c>
      <c r="B160" s="140"/>
      <c r="C160" s="142"/>
      <c r="D160" s="146" t="str">
        <f t="shared" si="10"/>
        <v/>
      </c>
      <c r="F160" s="71"/>
      <c r="G160" s="64"/>
      <c r="H160" s="64"/>
      <c r="I160" s="64"/>
      <c r="J160" s="64"/>
      <c r="K160" s="64"/>
      <c r="L160" s="64"/>
      <c r="M160" s="64"/>
      <c r="N160" s="64"/>
      <c r="O160" s="64"/>
      <c r="P160" s="64"/>
    </row>
    <row r="161" spans="1:16" s="70" customFormat="1">
      <c r="A161" s="139">
        <v>150</v>
      </c>
      <c r="B161" s="140"/>
      <c r="C161" s="142"/>
      <c r="D161" s="146" t="str">
        <f t="shared" si="10"/>
        <v/>
      </c>
      <c r="F161" s="71"/>
      <c r="G161" s="64"/>
      <c r="H161" s="64"/>
      <c r="I161" s="64"/>
      <c r="J161" s="64"/>
      <c r="K161" s="64"/>
      <c r="L161" s="64"/>
      <c r="M161" s="64"/>
      <c r="N161" s="64"/>
      <c r="O161" s="64"/>
      <c r="P161" s="64"/>
    </row>
    <row r="162" spans="1:16" s="70" customFormat="1">
      <c r="A162" s="139">
        <v>151</v>
      </c>
      <c r="B162" s="140"/>
      <c r="C162" s="142"/>
      <c r="D162" s="146" t="str">
        <f t="shared" si="10"/>
        <v/>
      </c>
      <c r="F162" s="71"/>
      <c r="G162" s="64"/>
      <c r="H162" s="64"/>
      <c r="I162" s="64"/>
      <c r="J162" s="64"/>
      <c r="K162" s="64"/>
      <c r="L162" s="64"/>
      <c r="M162" s="64"/>
      <c r="N162" s="64"/>
      <c r="O162" s="64"/>
      <c r="P162" s="64"/>
    </row>
    <row r="163" spans="1:16" s="70" customFormat="1">
      <c r="A163" s="139">
        <v>152</v>
      </c>
      <c r="B163" s="140"/>
      <c r="C163" s="142"/>
      <c r="D163" s="146" t="str">
        <f t="shared" si="10"/>
        <v/>
      </c>
      <c r="F163" s="71"/>
      <c r="G163" s="64"/>
      <c r="H163" s="64"/>
      <c r="I163" s="64"/>
      <c r="J163" s="64"/>
      <c r="K163" s="64"/>
      <c r="L163" s="64"/>
      <c r="M163" s="64"/>
      <c r="N163" s="64"/>
      <c r="O163" s="64"/>
      <c r="P163" s="64"/>
    </row>
    <row r="164" spans="1:16" s="70" customFormat="1">
      <c r="A164" s="139">
        <v>153</v>
      </c>
      <c r="B164" s="140"/>
      <c r="C164" s="142"/>
      <c r="D164" s="146" t="str">
        <f t="shared" si="10"/>
        <v/>
      </c>
      <c r="F164" s="71"/>
      <c r="G164" s="64"/>
      <c r="H164" s="64"/>
      <c r="I164" s="64"/>
      <c r="J164" s="64"/>
      <c r="K164" s="64"/>
      <c r="L164" s="64"/>
      <c r="M164" s="64"/>
      <c r="N164" s="64"/>
      <c r="O164" s="64"/>
      <c r="P164" s="64"/>
    </row>
    <row r="165" spans="1:16" s="70" customFormat="1">
      <c r="A165" s="139">
        <v>154</v>
      </c>
      <c r="B165" s="140"/>
      <c r="C165" s="142"/>
      <c r="D165" s="146" t="str">
        <f t="shared" si="10"/>
        <v/>
      </c>
      <c r="F165" s="71"/>
      <c r="G165" s="64"/>
      <c r="H165" s="64"/>
      <c r="I165" s="64"/>
      <c r="J165" s="64"/>
      <c r="K165" s="64"/>
      <c r="L165" s="64"/>
      <c r="M165" s="64"/>
      <c r="N165" s="64"/>
      <c r="O165" s="64"/>
      <c r="P165" s="64"/>
    </row>
    <row r="166" spans="1:16" s="70" customFormat="1">
      <c r="A166" s="139">
        <v>155</v>
      </c>
      <c r="B166" s="140"/>
      <c r="C166" s="142"/>
      <c r="D166" s="146" t="str">
        <f t="shared" si="10"/>
        <v/>
      </c>
      <c r="F166" s="71"/>
      <c r="G166" s="64"/>
      <c r="H166" s="64"/>
      <c r="I166" s="64"/>
      <c r="J166" s="64"/>
      <c r="K166" s="64"/>
      <c r="L166" s="64"/>
      <c r="M166" s="64"/>
      <c r="N166" s="64"/>
      <c r="O166" s="64"/>
      <c r="P166" s="64"/>
    </row>
    <row r="167" spans="1:16" s="70" customFormat="1">
      <c r="A167" s="139">
        <v>156</v>
      </c>
      <c r="B167" s="140"/>
      <c r="C167" s="142"/>
      <c r="D167" s="146" t="str">
        <f t="shared" si="10"/>
        <v/>
      </c>
      <c r="F167" s="71"/>
      <c r="G167" s="64"/>
      <c r="H167" s="64"/>
      <c r="I167" s="64"/>
      <c r="J167" s="64"/>
      <c r="K167" s="64"/>
      <c r="L167" s="64"/>
      <c r="M167" s="64"/>
      <c r="N167" s="64"/>
      <c r="O167" s="64"/>
      <c r="P167" s="64"/>
    </row>
    <row r="168" spans="1:16" s="70" customFormat="1">
      <c r="A168" s="139">
        <v>157</v>
      </c>
      <c r="B168" s="140"/>
      <c r="C168" s="142"/>
      <c r="D168" s="146" t="str">
        <f t="shared" si="10"/>
        <v/>
      </c>
      <c r="F168" s="71"/>
      <c r="G168" s="64"/>
      <c r="H168" s="64"/>
      <c r="I168" s="64"/>
      <c r="J168" s="64"/>
      <c r="K168" s="64"/>
      <c r="L168" s="64"/>
      <c r="M168" s="64"/>
      <c r="N168" s="64"/>
      <c r="O168" s="64"/>
      <c r="P168" s="64"/>
    </row>
    <row r="169" spans="1:16" s="70" customFormat="1">
      <c r="A169" s="139">
        <v>158</v>
      </c>
      <c r="B169" s="140"/>
      <c r="C169" s="142"/>
      <c r="D169" s="146" t="str">
        <f t="shared" si="10"/>
        <v/>
      </c>
      <c r="F169" s="71"/>
      <c r="G169" s="64"/>
      <c r="H169" s="64"/>
      <c r="I169" s="64"/>
      <c r="J169" s="64"/>
      <c r="K169" s="64"/>
      <c r="L169" s="64"/>
      <c r="M169" s="64"/>
      <c r="N169" s="64"/>
      <c r="O169" s="64"/>
      <c r="P169" s="64"/>
    </row>
    <row r="170" spans="1:16" s="70" customFormat="1">
      <c r="A170" s="139">
        <v>159</v>
      </c>
      <c r="B170" s="140"/>
      <c r="C170" s="142"/>
      <c r="D170" s="146" t="str">
        <f t="shared" si="10"/>
        <v/>
      </c>
      <c r="F170" s="71"/>
      <c r="G170" s="64"/>
      <c r="H170" s="64"/>
      <c r="I170" s="64"/>
      <c r="J170" s="64"/>
      <c r="K170" s="64"/>
      <c r="L170" s="64"/>
      <c r="M170" s="64"/>
      <c r="N170" s="64"/>
      <c r="O170" s="64"/>
      <c r="P170" s="64"/>
    </row>
    <row r="171" spans="1:16" s="70" customFormat="1">
      <c r="A171" s="139">
        <v>160</v>
      </c>
      <c r="B171" s="140"/>
      <c r="C171" s="142"/>
      <c r="D171" s="146" t="str">
        <f t="shared" si="10"/>
        <v/>
      </c>
      <c r="F171" s="71"/>
      <c r="G171" s="64"/>
      <c r="H171" s="64"/>
      <c r="I171" s="64"/>
      <c r="J171" s="64"/>
      <c r="K171" s="64"/>
      <c r="L171" s="64"/>
      <c r="M171" s="64"/>
      <c r="N171" s="64"/>
      <c r="O171" s="64"/>
      <c r="P171" s="64"/>
    </row>
    <row r="172" spans="1:16" s="70" customFormat="1">
      <c r="A172" s="139">
        <v>161</v>
      </c>
      <c r="B172" s="140"/>
      <c r="C172" s="142"/>
      <c r="D172" s="146" t="str">
        <f t="shared" si="10"/>
        <v/>
      </c>
      <c r="F172" s="71"/>
      <c r="G172" s="64"/>
      <c r="H172" s="64"/>
      <c r="I172" s="64"/>
      <c r="J172" s="64"/>
      <c r="K172" s="64"/>
      <c r="L172" s="64"/>
      <c r="M172" s="64"/>
      <c r="N172" s="64"/>
      <c r="O172" s="64"/>
      <c r="P172" s="64"/>
    </row>
    <row r="173" spans="1:16" s="70" customFormat="1">
      <c r="A173" s="139">
        <v>162</v>
      </c>
      <c r="B173" s="140"/>
      <c r="C173" s="142"/>
      <c r="D173" s="146" t="str">
        <f t="shared" si="10"/>
        <v/>
      </c>
      <c r="F173" s="71"/>
      <c r="G173" s="64"/>
      <c r="H173" s="64"/>
      <c r="I173" s="64"/>
      <c r="J173" s="64"/>
      <c r="K173" s="64"/>
      <c r="L173" s="64"/>
      <c r="M173" s="64"/>
      <c r="N173" s="64"/>
      <c r="O173" s="64"/>
      <c r="P173" s="64"/>
    </row>
    <row r="174" spans="1:16" s="70" customFormat="1">
      <c r="A174" s="139">
        <v>163</v>
      </c>
      <c r="B174" s="140"/>
      <c r="C174" s="142"/>
      <c r="D174" s="146" t="str">
        <f t="shared" si="10"/>
        <v/>
      </c>
      <c r="F174" s="71"/>
      <c r="G174" s="64"/>
      <c r="H174" s="64"/>
      <c r="I174" s="64"/>
      <c r="J174" s="64"/>
      <c r="K174" s="64"/>
      <c r="L174" s="64"/>
      <c r="M174" s="64"/>
      <c r="N174" s="64"/>
      <c r="O174" s="64"/>
      <c r="P174" s="64"/>
    </row>
    <row r="175" spans="1:16" s="70" customFormat="1">
      <c r="A175" s="139">
        <v>164</v>
      </c>
      <c r="B175" s="140"/>
      <c r="C175" s="142"/>
      <c r="D175" s="146" t="str">
        <f t="shared" si="10"/>
        <v/>
      </c>
      <c r="F175" s="71"/>
      <c r="G175" s="64"/>
      <c r="H175" s="64"/>
      <c r="I175" s="64"/>
      <c r="J175" s="64"/>
      <c r="K175" s="64"/>
      <c r="L175" s="64"/>
      <c r="M175" s="64"/>
      <c r="N175" s="64"/>
      <c r="O175" s="64"/>
      <c r="P175" s="64"/>
    </row>
    <row r="176" spans="1:16" s="70" customFormat="1">
      <c r="A176" s="139">
        <v>165</v>
      </c>
      <c r="B176" s="140"/>
      <c r="C176" s="142"/>
      <c r="D176" s="146" t="str">
        <f t="shared" si="10"/>
        <v/>
      </c>
      <c r="F176" s="71"/>
      <c r="G176" s="64"/>
      <c r="H176" s="64"/>
      <c r="I176" s="64"/>
      <c r="J176" s="64"/>
      <c r="K176" s="64"/>
      <c r="L176" s="64"/>
      <c r="M176" s="64"/>
      <c r="N176" s="64"/>
      <c r="O176" s="64"/>
      <c r="P176" s="64"/>
    </row>
    <row r="177" spans="1:16" s="70" customFormat="1">
      <c r="A177" s="139">
        <v>166</v>
      </c>
      <c r="B177" s="140"/>
      <c r="C177" s="142"/>
      <c r="D177" s="146" t="str">
        <f t="shared" si="10"/>
        <v/>
      </c>
      <c r="F177" s="71"/>
      <c r="G177" s="64"/>
      <c r="H177" s="64"/>
      <c r="I177" s="64"/>
      <c r="J177" s="64"/>
      <c r="K177" s="64"/>
      <c r="L177" s="64"/>
      <c r="M177" s="64"/>
      <c r="N177" s="64"/>
      <c r="O177" s="64"/>
      <c r="P177" s="64"/>
    </row>
    <row r="178" spans="1:16" s="70" customFormat="1">
      <c r="A178" s="139">
        <v>167</v>
      </c>
      <c r="B178" s="140"/>
      <c r="C178" s="142"/>
      <c r="D178" s="146" t="str">
        <f t="shared" si="10"/>
        <v/>
      </c>
      <c r="F178" s="71"/>
      <c r="G178" s="64"/>
      <c r="H178" s="64"/>
      <c r="I178" s="64"/>
      <c r="J178" s="64"/>
      <c r="K178" s="64"/>
      <c r="L178" s="64"/>
      <c r="M178" s="64"/>
      <c r="N178" s="64"/>
      <c r="O178" s="64"/>
      <c r="P178" s="64"/>
    </row>
    <row r="179" spans="1:16" s="70" customFormat="1">
      <c r="A179" s="139">
        <v>168</v>
      </c>
      <c r="B179" s="140"/>
      <c r="C179" s="142"/>
      <c r="D179" s="146" t="str">
        <f t="shared" si="10"/>
        <v/>
      </c>
      <c r="F179" s="71"/>
      <c r="G179" s="64"/>
      <c r="H179" s="64"/>
      <c r="I179" s="64"/>
      <c r="J179" s="64"/>
      <c r="K179" s="64"/>
      <c r="L179" s="64"/>
      <c r="M179" s="64"/>
      <c r="N179" s="64"/>
      <c r="O179" s="64"/>
      <c r="P179" s="64"/>
    </row>
    <row r="180" spans="1:16" s="70" customFormat="1">
      <c r="A180" s="139">
        <v>169</v>
      </c>
      <c r="B180" s="140"/>
      <c r="C180" s="142"/>
      <c r="D180" s="146" t="str">
        <f t="shared" si="10"/>
        <v/>
      </c>
      <c r="F180" s="71"/>
      <c r="G180" s="64"/>
      <c r="H180" s="64"/>
      <c r="I180" s="64"/>
      <c r="J180" s="64"/>
      <c r="K180" s="64"/>
      <c r="L180" s="64"/>
      <c r="M180" s="64"/>
      <c r="N180" s="64"/>
      <c r="O180" s="64"/>
      <c r="P180" s="64"/>
    </row>
    <row r="181" spans="1:16" s="70" customFormat="1">
      <c r="A181" s="139">
        <v>170</v>
      </c>
      <c r="B181" s="140"/>
      <c r="C181" s="142"/>
      <c r="D181" s="146" t="str">
        <f t="shared" si="10"/>
        <v/>
      </c>
      <c r="F181" s="71"/>
      <c r="G181" s="64"/>
      <c r="H181" s="64"/>
      <c r="I181" s="64"/>
      <c r="J181" s="64"/>
      <c r="K181" s="64"/>
      <c r="L181" s="64"/>
      <c r="M181" s="64"/>
      <c r="N181" s="64"/>
      <c r="O181" s="64"/>
      <c r="P181" s="64"/>
    </row>
    <row r="182" spans="1:16" s="70" customFormat="1">
      <c r="A182" s="139">
        <v>171</v>
      </c>
      <c r="B182" s="140"/>
      <c r="C182" s="142"/>
      <c r="D182" s="146" t="str">
        <f t="shared" si="10"/>
        <v/>
      </c>
      <c r="F182" s="71"/>
      <c r="G182" s="64"/>
      <c r="H182" s="64"/>
      <c r="I182" s="64"/>
      <c r="J182" s="64"/>
      <c r="K182" s="64"/>
      <c r="L182" s="64"/>
      <c r="M182" s="64"/>
      <c r="N182" s="64"/>
      <c r="O182" s="64"/>
      <c r="P182" s="64"/>
    </row>
    <row r="183" spans="1:16" s="70" customFormat="1">
      <c r="A183" s="139">
        <v>172</v>
      </c>
      <c r="B183" s="140"/>
      <c r="C183" s="142"/>
      <c r="D183" s="146" t="str">
        <f t="shared" si="10"/>
        <v/>
      </c>
      <c r="F183" s="71"/>
      <c r="G183" s="64"/>
      <c r="H183" s="64"/>
      <c r="I183" s="64"/>
      <c r="J183" s="64"/>
      <c r="K183" s="64"/>
      <c r="L183" s="64"/>
      <c r="M183" s="64"/>
      <c r="N183" s="64"/>
      <c r="O183" s="64"/>
      <c r="P183" s="64"/>
    </row>
    <row r="184" spans="1:16" s="70" customFormat="1">
      <c r="A184" s="139">
        <v>173</v>
      </c>
      <c r="B184" s="140"/>
      <c r="C184" s="142"/>
      <c r="D184" s="146" t="str">
        <f t="shared" si="10"/>
        <v/>
      </c>
      <c r="F184" s="71"/>
      <c r="G184" s="64"/>
      <c r="H184" s="64"/>
      <c r="I184" s="64"/>
      <c r="J184" s="64"/>
      <c r="K184" s="64"/>
      <c r="L184" s="64"/>
      <c r="M184" s="64"/>
      <c r="N184" s="64"/>
      <c r="O184" s="64"/>
      <c r="P184" s="64"/>
    </row>
    <row r="185" spans="1:16" s="70" customFormat="1">
      <c r="A185" s="139">
        <v>174</v>
      </c>
      <c r="B185" s="140"/>
      <c r="C185" s="142"/>
      <c r="D185" s="146" t="str">
        <f t="shared" si="10"/>
        <v/>
      </c>
      <c r="F185" s="71"/>
      <c r="G185" s="64"/>
      <c r="H185" s="64"/>
      <c r="I185" s="64"/>
      <c r="J185" s="64"/>
      <c r="K185" s="64"/>
      <c r="L185" s="64"/>
      <c r="M185" s="64"/>
      <c r="N185" s="64"/>
      <c r="O185" s="64"/>
      <c r="P185" s="64"/>
    </row>
    <row r="186" spans="1:16" s="70" customFormat="1">
      <c r="A186" s="139">
        <v>175</v>
      </c>
      <c r="B186" s="140"/>
      <c r="C186" s="142"/>
      <c r="D186" s="146" t="str">
        <f t="shared" si="10"/>
        <v/>
      </c>
      <c r="F186" s="71"/>
      <c r="G186" s="64"/>
      <c r="H186" s="64"/>
      <c r="I186" s="64"/>
      <c r="J186" s="64"/>
      <c r="K186" s="64"/>
      <c r="L186" s="64"/>
      <c r="M186" s="64"/>
      <c r="N186" s="64"/>
      <c r="O186" s="64"/>
      <c r="P186" s="64"/>
    </row>
    <row r="187" spans="1:16" s="70" customFormat="1">
      <c r="A187" s="139">
        <v>176</v>
      </c>
      <c r="B187" s="140"/>
      <c r="C187" s="142"/>
      <c r="D187" s="146" t="str">
        <f t="shared" si="10"/>
        <v/>
      </c>
      <c r="F187" s="71"/>
      <c r="G187" s="64"/>
      <c r="H187" s="64"/>
      <c r="I187" s="64"/>
      <c r="J187" s="64"/>
      <c r="K187" s="64"/>
      <c r="L187" s="64"/>
      <c r="M187" s="64"/>
      <c r="N187" s="64"/>
      <c r="O187" s="64"/>
      <c r="P187" s="64"/>
    </row>
    <row r="188" spans="1:16" s="70" customFormat="1">
      <c r="A188" s="139">
        <v>177</v>
      </c>
      <c r="B188" s="140"/>
      <c r="C188" s="142"/>
      <c r="D188" s="146" t="str">
        <f t="shared" si="10"/>
        <v/>
      </c>
      <c r="F188" s="71"/>
      <c r="G188" s="64"/>
      <c r="H188" s="64"/>
      <c r="I188" s="64"/>
      <c r="J188" s="64"/>
      <c r="K188" s="64"/>
      <c r="L188" s="64"/>
      <c r="M188" s="64"/>
      <c r="N188" s="64"/>
      <c r="O188" s="64"/>
      <c r="P188" s="64"/>
    </row>
    <row r="189" spans="1:16" s="70" customFormat="1">
      <c r="A189" s="139">
        <v>178</v>
      </c>
      <c r="B189" s="140"/>
      <c r="C189" s="142"/>
      <c r="D189" s="146" t="str">
        <f t="shared" si="10"/>
        <v/>
      </c>
      <c r="F189" s="71"/>
      <c r="G189" s="64"/>
      <c r="H189" s="64"/>
      <c r="I189" s="64"/>
      <c r="J189" s="64"/>
      <c r="K189" s="64"/>
      <c r="L189" s="64"/>
      <c r="M189" s="64"/>
      <c r="N189" s="64"/>
      <c r="O189" s="64"/>
      <c r="P189" s="64"/>
    </row>
    <row r="190" spans="1:16" s="70" customFormat="1">
      <c r="A190" s="139">
        <v>179</v>
      </c>
      <c r="B190" s="140"/>
      <c r="C190" s="142"/>
      <c r="D190" s="146" t="str">
        <f t="shared" si="10"/>
        <v/>
      </c>
      <c r="F190" s="71"/>
      <c r="G190" s="64"/>
      <c r="H190" s="64"/>
      <c r="I190" s="64"/>
      <c r="J190" s="64"/>
      <c r="K190" s="64"/>
      <c r="L190" s="64"/>
      <c r="M190" s="64"/>
      <c r="N190" s="64"/>
      <c r="O190" s="64"/>
      <c r="P190" s="64"/>
    </row>
    <row r="191" spans="1:16" s="70" customFormat="1">
      <c r="A191" s="139">
        <v>180</v>
      </c>
      <c r="B191" s="140"/>
      <c r="C191" s="142"/>
      <c r="D191" s="146" t="str">
        <f t="shared" si="10"/>
        <v/>
      </c>
      <c r="F191" s="71"/>
      <c r="G191" s="64"/>
      <c r="H191" s="64"/>
      <c r="I191" s="64"/>
      <c r="J191" s="64"/>
      <c r="K191" s="64"/>
      <c r="L191" s="64"/>
      <c r="M191" s="64"/>
      <c r="N191" s="64"/>
      <c r="O191" s="64"/>
      <c r="P191" s="64"/>
    </row>
    <row r="192" spans="1:16" s="70" customFormat="1">
      <c r="A192" s="139">
        <v>181</v>
      </c>
      <c r="B192" s="140"/>
      <c r="C192" s="142"/>
      <c r="D192" s="146" t="str">
        <f t="shared" si="10"/>
        <v/>
      </c>
      <c r="F192" s="71"/>
      <c r="G192" s="64"/>
      <c r="H192" s="64"/>
      <c r="I192" s="64"/>
      <c r="J192" s="64"/>
      <c r="K192" s="64"/>
      <c r="L192" s="64"/>
      <c r="M192" s="64"/>
      <c r="N192" s="64"/>
      <c r="O192" s="64"/>
      <c r="P192" s="64"/>
    </row>
    <row r="193" spans="1:16" s="70" customFormat="1">
      <c r="A193" s="139">
        <v>182</v>
      </c>
      <c r="B193" s="140"/>
      <c r="C193" s="142"/>
      <c r="D193" s="146" t="str">
        <f t="shared" si="10"/>
        <v/>
      </c>
      <c r="F193" s="71"/>
      <c r="G193" s="64"/>
      <c r="H193" s="64"/>
      <c r="I193" s="64"/>
      <c r="J193" s="64"/>
      <c r="K193" s="64"/>
      <c r="L193" s="64"/>
      <c r="M193" s="64"/>
      <c r="N193" s="64"/>
      <c r="O193" s="64"/>
      <c r="P193" s="64"/>
    </row>
    <row r="194" spans="1:16" s="70" customFormat="1">
      <c r="A194" s="139">
        <v>183</v>
      </c>
      <c r="B194" s="140"/>
      <c r="C194" s="142"/>
      <c r="D194" s="146" t="str">
        <f t="shared" si="10"/>
        <v/>
      </c>
      <c r="F194" s="71"/>
      <c r="G194" s="64"/>
      <c r="H194" s="64"/>
      <c r="I194" s="64"/>
      <c r="J194" s="64"/>
      <c r="K194" s="64"/>
      <c r="L194" s="64"/>
      <c r="M194" s="64"/>
      <c r="N194" s="64"/>
      <c r="O194" s="64"/>
      <c r="P194" s="64"/>
    </row>
    <row r="195" spans="1:16" s="70" customFormat="1">
      <c r="A195" s="139">
        <v>184</v>
      </c>
      <c r="B195" s="140"/>
      <c r="C195" s="142"/>
      <c r="D195" s="146" t="str">
        <f t="shared" si="10"/>
        <v/>
      </c>
      <c r="F195" s="71"/>
      <c r="G195" s="64"/>
      <c r="H195" s="64"/>
      <c r="I195" s="64"/>
      <c r="J195" s="64"/>
      <c r="K195" s="64"/>
      <c r="L195" s="64"/>
      <c r="M195" s="64"/>
      <c r="N195" s="64"/>
      <c r="O195" s="64"/>
      <c r="P195" s="64"/>
    </row>
    <row r="196" spans="1:16" s="70" customFormat="1">
      <c r="A196" s="139">
        <v>185</v>
      </c>
      <c r="B196" s="140"/>
      <c r="C196" s="142"/>
      <c r="D196" s="146" t="str">
        <f t="shared" si="10"/>
        <v/>
      </c>
      <c r="F196" s="71"/>
      <c r="G196" s="64"/>
      <c r="H196" s="64"/>
      <c r="I196" s="64"/>
      <c r="J196" s="64"/>
      <c r="K196" s="64"/>
      <c r="L196" s="64"/>
      <c r="M196" s="64"/>
      <c r="N196" s="64"/>
      <c r="O196" s="64"/>
      <c r="P196" s="64"/>
    </row>
    <row r="197" spans="1:16" s="70" customFormat="1">
      <c r="A197" s="139">
        <v>186</v>
      </c>
      <c r="B197" s="140"/>
      <c r="C197" s="142"/>
      <c r="D197" s="146" t="str">
        <f t="shared" si="10"/>
        <v/>
      </c>
      <c r="F197" s="71"/>
      <c r="G197" s="64"/>
      <c r="H197" s="64"/>
      <c r="I197" s="64"/>
      <c r="J197" s="64"/>
      <c r="K197" s="64"/>
      <c r="L197" s="64"/>
      <c r="M197" s="64"/>
      <c r="N197" s="64"/>
      <c r="O197" s="64"/>
      <c r="P197" s="64"/>
    </row>
    <row r="198" spans="1:16" s="70" customFormat="1">
      <c r="A198" s="139">
        <v>187</v>
      </c>
      <c r="B198" s="140"/>
      <c r="C198" s="142"/>
      <c r="D198" s="146" t="str">
        <f t="shared" si="10"/>
        <v/>
      </c>
      <c r="F198" s="71"/>
      <c r="G198" s="64"/>
      <c r="H198" s="64"/>
      <c r="I198" s="64"/>
      <c r="J198" s="64"/>
      <c r="K198" s="64"/>
      <c r="L198" s="64"/>
      <c r="M198" s="64"/>
      <c r="N198" s="64"/>
      <c r="O198" s="64"/>
      <c r="P198" s="64"/>
    </row>
    <row r="199" spans="1:16" s="70" customFormat="1">
      <c r="A199" s="139">
        <v>188</v>
      </c>
      <c r="B199" s="140"/>
      <c r="C199" s="142"/>
      <c r="D199" s="146" t="str">
        <f t="shared" si="10"/>
        <v/>
      </c>
      <c r="F199" s="71"/>
      <c r="G199" s="64"/>
      <c r="H199" s="64"/>
      <c r="I199" s="64"/>
      <c r="J199" s="64"/>
      <c r="K199" s="64"/>
      <c r="L199" s="64"/>
      <c r="M199" s="64"/>
      <c r="N199" s="64"/>
      <c r="O199" s="64"/>
      <c r="P199" s="64"/>
    </row>
    <row r="200" spans="1:16" s="70" customFormat="1">
      <c r="A200" s="139">
        <v>189</v>
      </c>
      <c r="B200" s="140"/>
      <c r="C200" s="142"/>
      <c r="D200" s="146" t="str">
        <f t="shared" si="10"/>
        <v/>
      </c>
      <c r="F200" s="71"/>
      <c r="G200" s="64"/>
      <c r="H200" s="64"/>
      <c r="I200" s="64"/>
      <c r="J200" s="64"/>
      <c r="K200" s="64"/>
      <c r="L200" s="64"/>
      <c r="M200" s="64"/>
      <c r="N200" s="64"/>
      <c r="O200" s="64"/>
      <c r="P200" s="64"/>
    </row>
    <row r="201" spans="1:16" s="70" customFormat="1">
      <c r="A201" s="139">
        <v>190</v>
      </c>
      <c r="B201" s="140"/>
      <c r="C201" s="142"/>
      <c r="D201" s="146" t="str">
        <f t="shared" si="10"/>
        <v/>
      </c>
      <c r="F201" s="71"/>
      <c r="G201" s="64"/>
      <c r="H201" s="64"/>
      <c r="I201" s="64"/>
      <c r="J201" s="64"/>
      <c r="K201" s="64"/>
      <c r="L201" s="64"/>
      <c r="M201" s="64"/>
      <c r="N201" s="64"/>
      <c r="O201" s="64"/>
      <c r="P201" s="64"/>
    </row>
    <row r="202" spans="1:16" s="70" customFormat="1">
      <c r="A202" s="139">
        <v>191</v>
      </c>
      <c r="B202" s="140"/>
      <c r="C202" s="142"/>
      <c r="D202" s="146" t="str">
        <f t="shared" si="10"/>
        <v/>
      </c>
      <c r="F202" s="71"/>
      <c r="G202" s="64"/>
      <c r="H202" s="64"/>
      <c r="I202" s="64"/>
      <c r="J202" s="64"/>
      <c r="K202" s="64"/>
      <c r="L202" s="64"/>
      <c r="M202" s="64"/>
      <c r="N202" s="64"/>
      <c r="O202" s="64"/>
      <c r="P202" s="64"/>
    </row>
    <row r="203" spans="1:16" s="70" customFormat="1">
      <c r="A203" s="139">
        <v>192</v>
      </c>
      <c r="B203" s="140"/>
      <c r="C203" s="142"/>
      <c r="D203" s="146" t="str">
        <f t="shared" si="10"/>
        <v/>
      </c>
      <c r="F203" s="71"/>
      <c r="G203" s="64"/>
      <c r="H203" s="64"/>
      <c r="I203" s="64"/>
      <c r="J203" s="64"/>
      <c r="K203" s="64"/>
      <c r="L203" s="64"/>
      <c r="M203" s="64"/>
      <c r="N203" s="64"/>
      <c r="O203" s="64"/>
      <c r="P203" s="64"/>
    </row>
    <row r="204" spans="1:16" s="70" customFormat="1">
      <c r="A204" s="139">
        <v>193</v>
      </c>
      <c r="B204" s="140"/>
      <c r="C204" s="142"/>
      <c r="D204" s="146" t="str">
        <f t="shared" ref="D204:D261" si="11">IF(OR($B204="",,$C204&lt;an_initial,$C204&gt;an_final),"",E204*100)</f>
        <v/>
      </c>
      <c r="F204" s="71"/>
      <c r="G204" s="64"/>
      <c r="H204" s="64"/>
      <c r="I204" s="64"/>
      <c r="J204" s="64"/>
      <c r="K204" s="64"/>
      <c r="L204" s="64"/>
      <c r="M204" s="64"/>
      <c r="N204" s="64"/>
      <c r="O204" s="64"/>
      <c r="P204" s="64"/>
    </row>
    <row r="205" spans="1:16" s="70" customFormat="1">
      <c r="A205" s="139">
        <v>194</v>
      </c>
      <c r="B205" s="140"/>
      <c r="C205" s="142"/>
      <c r="D205" s="146" t="str">
        <f t="shared" si="11"/>
        <v/>
      </c>
      <c r="F205" s="71"/>
      <c r="G205" s="64"/>
      <c r="H205" s="64"/>
      <c r="I205" s="64"/>
      <c r="J205" s="64"/>
      <c r="K205" s="64"/>
      <c r="L205" s="64"/>
      <c r="M205" s="64"/>
      <c r="N205" s="64"/>
      <c r="O205" s="64"/>
      <c r="P205" s="64"/>
    </row>
    <row r="206" spans="1:16" s="70" customFormat="1">
      <c r="A206" s="139">
        <v>195</v>
      </c>
      <c r="B206" s="140"/>
      <c r="C206" s="142"/>
      <c r="D206" s="146" t="str">
        <f t="shared" si="11"/>
        <v/>
      </c>
      <c r="F206" s="71"/>
      <c r="G206" s="64"/>
      <c r="H206" s="64"/>
      <c r="I206" s="64"/>
      <c r="J206" s="64"/>
      <c r="K206" s="64"/>
      <c r="L206" s="64"/>
      <c r="M206" s="64"/>
      <c r="N206" s="64"/>
      <c r="O206" s="64"/>
      <c r="P206" s="64"/>
    </row>
    <row r="207" spans="1:16" s="70" customFormat="1">
      <c r="A207" s="139">
        <v>196</v>
      </c>
      <c r="B207" s="140"/>
      <c r="C207" s="142"/>
      <c r="D207" s="146" t="str">
        <f t="shared" si="11"/>
        <v/>
      </c>
      <c r="F207" s="71"/>
      <c r="G207" s="64"/>
      <c r="H207" s="64"/>
      <c r="I207" s="64"/>
      <c r="J207" s="64"/>
      <c r="K207" s="64"/>
      <c r="L207" s="64"/>
      <c r="M207" s="64"/>
      <c r="N207" s="64"/>
      <c r="O207" s="64"/>
      <c r="P207" s="64"/>
    </row>
    <row r="208" spans="1:16" s="70" customFormat="1">
      <c r="A208" s="139">
        <v>197</v>
      </c>
      <c r="B208" s="140"/>
      <c r="C208" s="142"/>
      <c r="D208" s="146" t="str">
        <f t="shared" si="11"/>
        <v/>
      </c>
      <c r="F208" s="71"/>
      <c r="G208" s="64"/>
      <c r="H208" s="64"/>
      <c r="I208" s="64"/>
      <c r="J208" s="64"/>
      <c r="K208" s="64"/>
      <c r="L208" s="64"/>
      <c r="M208" s="64"/>
      <c r="N208" s="64"/>
      <c r="O208" s="64"/>
      <c r="P208" s="64"/>
    </row>
    <row r="209" spans="1:16" s="70" customFormat="1">
      <c r="A209" s="139">
        <v>198</v>
      </c>
      <c r="B209" s="140"/>
      <c r="C209" s="142"/>
      <c r="D209" s="146" t="str">
        <f t="shared" si="11"/>
        <v/>
      </c>
      <c r="F209" s="71"/>
      <c r="G209" s="64"/>
      <c r="H209" s="64"/>
      <c r="I209" s="64"/>
      <c r="J209" s="64"/>
      <c r="K209" s="64"/>
      <c r="L209" s="64"/>
      <c r="M209" s="64"/>
      <c r="N209" s="64"/>
      <c r="O209" s="64"/>
      <c r="P209" s="64"/>
    </row>
    <row r="210" spans="1:16" s="70" customFormat="1">
      <c r="A210" s="139">
        <v>199</v>
      </c>
      <c r="B210" s="140"/>
      <c r="C210" s="142"/>
      <c r="D210" s="146" t="str">
        <f t="shared" si="11"/>
        <v/>
      </c>
      <c r="F210" s="71"/>
      <c r="G210" s="64"/>
      <c r="H210" s="64"/>
      <c r="I210" s="64"/>
      <c r="J210" s="64"/>
      <c r="K210" s="64"/>
      <c r="L210" s="64"/>
      <c r="M210" s="64"/>
      <c r="N210" s="64"/>
      <c r="O210" s="64"/>
      <c r="P210" s="64"/>
    </row>
    <row r="211" spans="1:16" s="70" customFormat="1">
      <c r="A211" s="139">
        <v>200</v>
      </c>
      <c r="B211" s="140"/>
      <c r="C211" s="142"/>
      <c r="D211" s="146" t="str">
        <f t="shared" si="11"/>
        <v/>
      </c>
      <c r="F211" s="71"/>
      <c r="G211" s="64"/>
      <c r="H211" s="64"/>
      <c r="I211" s="64"/>
      <c r="J211" s="64"/>
      <c r="K211" s="64"/>
      <c r="L211" s="64"/>
      <c r="M211" s="64"/>
      <c r="N211" s="64"/>
      <c r="O211" s="64"/>
      <c r="P211" s="64"/>
    </row>
    <row r="212" spans="1:16" s="70" customFormat="1">
      <c r="A212" s="139">
        <v>201</v>
      </c>
      <c r="B212" s="140"/>
      <c r="C212" s="142"/>
      <c r="D212" s="146" t="str">
        <f t="shared" si="11"/>
        <v/>
      </c>
      <c r="F212" s="71"/>
      <c r="G212" s="64"/>
      <c r="H212" s="64"/>
      <c r="I212" s="64"/>
      <c r="J212" s="64"/>
      <c r="K212" s="64"/>
      <c r="L212" s="64"/>
      <c r="M212" s="64"/>
      <c r="N212" s="64"/>
      <c r="O212" s="64"/>
      <c r="P212" s="64"/>
    </row>
    <row r="213" spans="1:16" s="70" customFormat="1">
      <c r="A213" s="139">
        <v>202</v>
      </c>
      <c r="B213" s="140"/>
      <c r="C213" s="142"/>
      <c r="D213" s="146" t="str">
        <f t="shared" si="11"/>
        <v/>
      </c>
      <c r="F213" s="71"/>
      <c r="G213" s="64"/>
      <c r="H213" s="64"/>
      <c r="I213" s="64"/>
      <c r="J213" s="64"/>
      <c r="K213" s="64"/>
      <c r="L213" s="64"/>
      <c r="M213" s="64"/>
      <c r="N213" s="64"/>
      <c r="O213" s="64"/>
      <c r="P213" s="64"/>
    </row>
    <row r="214" spans="1:16" s="70" customFormat="1">
      <c r="A214" s="139">
        <v>203</v>
      </c>
      <c r="B214" s="140"/>
      <c r="C214" s="142"/>
      <c r="D214" s="146" t="str">
        <f t="shared" si="11"/>
        <v/>
      </c>
      <c r="F214" s="71"/>
      <c r="G214" s="64"/>
      <c r="H214" s="64"/>
      <c r="I214" s="64"/>
      <c r="J214" s="64"/>
      <c r="K214" s="64"/>
      <c r="L214" s="64"/>
      <c r="M214" s="64"/>
      <c r="N214" s="64"/>
      <c r="O214" s="64"/>
      <c r="P214" s="64"/>
    </row>
    <row r="215" spans="1:16" s="70" customFormat="1">
      <c r="A215" s="139">
        <v>204</v>
      </c>
      <c r="B215" s="140"/>
      <c r="C215" s="142"/>
      <c r="D215" s="146" t="str">
        <f t="shared" si="11"/>
        <v/>
      </c>
      <c r="F215" s="71"/>
      <c r="G215" s="64"/>
      <c r="H215" s="64"/>
      <c r="I215" s="64"/>
      <c r="J215" s="64"/>
      <c r="K215" s="64"/>
      <c r="L215" s="64"/>
      <c r="M215" s="64"/>
      <c r="N215" s="64"/>
      <c r="O215" s="64"/>
      <c r="P215" s="64"/>
    </row>
    <row r="216" spans="1:16" s="70" customFormat="1">
      <c r="A216" s="139">
        <v>205</v>
      </c>
      <c r="B216" s="140"/>
      <c r="C216" s="142"/>
      <c r="D216" s="146" t="str">
        <f t="shared" si="11"/>
        <v/>
      </c>
      <c r="F216" s="71"/>
      <c r="G216" s="64"/>
      <c r="H216" s="64"/>
      <c r="I216" s="64"/>
      <c r="J216" s="64"/>
      <c r="K216" s="64"/>
      <c r="L216" s="64"/>
      <c r="M216" s="64"/>
      <c r="N216" s="64"/>
      <c r="O216" s="64"/>
      <c r="P216" s="64"/>
    </row>
    <row r="217" spans="1:16" s="70" customFormat="1">
      <c r="A217" s="139">
        <v>206</v>
      </c>
      <c r="B217" s="140"/>
      <c r="C217" s="142"/>
      <c r="D217" s="146" t="str">
        <f t="shared" si="11"/>
        <v/>
      </c>
      <c r="F217" s="71"/>
      <c r="G217" s="64"/>
      <c r="H217" s="64"/>
      <c r="I217" s="64"/>
      <c r="J217" s="64"/>
      <c r="K217" s="64"/>
      <c r="L217" s="64"/>
      <c r="M217" s="64"/>
      <c r="N217" s="64"/>
      <c r="O217" s="64"/>
      <c r="P217" s="64"/>
    </row>
    <row r="218" spans="1:16" s="70" customFormat="1">
      <c r="A218" s="139">
        <v>207</v>
      </c>
      <c r="B218" s="140"/>
      <c r="C218" s="142"/>
      <c r="D218" s="146" t="str">
        <f t="shared" si="11"/>
        <v/>
      </c>
      <c r="F218" s="71"/>
      <c r="G218" s="64"/>
      <c r="H218" s="64"/>
      <c r="I218" s="64"/>
      <c r="J218" s="64"/>
      <c r="K218" s="64"/>
      <c r="L218" s="64"/>
      <c r="M218" s="64"/>
      <c r="N218" s="64"/>
      <c r="O218" s="64"/>
      <c r="P218" s="64"/>
    </row>
    <row r="219" spans="1:16" s="70" customFormat="1">
      <c r="A219" s="139">
        <v>208</v>
      </c>
      <c r="B219" s="140"/>
      <c r="C219" s="142"/>
      <c r="D219" s="146" t="str">
        <f t="shared" si="11"/>
        <v/>
      </c>
      <c r="F219" s="71"/>
      <c r="G219" s="64"/>
      <c r="H219" s="64"/>
      <c r="I219" s="64"/>
      <c r="J219" s="64"/>
      <c r="K219" s="64"/>
      <c r="L219" s="64"/>
      <c r="M219" s="64"/>
      <c r="N219" s="64"/>
      <c r="O219" s="64"/>
      <c r="P219" s="64"/>
    </row>
    <row r="220" spans="1:16" s="70" customFormat="1">
      <c r="A220" s="139">
        <v>209</v>
      </c>
      <c r="B220" s="140"/>
      <c r="C220" s="142"/>
      <c r="D220" s="146" t="str">
        <f t="shared" si="11"/>
        <v/>
      </c>
      <c r="F220" s="71"/>
      <c r="G220" s="64"/>
      <c r="H220" s="64"/>
      <c r="I220" s="64"/>
      <c r="J220" s="64"/>
      <c r="K220" s="64"/>
      <c r="L220" s="64"/>
      <c r="M220" s="64"/>
      <c r="N220" s="64"/>
      <c r="O220" s="64"/>
      <c r="P220" s="64"/>
    </row>
    <row r="221" spans="1:16" s="70" customFormat="1">
      <c r="A221" s="139">
        <v>210</v>
      </c>
      <c r="B221" s="140"/>
      <c r="C221" s="142"/>
      <c r="D221" s="146" t="str">
        <f t="shared" si="11"/>
        <v/>
      </c>
      <c r="F221" s="71"/>
      <c r="G221" s="64"/>
      <c r="H221" s="64"/>
      <c r="I221" s="64"/>
      <c r="J221" s="64"/>
      <c r="K221" s="64"/>
      <c r="L221" s="64"/>
      <c r="M221" s="64"/>
      <c r="N221" s="64"/>
      <c r="O221" s="64"/>
      <c r="P221" s="64"/>
    </row>
    <row r="222" spans="1:16" s="70" customFormat="1">
      <c r="A222" s="139">
        <v>211</v>
      </c>
      <c r="B222" s="140"/>
      <c r="C222" s="142"/>
      <c r="D222" s="146" t="str">
        <f t="shared" si="11"/>
        <v/>
      </c>
      <c r="F222" s="71"/>
      <c r="G222" s="64"/>
      <c r="H222" s="64"/>
      <c r="I222" s="64"/>
      <c r="J222" s="64"/>
      <c r="K222" s="64"/>
      <c r="L222" s="64"/>
      <c r="M222" s="64"/>
      <c r="N222" s="64"/>
      <c r="O222" s="64"/>
      <c r="P222" s="64"/>
    </row>
    <row r="223" spans="1:16" s="70" customFormat="1">
      <c r="A223" s="139">
        <v>212</v>
      </c>
      <c r="B223" s="140"/>
      <c r="C223" s="142"/>
      <c r="D223" s="146" t="str">
        <f t="shared" si="11"/>
        <v/>
      </c>
      <c r="F223" s="71"/>
      <c r="G223" s="64"/>
      <c r="H223" s="64"/>
      <c r="I223" s="64"/>
      <c r="J223" s="64"/>
      <c r="K223" s="64"/>
      <c r="L223" s="64"/>
      <c r="M223" s="64"/>
      <c r="N223" s="64"/>
      <c r="O223" s="64"/>
      <c r="P223" s="64"/>
    </row>
    <row r="224" spans="1:16" s="70" customFormat="1">
      <c r="A224" s="139">
        <v>213</v>
      </c>
      <c r="B224" s="140"/>
      <c r="C224" s="142"/>
      <c r="D224" s="146" t="str">
        <f t="shared" si="11"/>
        <v/>
      </c>
      <c r="F224" s="71"/>
      <c r="G224" s="64"/>
      <c r="H224" s="64"/>
      <c r="I224" s="64"/>
      <c r="J224" s="64"/>
      <c r="K224" s="64"/>
      <c r="L224" s="64"/>
      <c r="M224" s="64"/>
      <c r="N224" s="64"/>
      <c r="O224" s="64"/>
      <c r="P224" s="64"/>
    </row>
    <row r="225" spans="1:16" s="70" customFormat="1">
      <c r="A225" s="139">
        <v>214</v>
      </c>
      <c r="B225" s="140"/>
      <c r="C225" s="142"/>
      <c r="D225" s="146" t="str">
        <f t="shared" si="11"/>
        <v/>
      </c>
      <c r="F225" s="71"/>
      <c r="G225" s="64"/>
      <c r="H225" s="64"/>
      <c r="I225" s="64"/>
      <c r="J225" s="64"/>
      <c r="K225" s="64"/>
      <c r="L225" s="64"/>
      <c r="M225" s="64"/>
      <c r="N225" s="64"/>
      <c r="O225" s="64"/>
      <c r="P225" s="64"/>
    </row>
    <row r="226" spans="1:16" s="70" customFormat="1">
      <c r="A226" s="139">
        <v>215</v>
      </c>
      <c r="B226" s="140"/>
      <c r="C226" s="142"/>
      <c r="D226" s="146" t="str">
        <f t="shared" si="11"/>
        <v/>
      </c>
      <c r="F226" s="71"/>
      <c r="G226" s="64"/>
      <c r="H226" s="64"/>
      <c r="I226" s="64"/>
      <c r="J226" s="64"/>
      <c r="K226" s="64"/>
      <c r="L226" s="64"/>
      <c r="M226" s="64"/>
      <c r="N226" s="64"/>
      <c r="O226" s="64"/>
      <c r="P226" s="64"/>
    </row>
    <row r="227" spans="1:16" s="70" customFormat="1">
      <c r="A227" s="139">
        <v>216</v>
      </c>
      <c r="B227" s="140"/>
      <c r="C227" s="142"/>
      <c r="D227" s="146" t="str">
        <f t="shared" si="11"/>
        <v/>
      </c>
      <c r="F227" s="71"/>
      <c r="G227" s="64"/>
      <c r="H227" s="64"/>
      <c r="I227" s="64"/>
      <c r="J227" s="64"/>
      <c r="K227" s="64"/>
      <c r="L227" s="64"/>
      <c r="M227" s="64"/>
      <c r="N227" s="64"/>
      <c r="O227" s="64"/>
      <c r="P227" s="64"/>
    </row>
    <row r="228" spans="1:16" s="70" customFormat="1">
      <c r="A228" s="139">
        <v>217</v>
      </c>
      <c r="B228" s="140"/>
      <c r="C228" s="142"/>
      <c r="D228" s="146" t="str">
        <f t="shared" si="11"/>
        <v/>
      </c>
      <c r="F228" s="71"/>
      <c r="G228" s="64"/>
      <c r="H228" s="64"/>
      <c r="I228" s="64"/>
      <c r="J228" s="64"/>
      <c r="K228" s="64"/>
      <c r="L228" s="64"/>
      <c r="M228" s="64"/>
      <c r="N228" s="64"/>
      <c r="O228" s="64"/>
      <c r="P228" s="64"/>
    </row>
    <row r="229" spans="1:16" s="70" customFormat="1">
      <c r="A229" s="139">
        <v>218</v>
      </c>
      <c r="B229" s="140"/>
      <c r="C229" s="142"/>
      <c r="D229" s="146" t="str">
        <f t="shared" si="11"/>
        <v/>
      </c>
      <c r="F229" s="71"/>
      <c r="G229" s="64"/>
      <c r="H229" s="64"/>
      <c r="I229" s="64"/>
      <c r="J229" s="64"/>
      <c r="K229" s="64"/>
      <c r="L229" s="64"/>
      <c r="M229" s="64"/>
      <c r="N229" s="64"/>
      <c r="O229" s="64"/>
      <c r="P229" s="64"/>
    </row>
    <row r="230" spans="1:16" s="70" customFormat="1">
      <c r="A230" s="139">
        <v>219</v>
      </c>
      <c r="B230" s="140"/>
      <c r="C230" s="142"/>
      <c r="D230" s="146" t="str">
        <f t="shared" si="11"/>
        <v/>
      </c>
      <c r="F230" s="71"/>
      <c r="G230" s="64"/>
      <c r="H230" s="64"/>
      <c r="I230" s="64"/>
      <c r="J230" s="64"/>
      <c r="K230" s="64"/>
      <c r="L230" s="64"/>
      <c r="M230" s="64"/>
      <c r="N230" s="64"/>
      <c r="O230" s="64"/>
      <c r="P230" s="64"/>
    </row>
    <row r="231" spans="1:16" s="70" customFormat="1">
      <c r="A231" s="139">
        <v>220</v>
      </c>
      <c r="B231" s="140"/>
      <c r="C231" s="142"/>
      <c r="D231" s="146" t="str">
        <f t="shared" si="11"/>
        <v/>
      </c>
      <c r="F231" s="71"/>
      <c r="G231" s="64"/>
      <c r="H231" s="64"/>
      <c r="I231" s="64"/>
      <c r="J231" s="64"/>
      <c r="K231" s="64"/>
      <c r="L231" s="64"/>
      <c r="M231" s="64"/>
      <c r="N231" s="64"/>
      <c r="O231" s="64"/>
      <c r="P231" s="64"/>
    </row>
    <row r="232" spans="1:16" s="70" customFormat="1">
      <c r="A232" s="139">
        <v>221</v>
      </c>
      <c r="B232" s="140"/>
      <c r="C232" s="142"/>
      <c r="D232" s="146" t="str">
        <f t="shared" si="11"/>
        <v/>
      </c>
      <c r="F232" s="71"/>
      <c r="G232" s="64"/>
      <c r="H232" s="64"/>
      <c r="I232" s="64"/>
      <c r="J232" s="64"/>
      <c r="K232" s="64"/>
      <c r="L232" s="64"/>
      <c r="M232" s="64"/>
      <c r="N232" s="64"/>
      <c r="O232" s="64"/>
      <c r="P232" s="64"/>
    </row>
    <row r="233" spans="1:16" s="70" customFormat="1">
      <c r="A233" s="139">
        <v>222</v>
      </c>
      <c r="B233" s="140"/>
      <c r="C233" s="142"/>
      <c r="D233" s="146" t="str">
        <f t="shared" si="11"/>
        <v/>
      </c>
      <c r="F233" s="71"/>
      <c r="G233" s="64"/>
      <c r="H233" s="64"/>
      <c r="I233" s="64"/>
      <c r="J233" s="64"/>
      <c r="K233" s="64"/>
      <c r="L233" s="64"/>
      <c r="M233" s="64"/>
      <c r="N233" s="64"/>
      <c r="O233" s="64"/>
      <c r="P233" s="64"/>
    </row>
    <row r="234" spans="1:16" s="70" customFormat="1">
      <c r="A234" s="139">
        <v>223</v>
      </c>
      <c r="B234" s="140"/>
      <c r="C234" s="142"/>
      <c r="D234" s="146" t="str">
        <f t="shared" si="11"/>
        <v/>
      </c>
      <c r="F234" s="71"/>
      <c r="G234" s="64"/>
      <c r="H234" s="64"/>
      <c r="I234" s="64"/>
      <c r="J234" s="64"/>
      <c r="K234" s="64"/>
      <c r="L234" s="64"/>
      <c r="M234" s="64"/>
      <c r="N234" s="64"/>
      <c r="O234" s="64"/>
      <c r="P234" s="64"/>
    </row>
    <row r="235" spans="1:16" s="70" customFormat="1">
      <c r="A235" s="139">
        <v>224</v>
      </c>
      <c r="B235" s="140"/>
      <c r="C235" s="142"/>
      <c r="D235" s="146" t="str">
        <f t="shared" si="11"/>
        <v/>
      </c>
      <c r="F235" s="71"/>
      <c r="G235" s="64"/>
      <c r="H235" s="64"/>
      <c r="I235" s="64"/>
      <c r="J235" s="64"/>
      <c r="K235" s="64"/>
      <c r="L235" s="64"/>
      <c r="M235" s="64"/>
      <c r="N235" s="64"/>
      <c r="O235" s="64"/>
      <c r="P235" s="64"/>
    </row>
    <row r="236" spans="1:16" s="70" customFormat="1">
      <c r="A236" s="139">
        <v>225</v>
      </c>
      <c r="B236" s="140"/>
      <c r="C236" s="142"/>
      <c r="D236" s="146" t="str">
        <f t="shared" si="11"/>
        <v/>
      </c>
      <c r="F236" s="71"/>
      <c r="G236" s="64"/>
      <c r="H236" s="64"/>
      <c r="I236" s="64"/>
      <c r="J236" s="64"/>
      <c r="K236" s="64"/>
      <c r="L236" s="64"/>
      <c r="M236" s="64"/>
      <c r="N236" s="64"/>
      <c r="O236" s="64"/>
      <c r="P236" s="64"/>
    </row>
    <row r="237" spans="1:16" s="70" customFormat="1">
      <c r="A237" s="139">
        <v>226</v>
      </c>
      <c r="B237" s="140"/>
      <c r="C237" s="142"/>
      <c r="D237" s="146" t="str">
        <f t="shared" si="11"/>
        <v/>
      </c>
      <c r="F237" s="71"/>
      <c r="G237" s="64"/>
      <c r="H237" s="64"/>
      <c r="I237" s="64"/>
      <c r="J237" s="64"/>
      <c r="K237" s="64"/>
      <c r="L237" s="64"/>
      <c r="M237" s="64"/>
      <c r="N237" s="64"/>
      <c r="O237" s="64"/>
      <c r="P237" s="64"/>
    </row>
    <row r="238" spans="1:16" s="70" customFormat="1">
      <c r="A238" s="139">
        <v>227</v>
      </c>
      <c r="B238" s="140"/>
      <c r="C238" s="142"/>
      <c r="D238" s="146" t="str">
        <f t="shared" si="11"/>
        <v/>
      </c>
      <c r="F238" s="71"/>
      <c r="G238" s="64"/>
      <c r="H238" s="64"/>
      <c r="I238" s="64"/>
      <c r="J238" s="64"/>
      <c r="K238" s="64"/>
      <c r="L238" s="64"/>
      <c r="M238" s="64"/>
      <c r="N238" s="64"/>
      <c r="O238" s="64"/>
      <c r="P238" s="64"/>
    </row>
    <row r="239" spans="1:16" s="70" customFormat="1">
      <c r="A239" s="139">
        <v>228</v>
      </c>
      <c r="B239" s="140"/>
      <c r="C239" s="142"/>
      <c r="D239" s="146" t="str">
        <f t="shared" si="11"/>
        <v/>
      </c>
      <c r="F239" s="71"/>
      <c r="G239" s="64"/>
      <c r="H239" s="64"/>
      <c r="I239" s="64"/>
      <c r="J239" s="64"/>
      <c r="K239" s="64"/>
      <c r="L239" s="64"/>
      <c r="M239" s="64"/>
      <c r="N239" s="64"/>
      <c r="O239" s="64"/>
      <c r="P239" s="64"/>
    </row>
    <row r="240" spans="1:16" s="70" customFormat="1">
      <c r="A240" s="139">
        <v>229</v>
      </c>
      <c r="B240" s="140"/>
      <c r="C240" s="142"/>
      <c r="D240" s="146" t="str">
        <f t="shared" si="11"/>
        <v/>
      </c>
      <c r="F240" s="71"/>
      <c r="G240" s="64"/>
      <c r="H240" s="64"/>
      <c r="I240" s="64"/>
      <c r="J240" s="64"/>
      <c r="K240" s="64"/>
      <c r="L240" s="64"/>
      <c r="M240" s="64"/>
      <c r="N240" s="64"/>
      <c r="O240" s="64"/>
      <c r="P240" s="64"/>
    </row>
    <row r="241" spans="1:16" s="70" customFormat="1">
      <c r="A241" s="139">
        <v>230</v>
      </c>
      <c r="B241" s="140"/>
      <c r="C241" s="142"/>
      <c r="D241" s="146" t="str">
        <f t="shared" si="11"/>
        <v/>
      </c>
      <c r="F241" s="71"/>
      <c r="G241" s="64"/>
      <c r="H241" s="64"/>
      <c r="I241" s="64"/>
      <c r="J241" s="64"/>
      <c r="K241" s="64"/>
      <c r="L241" s="64"/>
      <c r="M241" s="64"/>
      <c r="N241" s="64"/>
      <c r="O241" s="64"/>
      <c r="P241" s="64"/>
    </row>
    <row r="242" spans="1:16" s="70" customFormat="1">
      <c r="A242" s="139">
        <v>231</v>
      </c>
      <c r="B242" s="140"/>
      <c r="C242" s="142"/>
      <c r="D242" s="146" t="str">
        <f t="shared" si="11"/>
        <v/>
      </c>
      <c r="F242" s="71"/>
      <c r="G242" s="64"/>
      <c r="H242" s="64"/>
      <c r="I242" s="64"/>
      <c r="J242" s="64"/>
      <c r="K242" s="64"/>
      <c r="L242" s="64"/>
      <c r="M242" s="64"/>
      <c r="N242" s="64"/>
      <c r="O242" s="64"/>
      <c r="P242" s="64"/>
    </row>
    <row r="243" spans="1:16" s="70" customFormat="1">
      <c r="A243" s="139">
        <v>232</v>
      </c>
      <c r="B243" s="140"/>
      <c r="C243" s="142"/>
      <c r="D243" s="146" t="str">
        <f t="shared" si="11"/>
        <v/>
      </c>
      <c r="F243" s="71"/>
      <c r="G243" s="64"/>
      <c r="H243" s="64"/>
      <c r="I243" s="64"/>
      <c r="J243" s="64"/>
      <c r="K243" s="64"/>
      <c r="L243" s="64"/>
      <c r="M243" s="64"/>
      <c r="N243" s="64"/>
      <c r="O243" s="64"/>
      <c r="P243" s="64"/>
    </row>
    <row r="244" spans="1:16" s="70" customFormat="1">
      <c r="A244" s="139">
        <v>233</v>
      </c>
      <c r="B244" s="140"/>
      <c r="C244" s="142"/>
      <c r="D244" s="146" t="str">
        <f t="shared" si="11"/>
        <v/>
      </c>
      <c r="F244" s="71"/>
      <c r="G244" s="64"/>
      <c r="H244" s="64"/>
      <c r="I244" s="64"/>
      <c r="J244" s="64"/>
      <c r="K244" s="64"/>
      <c r="L244" s="64"/>
      <c r="M244" s="64"/>
      <c r="N244" s="64"/>
      <c r="O244" s="64"/>
      <c r="P244" s="64"/>
    </row>
    <row r="245" spans="1:16" s="70" customFormat="1">
      <c r="A245" s="139">
        <v>234</v>
      </c>
      <c r="B245" s="140"/>
      <c r="C245" s="142"/>
      <c r="D245" s="146" t="str">
        <f t="shared" si="11"/>
        <v/>
      </c>
      <c r="F245" s="71"/>
      <c r="G245" s="64"/>
      <c r="H245" s="64"/>
      <c r="I245" s="64"/>
      <c r="J245" s="64"/>
      <c r="K245" s="64"/>
      <c r="L245" s="64"/>
      <c r="M245" s="64"/>
      <c r="N245" s="64"/>
      <c r="O245" s="64"/>
      <c r="P245" s="64"/>
    </row>
    <row r="246" spans="1:16" s="70" customFormat="1">
      <c r="A246" s="139">
        <v>235</v>
      </c>
      <c r="B246" s="140"/>
      <c r="C246" s="142"/>
      <c r="D246" s="146" t="str">
        <f t="shared" si="11"/>
        <v/>
      </c>
      <c r="F246" s="71"/>
      <c r="G246" s="64"/>
      <c r="H246" s="64"/>
      <c r="I246" s="64"/>
      <c r="J246" s="64"/>
      <c r="K246" s="64"/>
      <c r="L246" s="64"/>
      <c r="M246" s="64"/>
      <c r="N246" s="64"/>
      <c r="O246" s="64"/>
      <c r="P246" s="64"/>
    </row>
    <row r="247" spans="1:16" s="70" customFormat="1">
      <c r="A247" s="139">
        <v>236</v>
      </c>
      <c r="B247" s="140"/>
      <c r="C247" s="142"/>
      <c r="D247" s="146" t="str">
        <f t="shared" si="11"/>
        <v/>
      </c>
      <c r="F247" s="71"/>
      <c r="G247" s="64"/>
      <c r="H247" s="64"/>
      <c r="I247" s="64"/>
      <c r="J247" s="64"/>
      <c r="K247" s="64"/>
      <c r="L247" s="64"/>
      <c r="M247" s="64"/>
      <c r="N247" s="64"/>
      <c r="O247" s="64"/>
      <c r="P247" s="64"/>
    </row>
    <row r="248" spans="1:16" s="70" customFormat="1">
      <c r="A248" s="139">
        <v>237</v>
      </c>
      <c r="B248" s="140"/>
      <c r="C248" s="142"/>
      <c r="D248" s="146" t="str">
        <f t="shared" si="11"/>
        <v/>
      </c>
      <c r="F248" s="71"/>
      <c r="G248" s="64"/>
      <c r="H248" s="64"/>
      <c r="I248" s="64"/>
      <c r="J248" s="64"/>
      <c r="K248" s="64"/>
      <c r="L248" s="64"/>
      <c r="M248" s="64"/>
      <c r="N248" s="64"/>
      <c r="O248" s="64"/>
      <c r="P248" s="64"/>
    </row>
    <row r="249" spans="1:16" s="70" customFormat="1">
      <c r="A249" s="139">
        <v>238</v>
      </c>
      <c r="B249" s="140"/>
      <c r="C249" s="142"/>
      <c r="D249" s="146" t="str">
        <f t="shared" si="11"/>
        <v/>
      </c>
      <c r="F249" s="71"/>
      <c r="G249" s="64"/>
      <c r="H249" s="64"/>
      <c r="I249" s="64"/>
      <c r="J249" s="64"/>
      <c r="K249" s="64"/>
      <c r="L249" s="64"/>
      <c r="M249" s="64"/>
      <c r="N249" s="64"/>
      <c r="O249" s="64"/>
      <c r="P249" s="64"/>
    </row>
    <row r="250" spans="1:16" s="70" customFormat="1">
      <c r="A250" s="139">
        <v>239</v>
      </c>
      <c r="B250" s="140"/>
      <c r="C250" s="142"/>
      <c r="D250" s="146" t="str">
        <f t="shared" si="11"/>
        <v/>
      </c>
      <c r="F250" s="71"/>
      <c r="G250" s="64"/>
      <c r="H250" s="64"/>
      <c r="I250" s="64"/>
      <c r="J250" s="64"/>
      <c r="K250" s="64"/>
      <c r="L250" s="64"/>
      <c r="M250" s="64"/>
      <c r="N250" s="64"/>
      <c r="O250" s="64"/>
      <c r="P250" s="64"/>
    </row>
    <row r="251" spans="1:16" s="70" customFormat="1">
      <c r="A251" s="139">
        <v>240</v>
      </c>
      <c r="B251" s="140"/>
      <c r="C251" s="142"/>
      <c r="D251" s="146" t="str">
        <f t="shared" si="11"/>
        <v/>
      </c>
      <c r="F251" s="71"/>
      <c r="G251" s="64"/>
      <c r="H251" s="64"/>
      <c r="I251" s="64"/>
      <c r="J251" s="64"/>
      <c r="K251" s="64"/>
      <c r="L251" s="64"/>
      <c r="M251" s="64"/>
      <c r="N251" s="64"/>
      <c r="O251" s="64"/>
      <c r="P251" s="64"/>
    </row>
    <row r="252" spans="1:16" s="70" customFormat="1">
      <c r="A252" s="139">
        <v>241</v>
      </c>
      <c r="B252" s="140"/>
      <c r="C252" s="142"/>
      <c r="D252" s="146" t="str">
        <f t="shared" si="11"/>
        <v/>
      </c>
      <c r="F252" s="71"/>
      <c r="G252" s="64"/>
      <c r="H252" s="64"/>
      <c r="I252" s="64"/>
      <c r="J252" s="64"/>
      <c r="K252" s="64"/>
      <c r="L252" s="64"/>
      <c r="M252" s="64"/>
      <c r="N252" s="64"/>
      <c r="O252" s="64"/>
      <c r="P252" s="64"/>
    </row>
    <row r="253" spans="1:16" s="70" customFormat="1">
      <c r="A253" s="139">
        <v>242</v>
      </c>
      <c r="B253" s="140"/>
      <c r="C253" s="142"/>
      <c r="D253" s="146" t="str">
        <f t="shared" si="11"/>
        <v/>
      </c>
      <c r="F253" s="71"/>
      <c r="G253" s="64"/>
      <c r="H253" s="64"/>
      <c r="I253" s="64"/>
      <c r="J253" s="64"/>
      <c r="K253" s="64"/>
      <c r="L253" s="64"/>
      <c r="M253" s="64"/>
      <c r="N253" s="64"/>
      <c r="O253" s="64"/>
      <c r="P253" s="64"/>
    </row>
    <row r="254" spans="1:16" s="70" customFormat="1">
      <c r="A254" s="139">
        <v>243</v>
      </c>
      <c r="B254" s="140"/>
      <c r="C254" s="142"/>
      <c r="D254" s="146" t="str">
        <f t="shared" si="11"/>
        <v/>
      </c>
      <c r="F254" s="71"/>
      <c r="G254" s="64"/>
      <c r="H254" s="64"/>
      <c r="I254" s="64"/>
      <c r="J254" s="64"/>
      <c r="K254" s="64"/>
      <c r="L254" s="64"/>
      <c r="M254" s="64"/>
      <c r="N254" s="64"/>
      <c r="O254" s="64"/>
      <c r="P254" s="64"/>
    </row>
    <row r="255" spans="1:16" s="70" customFormat="1">
      <c r="A255" s="139">
        <v>244</v>
      </c>
      <c r="B255" s="140"/>
      <c r="C255" s="142"/>
      <c r="D255" s="146" t="str">
        <f t="shared" si="11"/>
        <v/>
      </c>
      <c r="F255" s="71"/>
      <c r="G255" s="64"/>
      <c r="H255" s="64"/>
      <c r="I255" s="64"/>
      <c r="J255" s="64"/>
      <c r="K255" s="64"/>
      <c r="L255" s="64"/>
      <c r="M255" s="64"/>
      <c r="N255" s="64"/>
      <c r="O255" s="64"/>
      <c r="P255" s="64"/>
    </row>
    <row r="256" spans="1:16" s="70" customFormat="1">
      <c r="A256" s="139">
        <v>245</v>
      </c>
      <c r="B256" s="140"/>
      <c r="C256" s="142"/>
      <c r="D256" s="146" t="str">
        <f t="shared" si="11"/>
        <v/>
      </c>
      <c r="F256" s="71"/>
      <c r="G256" s="64"/>
      <c r="H256" s="64"/>
      <c r="I256" s="64"/>
      <c r="J256" s="64"/>
      <c r="K256" s="64"/>
      <c r="L256" s="64"/>
      <c r="M256" s="64"/>
      <c r="N256" s="64"/>
      <c r="O256" s="64"/>
      <c r="P256" s="64"/>
    </row>
    <row r="257" spans="1:16" s="70" customFormat="1">
      <c r="A257" s="139">
        <v>246</v>
      </c>
      <c r="B257" s="140"/>
      <c r="C257" s="142"/>
      <c r="D257" s="146" t="str">
        <f t="shared" si="11"/>
        <v/>
      </c>
      <c r="F257" s="71"/>
      <c r="G257" s="64"/>
      <c r="H257" s="64"/>
      <c r="I257" s="64"/>
      <c r="J257" s="64"/>
      <c r="K257" s="64"/>
      <c r="L257" s="64"/>
      <c r="M257" s="64"/>
      <c r="N257" s="64"/>
      <c r="O257" s="64"/>
      <c r="P257" s="64"/>
    </row>
    <row r="258" spans="1:16" s="70" customFormat="1">
      <c r="A258" s="139">
        <v>247</v>
      </c>
      <c r="B258" s="140"/>
      <c r="C258" s="142"/>
      <c r="D258" s="146" t="str">
        <f t="shared" si="11"/>
        <v/>
      </c>
      <c r="F258" s="71"/>
      <c r="G258" s="64"/>
      <c r="H258" s="64"/>
      <c r="I258" s="64"/>
      <c r="J258" s="64"/>
      <c r="K258" s="64"/>
      <c r="L258" s="64"/>
      <c r="M258" s="64"/>
      <c r="N258" s="64"/>
      <c r="O258" s="64"/>
      <c r="P258" s="64"/>
    </row>
    <row r="259" spans="1:16" s="70" customFormat="1">
      <c r="A259" s="139">
        <v>248</v>
      </c>
      <c r="B259" s="140"/>
      <c r="C259" s="142"/>
      <c r="D259" s="146" t="str">
        <f t="shared" si="11"/>
        <v/>
      </c>
      <c r="F259" s="71"/>
      <c r="G259" s="64"/>
      <c r="H259" s="64"/>
      <c r="I259" s="64"/>
      <c r="J259" s="64"/>
      <c r="K259" s="64"/>
      <c r="L259" s="64"/>
      <c r="M259" s="64"/>
      <c r="N259" s="64"/>
      <c r="O259" s="64"/>
      <c r="P259" s="64"/>
    </row>
    <row r="260" spans="1:16" s="70" customFormat="1">
      <c r="A260" s="139">
        <v>249</v>
      </c>
      <c r="B260" s="140"/>
      <c r="C260" s="142"/>
      <c r="D260" s="146" t="str">
        <f t="shared" si="11"/>
        <v/>
      </c>
      <c r="F260" s="71"/>
      <c r="G260" s="64"/>
      <c r="H260" s="64"/>
      <c r="I260" s="64"/>
      <c r="J260" s="64"/>
      <c r="K260" s="64"/>
      <c r="L260" s="64"/>
      <c r="M260" s="64"/>
      <c r="N260" s="64"/>
      <c r="O260" s="64"/>
      <c r="P260" s="64"/>
    </row>
    <row r="261" spans="1:16" s="70" customFormat="1">
      <c r="A261" s="139">
        <v>250</v>
      </c>
      <c r="B261" s="140"/>
      <c r="C261" s="142"/>
      <c r="D261" s="146"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C12" sqref="C12:D14"/>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228</v>
      </c>
      <c r="D1" s="61"/>
      <c r="E1" s="63"/>
      <c r="F1" s="63"/>
      <c r="G1" s="63"/>
    </row>
    <row r="2" spans="1:7" s="60" customFormat="1">
      <c r="A2" s="339" t="str">
        <f>IF(ISBLANK(facultate), IF(ISBLANK(departament),"","Departament " &amp; departament), "Facultatea " &amp; facultate)</f>
        <v>Facultatea Construcții</v>
      </c>
      <c r="D2" s="61"/>
      <c r="E2" s="63"/>
      <c r="F2" s="63"/>
      <c r="G2" s="63"/>
    </row>
    <row r="3" spans="1:7" s="60" customFormat="1">
      <c r="A3" s="339" t="str">
        <f>IF(ISBLANK(departament),"","Departamentul " &amp; departament)</f>
        <v>Departamentul Căi de Comunicație Terestre, Fundații și Cadastru</v>
      </c>
      <c r="D3" s="61"/>
      <c r="E3" s="63"/>
      <c r="F3" s="63"/>
      <c r="G3" s="63"/>
    </row>
    <row r="4" spans="1:7">
      <c r="A4" s="527" t="s">
        <v>583</v>
      </c>
      <c r="B4" s="527"/>
      <c r="C4" s="527"/>
      <c r="D4" s="527"/>
      <c r="E4" s="527"/>
    </row>
    <row r="5" spans="1:7">
      <c r="A5" s="527" t="s">
        <v>615</v>
      </c>
      <c r="B5" s="527"/>
      <c r="C5" s="527"/>
      <c r="D5" s="527"/>
      <c r="E5" s="527"/>
    </row>
    <row r="6" spans="1:7" ht="13.5" customHeight="1">
      <c r="D6" s="64"/>
      <c r="E6" s="340" t="str">
        <f>CONCATENATE(functie," ",nume_candidat)</f>
        <v>Profesor Ciutina Adrian</v>
      </c>
      <c r="F6" s="340" t="str">
        <f>CONCATENATE(functie," ",nume_candidat)</f>
        <v>Profesor Ciutina Adrian</v>
      </c>
      <c r="G6" s="340" t="str">
        <f>CONCATENATE(functie," ",nume_candidat)</f>
        <v>Profesor Ciutina Adrian</v>
      </c>
    </row>
    <row r="7" spans="1:7" ht="18.75" customHeight="1">
      <c r="A7" s="525" t="s">
        <v>93</v>
      </c>
      <c r="B7" s="525" t="s">
        <v>616</v>
      </c>
      <c r="C7" s="525" t="s">
        <v>773</v>
      </c>
      <c r="D7" s="535" t="s">
        <v>2</v>
      </c>
      <c r="E7" s="525" t="s">
        <v>289</v>
      </c>
      <c r="F7" s="525" t="s">
        <v>610</v>
      </c>
      <c r="G7" s="525" t="s">
        <v>618</v>
      </c>
    </row>
    <row r="8" spans="1:7" ht="18.75" customHeight="1">
      <c r="A8" s="542"/>
      <c r="B8" s="542"/>
      <c r="C8" s="542"/>
      <c r="D8" s="536"/>
      <c r="E8" s="542"/>
      <c r="F8" s="542"/>
      <c r="G8" s="542"/>
    </row>
    <row r="9" spans="1:7" ht="18.75" customHeight="1">
      <c r="A9" s="542"/>
      <c r="B9" s="542"/>
      <c r="C9" s="542"/>
      <c r="D9" s="536"/>
      <c r="E9" s="526"/>
      <c r="F9" s="526"/>
      <c r="G9" s="526"/>
    </row>
    <row r="10" spans="1:7" ht="18.75" customHeight="1">
      <c r="A10" s="526"/>
      <c r="B10" s="526"/>
      <c r="C10" s="526"/>
      <c r="D10" s="537"/>
      <c r="E10" s="341" t="str">
        <f>CONCATENATE("ultimii ",durata_evaluare," ani")</f>
        <v>ultimii 5 ani</v>
      </c>
      <c r="F10" s="421" t="str">
        <f>CONCATENATE("ultimii ",durata_evaluare," ani")</f>
        <v>ultimii 5 ani</v>
      </c>
      <c r="G10" s="421" t="str">
        <f>CONCATENATE("ultimii ",durata_evaluare," ani")</f>
        <v>ultimii 5 ani</v>
      </c>
    </row>
    <row r="11" spans="1:7">
      <c r="A11" s="86"/>
      <c r="B11" s="65"/>
      <c r="C11" s="65"/>
      <c r="D11" s="30"/>
      <c r="E11" s="144">
        <f>SUMIF(E12:E1012,"&gt;0")</f>
        <v>0</v>
      </c>
      <c r="F11" s="144">
        <f>SUMIF(F12:F1110,"&gt;0")</f>
        <v>0</v>
      </c>
      <c r="G11" s="144">
        <f>SUMIF(G12:G1110,"&gt;0")</f>
        <v>0</v>
      </c>
    </row>
    <row r="12" spans="1:7">
      <c r="A12" s="37">
        <v>1</v>
      </c>
      <c r="B12" s="7" t="s">
        <v>610</v>
      </c>
      <c r="C12" s="7"/>
      <c r="D12" s="215"/>
      <c r="E12" s="16" t="str">
        <f t="shared" ref="E12:E75" si="0">IF(OR(,,$D12&lt;an_initial,$D12&gt;an_final),"",(HLOOKUP(C12,iii7punctaje,2,FALSE)))</f>
        <v/>
      </c>
      <c r="F12" s="371" t="str">
        <f t="shared" ref="F12:F75" si="1">IF(OR(,,$D12&lt;an_initial,$D12&gt;an_final),"",(HLOOKUP(C12,iii7punctaje,2,FALSE))*COUNTIF(C12,$F$7))</f>
        <v/>
      </c>
      <c r="G12" s="371" t="str">
        <f t="shared" ref="G12:G75" si="2">IF(OR(,,$D12&lt;an_initial,$D12&gt;an_final),"",(HLOOKUP(C12,iii7punctaje,2,FALSE))*COUNTIF(C12,$G$7))</f>
        <v/>
      </c>
    </row>
    <row r="13" spans="1:7">
      <c r="A13" s="37">
        <v>2</v>
      </c>
      <c r="B13" s="7" t="s">
        <v>619</v>
      </c>
      <c r="C13" s="7"/>
      <c r="D13" s="215"/>
      <c r="E13" s="371" t="str">
        <f t="shared" si="0"/>
        <v/>
      </c>
      <c r="F13" s="371" t="str">
        <f t="shared" si="1"/>
        <v/>
      </c>
      <c r="G13" s="371" t="str">
        <f t="shared" si="2"/>
        <v/>
      </c>
    </row>
    <row r="14" spans="1:7">
      <c r="A14" s="37">
        <v>3</v>
      </c>
      <c r="B14" s="7" t="s">
        <v>619</v>
      </c>
      <c r="C14" s="7"/>
      <c r="D14" s="215"/>
      <c r="E14" s="371" t="str">
        <f t="shared" si="0"/>
        <v/>
      </c>
      <c r="F14" s="371" t="str">
        <f t="shared" si="1"/>
        <v/>
      </c>
      <c r="G14" s="371" t="str">
        <f t="shared" si="2"/>
        <v/>
      </c>
    </row>
    <row r="15" spans="1:7">
      <c r="A15" s="37">
        <v>4</v>
      </c>
      <c r="B15" s="6"/>
      <c r="C15" s="6"/>
      <c r="D15" s="211"/>
      <c r="E15" s="371" t="str">
        <f t="shared" si="0"/>
        <v/>
      </c>
      <c r="F15" s="371" t="str">
        <f t="shared" si="1"/>
        <v/>
      </c>
      <c r="G15" s="371" t="str">
        <f t="shared" si="2"/>
        <v/>
      </c>
    </row>
    <row r="16" spans="1:7">
      <c r="A16" s="37">
        <v>5</v>
      </c>
      <c r="B16" s="6"/>
      <c r="C16" s="6"/>
      <c r="D16" s="211"/>
      <c r="E16" s="371" t="str">
        <f t="shared" si="0"/>
        <v/>
      </c>
      <c r="F16" s="371" t="str">
        <f t="shared" si="1"/>
        <v/>
      </c>
      <c r="G16" s="371" t="str">
        <f t="shared" si="2"/>
        <v/>
      </c>
    </row>
    <row r="17" spans="1:7">
      <c r="A17" s="37">
        <v>6</v>
      </c>
      <c r="B17" s="6"/>
      <c r="C17" s="6"/>
      <c r="D17" s="211"/>
      <c r="E17" s="371" t="str">
        <f t="shared" si="0"/>
        <v/>
      </c>
      <c r="F17" s="371" t="str">
        <f t="shared" si="1"/>
        <v/>
      </c>
      <c r="G17" s="371" t="str">
        <f t="shared" si="2"/>
        <v/>
      </c>
    </row>
    <row r="18" spans="1:7">
      <c r="A18" s="37">
        <v>7</v>
      </c>
      <c r="B18" s="6"/>
      <c r="C18" s="6"/>
      <c r="D18" s="211"/>
      <c r="E18" s="371" t="str">
        <f t="shared" si="0"/>
        <v/>
      </c>
      <c r="F18" s="371" t="str">
        <f t="shared" si="1"/>
        <v/>
      </c>
      <c r="G18" s="371" t="str">
        <f t="shared" si="2"/>
        <v/>
      </c>
    </row>
    <row r="19" spans="1:7">
      <c r="A19" s="37">
        <v>8</v>
      </c>
      <c r="B19" s="6"/>
      <c r="C19" s="6"/>
      <c r="D19" s="211"/>
      <c r="E19" s="371" t="str">
        <f t="shared" si="0"/>
        <v/>
      </c>
      <c r="F19" s="371" t="str">
        <f t="shared" si="1"/>
        <v/>
      </c>
      <c r="G19" s="371" t="str">
        <f t="shared" si="2"/>
        <v/>
      </c>
    </row>
    <row r="20" spans="1:7">
      <c r="A20" s="37">
        <v>9</v>
      </c>
      <c r="B20" s="6"/>
      <c r="C20" s="6"/>
      <c r="D20" s="211"/>
      <c r="E20" s="371" t="str">
        <f t="shared" si="0"/>
        <v/>
      </c>
      <c r="F20" s="371" t="str">
        <f t="shared" si="1"/>
        <v/>
      </c>
      <c r="G20" s="371" t="str">
        <f t="shared" si="2"/>
        <v/>
      </c>
    </row>
    <row r="21" spans="1:7">
      <c r="A21" s="37">
        <v>10</v>
      </c>
      <c r="B21" s="6"/>
      <c r="C21" s="6"/>
      <c r="D21" s="211"/>
      <c r="E21" s="371" t="str">
        <f t="shared" si="0"/>
        <v/>
      </c>
      <c r="F21" s="371" t="str">
        <f t="shared" si="1"/>
        <v/>
      </c>
      <c r="G21" s="371" t="str">
        <f t="shared" si="2"/>
        <v/>
      </c>
    </row>
    <row r="22" spans="1:7">
      <c r="A22" s="37">
        <v>11</v>
      </c>
      <c r="B22" s="6"/>
      <c r="C22" s="6"/>
      <c r="D22" s="211"/>
      <c r="E22" s="371" t="str">
        <f t="shared" si="0"/>
        <v/>
      </c>
      <c r="F22" s="371" t="str">
        <f t="shared" si="1"/>
        <v/>
      </c>
      <c r="G22" s="371" t="str">
        <f t="shared" si="2"/>
        <v/>
      </c>
    </row>
    <row r="23" spans="1:7">
      <c r="A23" s="37">
        <v>12</v>
      </c>
      <c r="B23" s="6"/>
      <c r="C23" s="6"/>
      <c r="D23" s="211"/>
      <c r="E23" s="371" t="str">
        <f t="shared" si="0"/>
        <v/>
      </c>
      <c r="F23" s="371" t="str">
        <f t="shared" si="1"/>
        <v/>
      </c>
      <c r="G23" s="371" t="str">
        <f t="shared" si="2"/>
        <v/>
      </c>
    </row>
    <row r="24" spans="1:7">
      <c r="A24" s="37">
        <v>13</v>
      </c>
      <c r="B24" s="6"/>
      <c r="C24" s="6"/>
      <c r="D24" s="211"/>
      <c r="E24" s="371" t="str">
        <f t="shared" si="0"/>
        <v/>
      </c>
      <c r="F24" s="371" t="str">
        <f t="shared" si="1"/>
        <v/>
      </c>
      <c r="G24" s="371" t="str">
        <f t="shared" si="2"/>
        <v/>
      </c>
    </row>
    <row r="25" spans="1:7">
      <c r="A25" s="37">
        <v>14</v>
      </c>
      <c r="B25" s="6"/>
      <c r="C25" s="6"/>
      <c r="D25" s="211"/>
      <c r="E25" s="371" t="str">
        <f t="shared" si="0"/>
        <v/>
      </c>
      <c r="F25" s="371" t="str">
        <f t="shared" si="1"/>
        <v/>
      </c>
      <c r="G25" s="371" t="str">
        <f t="shared" si="2"/>
        <v/>
      </c>
    </row>
    <row r="26" spans="1:7">
      <c r="A26" s="37">
        <v>15</v>
      </c>
      <c r="B26" s="6"/>
      <c r="C26" s="6"/>
      <c r="D26" s="211"/>
      <c r="E26" s="371" t="str">
        <f t="shared" si="0"/>
        <v/>
      </c>
      <c r="F26" s="371" t="str">
        <f t="shared" si="1"/>
        <v/>
      </c>
      <c r="G26" s="371" t="str">
        <f t="shared" si="2"/>
        <v/>
      </c>
    </row>
    <row r="27" spans="1:7">
      <c r="A27" s="37">
        <v>16</v>
      </c>
      <c r="B27" s="6"/>
      <c r="C27" s="6"/>
      <c r="D27" s="211"/>
      <c r="E27" s="371" t="str">
        <f t="shared" si="0"/>
        <v/>
      </c>
      <c r="F27" s="371" t="str">
        <f t="shared" si="1"/>
        <v/>
      </c>
      <c r="G27" s="371" t="str">
        <f t="shared" si="2"/>
        <v/>
      </c>
    </row>
    <row r="28" spans="1:7">
      <c r="A28" s="37">
        <v>17</v>
      </c>
      <c r="B28" s="6"/>
      <c r="C28" s="6"/>
      <c r="D28" s="211"/>
      <c r="E28" s="371" t="str">
        <f t="shared" si="0"/>
        <v/>
      </c>
      <c r="F28" s="371" t="str">
        <f t="shared" si="1"/>
        <v/>
      </c>
      <c r="G28" s="371" t="str">
        <f t="shared" si="2"/>
        <v/>
      </c>
    </row>
    <row r="29" spans="1:7">
      <c r="A29" s="37">
        <v>18</v>
      </c>
      <c r="B29" s="6"/>
      <c r="C29" s="6"/>
      <c r="D29" s="211"/>
      <c r="E29" s="371" t="str">
        <f t="shared" si="0"/>
        <v/>
      </c>
      <c r="F29" s="371" t="str">
        <f t="shared" si="1"/>
        <v/>
      </c>
      <c r="G29" s="371" t="str">
        <f t="shared" si="2"/>
        <v/>
      </c>
    </row>
    <row r="30" spans="1:7">
      <c r="A30" s="37">
        <v>19</v>
      </c>
      <c r="B30" s="6"/>
      <c r="C30" s="6"/>
      <c r="D30" s="211"/>
      <c r="E30" s="371" t="str">
        <f t="shared" si="0"/>
        <v/>
      </c>
      <c r="F30" s="371" t="str">
        <f t="shared" si="1"/>
        <v/>
      </c>
      <c r="G30" s="371" t="str">
        <f t="shared" si="2"/>
        <v/>
      </c>
    </row>
    <row r="31" spans="1:7">
      <c r="A31" s="37">
        <v>20</v>
      </c>
      <c r="B31" s="6"/>
      <c r="C31" s="6"/>
      <c r="D31" s="211"/>
      <c r="E31" s="371" t="str">
        <f t="shared" si="0"/>
        <v/>
      </c>
      <c r="F31" s="371" t="str">
        <f t="shared" si="1"/>
        <v/>
      </c>
      <c r="G31" s="371" t="str">
        <f t="shared" si="2"/>
        <v/>
      </c>
    </row>
    <row r="32" spans="1:7">
      <c r="A32" s="37">
        <v>21</v>
      </c>
      <c r="B32" s="6"/>
      <c r="C32" s="6"/>
      <c r="D32" s="211"/>
      <c r="E32" s="371" t="str">
        <f t="shared" si="0"/>
        <v/>
      </c>
      <c r="F32" s="371" t="str">
        <f t="shared" si="1"/>
        <v/>
      </c>
      <c r="G32" s="371" t="str">
        <f t="shared" si="2"/>
        <v/>
      </c>
    </row>
    <row r="33" spans="1:7">
      <c r="A33" s="37">
        <v>22</v>
      </c>
      <c r="B33" s="6"/>
      <c r="C33" s="6"/>
      <c r="D33" s="211"/>
      <c r="E33" s="371" t="str">
        <f t="shared" si="0"/>
        <v/>
      </c>
      <c r="F33" s="371" t="str">
        <f t="shared" si="1"/>
        <v/>
      </c>
      <c r="G33" s="371" t="str">
        <f t="shared" si="2"/>
        <v/>
      </c>
    </row>
    <row r="34" spans="1:7">
      <c r="A34" s="37">
        <v>23</v>
      </c>
      <c r="B34" s="6"/>
      <c r="C34" s="6"/>
      <c r="D34" s="211"/>
      <c r="E34" s="371" t="str">
        <f t="shared" si="0"/>
        <v/>
      </c>
      <c r="F34" s="371" t="str">
        <f t="shared" si="1"/>
        <v/>
      </c>
      <c r="G34" s="371" t="str">
        <f t="shared" si="2"/>
        <v/>
      </c>
    </row>
    <row r="35" spans="1:7">
      <c r="A35" s="37">
        <v>24</v>
      </c>
      <c r="B35" s="6"/>
      <c r="C35" s="6"/>
      <c r="D35" s="211"/>
      <c r="E35" s="371" t="str">
        <f t="shared" si="0"/>
        <v/>
      </c>
      <c r="F35" s="371" t="str">
        <f t="shared" si="1"/>
        <v/>
      </c>
      <c r="G35" s="371" t="str">
        <f t="shared" si="2"/>
        <v/>
      </c>
    </row>
    <row r="36" spans="1:7">
      <c r="A36" s="37">
        <v>25</v>
      </c>
      <c r="B36" s="6"/>
      <c r="C36" s="6"/>
      <c r="D36" s="211"/>
      <c r="E36" s="371" t="str">
        <f t="shared" si="0"/>
        <v/>
      </c>
      <c r="F36" s="371" t="str">
        <f t="shared" si="1"/>
        <v/>
      </c>
      <c r="G36" s="371" t="str">
        <f t="shared" si="2"/>
        <v/>
      </c>
    </row>
    <row r="37" spans="1:7">
      <c r="A37" s="37">
        <v>26</v>
      </c>
      <c r="B37" s="6"/>
      <c r="C37" s="6"/>
      <c r="D37" s="211"/>
      <c r="E37" s="371" t="str">
        <f t="shared" si="0"/>
        <v/>
      </c>
      <c r="F37" s="371" t="str">
        <f t="shared" si="1"/>
        <v/>
      </c>
      <c r="G37" s="371" t="str">
        <f t="shared" si="2"/>
        <v/>
      </c>
    </row>
    <row r="38" spans="1:7">
      <c r="A38" s="37">
        <v>27</v>
      </c>
      <c r="B38" s="6"/>
      <c r="C38" s="6"/>
      <c r="D38" s="211"/>
      <c r="E38" s="371" t="str">
        <f t="shared" si="0"/>
        <v/>
      </c>
      <c r="F38" s="371" t="str">
        <f t="shared" si="1"/>
        <v/>
      </c>
      <c r="G38" s="371" t="str">
        <f t="shared" si="2"/>
        <v/>
      </c>
    </row>
    <row r="39" spans="1:7">
      <c r="A39" s="37">
        <v>28</v>
      </c>
      <c r="B39" s="6"/>
      <c r="C39" s="6"/>
      <c r="D39" s="211"/>
      <c r="E39" s="371" t="str">
        <f t="shared" si="0"/>
        <v/>
      </c>
      <c r="F39" s="371" t="str">
        <f t="shared" si="1"/>
        <v/>
      </c>
      <c r="G39" s="371" t="str">
        <f t="shared" si="2"/>
        <v/>
      </c>
    </row>
    <row r="40" spans="1:7">
      <c r="A40" s="37">
        <v>29</v>
      </c>
      <c r="B40" s="6"/>
      <c r="C40" s="6"/>
      <c r="D40" s="211"/>
      <c r="E40" s="371" t="str">
        <f t="shared" si="0"/>
        <v/>
      </c>
      <c r="F40" s="371" t="str">
        <f t="shared" si="1"/>
        <v/>
      </c>
      <c r="G40" s="371" t="str">
        <f t="shared" si="2"/>
        <v/>
      </c>
    </row>
    <row r="41" spans="1:7">
      <c r="A41" s="37">
        <v>30</v>
      </c>
      <c r="B41" s="6"/>
      <c r="C41" s="6"/>
      <c r="D41" s="211"/>
      <c r="E41" s="371" t="str">
        <f t="shared" si="0"/>
        <v/>
      </c>
      <c r="F41" s="371" t="str">
        <f t="shared" si="1"/>
        <v/>
      </c>
      <c r="G41" s="371" t="str">
        <f t="shared" si="2"/>
        <v/>
      </c>
    </row>
    <row r="42" spans="1:7">
      <c r="A42" s="37">
        <v>31</v>
      </c>
      <c r="B42" s="6"/>
      <c r="C42" s="6"/>
      <c r="D42" s="211"/>
      <c r="E42" s="371" t="str">
        <f t="shared" si="0"/>
        <v/>
      </c>
      <c r="F42" s="371" t="str">
        <f t="shared" si="1"/>
        <v/>
      </c>
      <c r="G42" s="371" t="str">
        <f t="shared" si="2"/>
        <v/>
      </c>
    </row>
    <row r="43" spans="1:7">
      <c r="A43" s="37">
        <v>32</v>
      </c>
      <c r="B43" s="6"/>
      <c r="C43" s="6"/>
      <c r="D43" s="211"/>
      <c r="E43" s="371" t="str">
        <f t="shared" si="0"/>
        <v/>
      </c>
      <c r="F43" s="371" t="str">
        <f t="shared" si="1"/>
        <v/>
      </c>
      <c r="G43" s="371" t="str">
        <f t="shared" si="2"/>
        <v/>
      </c>
    </row>
    <row r="44" spans="1:7">
      <c r="A44" s="37">
        <v>33</v>
      </c>
      <c r="B44" s="6"/>
      <c r="C44" s="6"/>
      <c r="D44" s="211"/>
      <c r="E44" s="371" t="str">
        <f t="shared" si="0"/>
        <v/>
      </c>
      <c r="F44" s="371" t="str">
        <f t="shared" si="1"/>
        <v/>
      </c>
      <c r="G44" s="371" t="str">
        <f t="shared" si="2"/>
        <v/>
      </c>
    </row>
    <row r="45" spans="1:7">
      <c r="A45" s="37">
        <v>34</v>
      </c>
      <c r="B45" s="6"/>
      <c r="C45" s="6"/>
      <c r="D45" s="211"/>
      <c r="E45" s="371" t="str">
        <f t="shared" si="0"/>
        <v/>
      </c>
      <c r="F45" s="371" t="str">
        <f t="shared" si="1"/>
        <v/>
      </c>
      <c r="G45" s="371" t="str">
        <f t="shared" si="2"/>
        <v/>
      </c>
    </row>
    <row r="46" spans="1:7">
      <c r="A46" s="37">
        <v>35</v>
      </c>
      <c r="B46" s="6"/>
      <c r="C46" s="6"/>
      <c r="D46" s="211"/>
      <c r="E46" s="371" t="str">
        <f t="shared" si="0"/>
        <v/>
      </c>
      <c r="F46" s="371" t="str">
        <f t="shared" si="1"/>
        <v/>
      </c>
      <c r="G46" s="371" t="str">
        <f t="shared" si="2"/>
        <v/>
      </c>
    </row>
    <row r="47" spans="1:7">
      <c r="A47" s="37">
        <v>36</v>
      </c>
      <c r="B47" s="6"/>
      <c r="C47" s="6"/>
      <c r="D47" s="211"/>
      <c r="E47" s="371" t="str">
        <f t="shared" si="0"/>
        <v/>
      </c>
      <c r="F47" s="371" t="str">
        <f t="shared" si="1"/>
        <v/>
      </c>
      <c r="G47" s="371" t="str">
        <f t="shared" si="2"/>
        <v/>
      </c>
    </row>
    <row r="48" spans="1:7">
      <c r="A48" s="37">
        <v>37</v>
      </c>
      <c r="B48" s="6"/>
      <c r="C48" s="6"/>
      <c r="D48" s="211"/>
      <c r="E48" s="371" t="str">
        <f t="shared" si="0"/>
        <v/>
      </c>
      <c r="F48" s="371" t="str">
        <f t="shared" si="1"/>
        <v/>
      </c>
      <c r="G48" s="371" t="str">
        <f t="shared" si="2"/>
        <v/>
      </c>
    </row>
    <row r="49" spans="1:7">
      <c r="A49" s="37">
        <v>38</v>
      </c>
      <c r="B49" s="6"/>
      <c r="C49" s="6"/>
      <c r="D49" s="211"/>
      <c r="E49" s="371" t="str">
        <f t="shared" si="0"/>
        <v/>
      </c>
      <c r="F49" s="371" t="str">
        <f t="shared" si="1"/>
        <v/>
      </c>
      <c r="G49" s="371" t="str">
        <f t="shared" si="2"/>
        <v/>
      </c>
    </row>
    <row r="50" spans="1:7">
      <c r="A50" s="37">
        <v>39</v>
      </c>
      <c r="B50" s="6"/>
      <c r="C50" s="6"/>
      <c r="D50" s="211"/>
      <c r="E50" s="371" t="str">
        <f t="shared" si="0"/>
        <v/>
      </c>
      <c r="F50" s="371" t="str">
        <f t="shared" si="1"/>
        <v/>
      </c>
      <c r="G50" s="371" t="str">
        <f t="shared" si="2"/>
        <v/>
      </c>
    </row>
    <row r="51" spans="1:7">
      <c r="A51" s="37">
        <v>40</v>
      </c>
      <c r="B51" s="6"/>
      <c r="C51" s="6"/>
      <c r="D51" s="211"/>
      <c r="E51" s="371" t="str">
        <f t="shared" si="0"/>
        <v/>
      </c>
      <c r="F51" s="371" t="str">
        <f t="shared" si="1"/>
        <v/>
      </c>
      <c r="G51" s="371" t="str">
        <f t="shared" si="2"/>
        <v/>
      </c>
    </row>
    <row r="52" spans="1:7">
      <c r="A52" s="37">
        <v>41</v>
      </c>
      <c r="B52" s="6"/>
      <c r="C52" s="6"/>
      <c r="D52" s="211"/>
      <c r="E52" s="371" t="str">
        <f t="shared" si="0"/>
        <v/>
      </c>
      <c r="F52" s="371" t="str">
        <f t="shared" si="1"/>
        <v/>
      </c>
      <c r="G52" s="371" t="str">
        <f t="shared" si="2"/>
        <v/>
      </c>
    </row>
    <row r="53" spans="1:7">
      <c r="A53" s="37">
        <v>42</v>
      </c>
      <c r="B53" s="6"/>
      <c r="C53" s="6"/>
      <c r="D53" s="211"/>
      <c r="E53" s="371" t="str">
        <f t="shared" si="0"/>
        <v/>
      </c>
      <c r="F53" s="371" t="str">
        <f t="shared" si="1"/>
        <v/>
      </c>
      <c r="G53" s="371" t="str">
        <f t="shared" si="2"/>
        <v/>
      </c>
    </row>
    <row r="54" spans="1:7">
      <c r="A54" s="37">
        <v>43</v>
      </c>
      <c r="B54" s="6"/>
      <c r="C54" s="6"/>
      <c r="D54" s="211"/>
      <c r="E54" s="371" t="str">
        <f t="shared" si="0"/>
        <v/>
      </c>
      <c r="F54" s="371" t="str">
        <f t="shared" si="1"/>
        <v/>
      </c>
      <c r="G54" s="371" t="str">
        <f t="shared" si="2"/>
        <v/>
      </c>
    </row>
    <row r="55" spans="1:7">
      <c r="A55" s="37">
        <v>44</v>
      </c>
      <c r="B55" s="6"/>
      <c r="C55" s="6"/>
      <c r="D55" s="211"/>
      <c r="E55" s="371" t="str">
        <f t="shared" si="0"/>
        <v/>
      </c>
      <c r="F55" s="371" t="str">
        <f t="shared" si="1"/>
        <v/>
      </c>
      <c r="G55" s="371" t="str">
        <f t="shared" si="2"/>
        <v/>
      </c>
    </row>
    <row r="56" spans="1:7">
      <c r="A56" s="37">
        <v>45</v>
      </c>
      <c r="B56" s="6"/>
      <c r="C56" s="6"/>
      <c r="D56" s="211"/>
      <c r="E56" s="371" t="str">
        <f t="shared" si="0"/>
        <v/>
      </c>
      <c r="F56" s="371" t="str">
        <f t="shared" si="1"/>
        <v/>
      </c>
      <c r="G56" s="371" t="str">
        <f t="shared" si="2"/>
        <v/>
      </c>
    </row>
    <row r="57" spans="1:7">
      <c r="A57" s="37">
        <v>46</v>
      </c>
      <c r="B57" s="6"/>
      <c r="C57" s="6"/>
      <c r="D57" s="211"/>
      <c r="E57" s="371" t="str">
        <f t="shared" si="0"/>
        <v/>
      </c>
      <c r="F57" s="371" t="str">
        <f t="shared" si="1"/>
        <v/>
      </c>
      <c r="G57" s="371" t="str">
        <f t="shared" si="2"/>
        <v/>
      </c>
    </row>
    <row r="58" spans="1:7">
      <c r="A58" s="37">
        <v>47</v>
      </c>
      <c r="B58" s="6"/>
      <c r="C58" s="6"/>
      <c r="D58" s="211"/>
      <c r="E58" s="371" t="str">
        <f t="shared" si="0"/>
        <v/>
      </c>
      <c r="F58" s="371" t="str">
        <f t="shared" si="1"/>
        <v/>
      </c>
      <c r="G58" s="371" t="str">
        <f t="shared" si="2"/>
        <v/>
      </c>
    </row>
    <row r="59" spans="1:7">
      <c r="A59" s="37">
        <v>48</v>
      </c>
      <c r="B59" s="6"/>
      <c r="C59" s="6"/>
      <c r="D59" s="211"/>
      <c r="E59" s="371" t="str">
        <f t="shared" si="0"/>
        <v/>
      </c>
      <c r="F59" s="371" t="str">
        <f t="shared" si="1"/>
        <v/>
      </c>
      <c r="G59" s="371" t="str">
        <f t="shared" si="2"/>
        <v/>
      </c>
    </row>
    <row r="60" spans="1:7">
      <c r="A60" s="37">
        <v>49</v>
      </c>
      <c r="B60" s="6"/>
      <c r="C60" s="6"/>
      <c r="D60" s="211"/>
      <c r="E60" s="371" t="str">
        <f t="shared" si="0"/>
        <v/>
      </c>
      <c r="F60" s="371" t="str">
        <f t="shared" si="1"/>
        <v/>
      </c>
      <c r="G60" s="371" t="str">
        <f t="shared" si="2"/>
        <v/>
      </c>
    </row>
    <row r="61" spans="1:7">
      <c r="A61" s="37">
        <v>50</v>
      </c>
      <c r="B61" s="6"/>
      <c r="C61" s="6"/>
      <c r="D61" s="211"/>
      <c r="E61" s="371" t="str">
        <f t="shared" si="0"/>
        <v/>
      </c>
      <c r="F61" s="371" t="str">
        <f t="shared" si="1"/>
        <v/>
      </c>
      <c r="G61" s="371" t="str">
        <f t="shared" si="2"/>
        <v/>
      </c>
    </row>
    <row r="62" spans="1:7">
      <c r="A62" s="37">
        <v>51</v>
      </c>
      <c r="B62" s="6"/>
      <c r="C62" s="6"/>
      <c r="D62" s="211"/>
      <c r="E62" s="371" t="str">
        <f t="shared" si="0"/>
        <v/>
      </c>
      <c r="F62" s="371" t="str">
        <f t="shared" si="1"/>
        <v/>
      </c>
      <c r="G62" s="371" t="str">
        <f t="shared" si="2"/>
        <v/>
      </c>
    </row>
    <row r="63" spans="1:7">
      <c r="A63" s="37">
        <v>52</v>
      </c>
      <c r="B63" s="6"/>
      <c r="C63" s="6"/>
      <c r="D63" s="211"/>
      <c r="E63" s="371" t="str">
        <f t="shared" si="0"/>
        <v/>
      </c>
      <c r="F63" s="371" t="str">
        <f t="shared" si="1"/>
        <v/>
      </c>
      <c r="G63" s="371" t="str">
        <f t="shared" si="2"/>
        <v/>
      </c>
    </row>
    <row r="64" spans="1:7">
      <c r="A64" s="37">
        <v>53</v>
      </c>
      <c r="B64" s="6"/>
      <c r="C64" s="6"/>
      <c r="D64" s="211"/>
      <c r="E64" s="371" t="str">
        <f t="shared" si="0"/>
        <v/>
      </c>
      <c r="F64" s="371" t="str">
        <f t="shared" si="1"/>
        <v/>
      </c>
      <c r="G64" s="371" t="str">
        <f t="shared" si="2"/>
        <v/>
      </c>
    </row>
    <row r="65" spans="1:7">
      <c r="A65" s="37">
        <v>54</v>
      </c>
      <c r="B65" s="6"/>
      <c r="C65" s="6"/>
      <c r="D65" s="211"/>
      <c r="E65" s="371" t="str">
        <f t="shared" si="0"/>
        <v/>
      </c>
      <c r="F65" s="371" t="str">
        <f t="shared" si="1"/>
        <v/>
      </c>
      <c r="G65" s="371" t="str">
        <f t="shared" si="2"/>
        <v/>
      </c>
    </row>
    <row r="66" spans="1:7">
      <c r="A66" s="37">
        <v>55</v>
      </c>
      <c r="B66" s="6"/>
      <c r="C66" s="6"/>
      <c r="D66" s="211"/>
      <c r="E66" s="371" t="str">
        <f t="shared" si="0"/>
        <v/>
      </c>
      <c r="F66" s="371" t="str">
        <f t="shared" si="1"/>
        <v/>
      </c>
      <c r="G66" s="371" t="str">
        <f t="shared" si="2"/>
        <v/>
      </c>
    </row>
    <row r="67" spans="1:7">
      <c r="A67" s="37">
        <v>56</v>
      </c>
      <c r="B67" s="6"/>
      <c r="C67" s="6"/>
      <c r="D67" s="211"/>
      <c r="E67" s="371" t="str">
        <f t="shared" si="0"/>
        <v/>
      </c>
      <c r="F67" s="371" t="str">
        <f t="shared" si="1"/>
        <v/>
      </c>
      <c r="G67" s="371" t="str">
        <f t="shared" si="2"/>
        <v/>
      </c>
    </row>
    <row r="68" spans="1:7">
      <c r="A68" s="37">
        <v>57</v>
      </c>
      <c r="B68" s="6"/>
      <c r="C68" s="6"/>
      <c r="D68" s="211"/>
      <c r="E68" s="371" t="str">
        <f t="shared" si="0"/>
        <v/>
      </c>
      <c r="F68" s="371" t="str">
        <f t="shared" si="1"/>
        <v/>
      </c>
      <c r="G68" s="371" t="str">
        <f t="shared" si="2"/>
        <v/>
      </c>
    </row>
    <row r="69" spans="1:7">
      <c r="A69" s="37">
        <v>58</v>
      </c>
      <c r="B69" s="6"/>
      <c r="C69" s="6"/>
      <c r="D69" s="211"/>
      <c r="E69" s="371" t="str">
        <f t="shared" si="0"/>
        <v/>
      </c>
      <c r="F69" s="371" t="str">
        <f t="shared" si="1"/>
        <v/>
      </c>
      <c r="G69" s="371" t="str">
        <f t="shared" si="2"/>
        <v/>
      </c>
    </row>
    <row r="70" spans="1:7">
      <c r="A70" s="37">
        <v>59</v>
      </c>
      <c r="B70" s="6"/>
      <c r="C70" s="6"/>
      <c r="D70" s="211"/>
      <c r="E70" s="371" t="str">
        <f t="shared" si="0"/>
        <v/>
      </c>
      <c r="F70" s="371" t="str">
        <f t="shared" si="1"/>
        <v/>
      </c>
      <c r="G70" s="371" t="str">
        <f t="shared" si="2"/>
        <v/>
      </c>
    </row>
    <row r="71" spans="1:7">
      <c r="A71" s="37">
        <v>60</v>
      </c>
      <c r="B71" s="6"/>
      <c r="C71" s="6"/>
      <c r="D71" s="211"/>
      <c r="E71" s="371" t="str">
        <f t="shared" si="0"/>
        <v/>
      </c>
      <c r="F71" s="371" t="str">
        <f t="shared" si="1"/>
        <v/>
      </c>
      <c r="G71" s="371" t="str">
        <f t="shared" si="2"/>
        <v/>
      </c>
    </row>
    <row r="72" spans="1:7">
      <c r="A72" s="37">
        <v>61</v>
      </c>
      <c r="B72" s="6"/>
      <c r="C72" s="6"/>
      <c r="D72" s="211"/>
      <c r="E72" s="371" t="str">
        <f t="shared" si="0"/>
        <v/>
      </c>
      <c r="F72" s="371" t="str">
        <f t="shared" si="1"/>
        <v/>
      </c>
      <c r="G72" s="371" t="str">
        <f t="shared" si="2"/>
        <v/>
      </c>
    </row>
    <row r="73" spans="1:7">
      <c r="A73" s="37">
        <v>62</v>
      </c>
      <c r="B73" s="6"/>
      <c r="C73" s="6"/>
      <c r="D73" s="211"/>
      <c r="E73" s="371" t="str">
        <f t="shared" si="0"/>
        <v/>
      </c>
      <c r="F73" s="371" t="str">
        <f t="shared" si="1"/>
        <v/>
      </c>
      <c r="G73" s="371" t="str">
        <f t="shared" si="2"/>
        <v/>
      </c>
    </row>
    <row r="74" spans="1:7">
      <c r="A74" s="37">
        <v>63</v>
      </c>
      <c r="B74" s="6"/>
      <c r="C74" s="6"/>
      <c r="D74" s="211"/>
      <c r="E74" s="371" t="str">
        <f t="shared" si="0"/>
        <v/>
      </c>
      <c r="F74" s="371" t="str">
        <f t="shared" si="1"/>
        <v/>
      </c>
      <c r="G74" s="371" t="str">
        <f t="shared" si="2"/>
        <v/>
      </c>
    </row>
    <row r="75" spans="1:7">
      <c r="A75" s="37">
        <v>64</v>
      </c>
      <c r="B75" s="6"/>
      <c r="C75" s="6"/>
      <c r="D75" s="211"/>
      <c r="E75" s="371" t="str">
        <f t="shared" si="0"/>
        <v/>
      </c>
      <c r="F75" s="371" t="str">
        <f t="shared" si="1"/>
        <v/>
      </c>
      <c r="G75" s="371" t="str">
        <f t="shared" si="2"/>
        <v/>
      </c>
    </row>
    <row r="76" spans="1:7">
      <c r="A76" s="37">
        <v>65</v>
      </c>
      <c r="B76" s="6"/>
      <c r="C76" s="6"/>
      <c r="D76" s="211"/>
      <c r="E76" s="371" t="str">
        <f t="shared" ref="E76:E139" si="3">IF(OR(,,$D76&lt;an_initial,$D76&gt;an_final),"",(HLOOKUP(C76,iii7punctaje,2,FALSE)))</f>
        <v/>
      </c>
      <c r="F76" s="371" t="str">
        <f t="shared" ref="F76:F139" si="4">IF(OR(,,$D76&lt;an_initial,$D76&gt;an_final),"",(HLOOKUP(C76,iii7punctaje,2,FALSE))*COUNTIF(C76,$F$7))</f>
        <v/>
      </c>
      <c r="G76" s="371" t="str">
        <f t="shared" ref="G76:G139" si="5">IF(OR(,,$D76&lt;an_initial,$D76&gt;an_final),"",(HLOOKUP(C76,iii7punctaje,2,FALSE))*COUNTIF(C76,$G$7))</f>
        <v/>
      </c>
    </row>
    <row r="77" spans="1:7">
      <c r="A77" s="37">
        <v>66</v>
      </c>
      <c r="B77" s="6"/>
      <c r="C77" s="6"/>
      <c r="D77" s="211"/>
      <c r="E77" s="371" t="str">
        <f t="shared" si="3"/>
        <v/>
      </c>
      <c r="F77" s="371" t="str">
        <f t="shared" si="4"/>
        <v/>
      </c>
      <c r="G77" s="371" t="str">
        <f t="shared" si="5"/>
        <v/>
      </c>
    </row>
    <row r="78" spans="1:7">
      <c r="A78" s="37">
        <v>67</v>
      </c>
      <c r="B78" s="6"/>
      <c r="C78" s="6"/>
      <c r="D78" s="211"/>
      <c r="E78" s="371" t="str">
        <f t="shared" si="3"/>
        <v/>
      </c>
      <c r="F78" s="371" t="str">
        <f t="shared" si="4"/>
        <v/>
      </c>
      <c r="G78" s="371" t="str">
        <f t="shared" si="5"/>
        <v/>
      </c>
    </row>
    <row r="79" spans="1:7">
      <c r="A79" s="37">
        <v>68</v>
      </c>
      <c r="B79" s="6"/>
      <c r="C79" s="6"/>
      <c r="D79" s="211"/>
      <c r="E79" s="371" t="str">
        <f t="shared" si="3"/>
        <v/>
      </c>
      <c r="F79" s="371" t="str">
        <f t="shared" si="4"/>
        <v/>
      </c>
      <c r="G79" s="371" t="str">
        <f t="shared" si="5"/>
        <v/>
      </c>
    </row>
    <row r="80" spans="1:7">
      <c r="A80" s="37">
        <v>69</v>
      </c>
      <c r="B80" s="6"/>
      <c r="C80" s="6"/>
      <c r="D80" s="211"/>
      <c r="E80" s="371" t="str">
        <f t="shared" si="3"/>
        <v/>
      </c>
      <c r="F80" s="371" t="str">
        <f t="shared" si="4"/>
        <v/>
      </c>
      <c r="G80" s="371" t="str">
        <f t="shared" si="5"/>
        <v/>
      </c>
    </row>
    <row r="81" spans="1:7">
      <c r="A81" s="37">
        <v>70</v>
      </c>
      <c r="B81" s="6"/>
      <c r="C81" s="6"/>
      <c r="D81" s="211"/>
      <c r="E81" s="371" t="str">
        <f t="shared" si="3"/>
        <v/>
      </c>
      <c r="F81" s="371" t="str">
        <f t="shared" si="4"/>
        <v/>
      </c>
      <c r="G81" s="371" t="str">
        <f t="shared" si="5"/>
        <v/>
      </c>
    </row>
    <row r="82" spans="1:7">
      <c r="A82" s="37">
        <v>71</v>
      </c>
      <c r="B82" s="6"/>
      <c r="C82" s="6"/>
      <c r="D82" s="211"/>
      <c r="E82" s="371" t="str">
        <f t="shared" si="3"/>
        <v/>
      </c>
      <c r="F82" s="371" t="str">
        <f t="shared" si="4"/>
        <v/>
      </c>
      <c r="G82" s="371" t="str">
        <f t="shared" si="5"/>
        <v/>
      </c>
    </row>
    <row r="83" spans="1:7">
      <c r="A83" s="37">
        <v>72</v>
      </c>
      <c r="B83" s="6"/>
      <c r="C83" s="6"/>
      <c r="D83" s="211"/>
      <c r="E83" s="371" t="str">
        <f t="shared" si="3"/>
        <v/>
      </c>
      <c r="F83" s="371" t="str">
        <f t="shared" si="4"/>
        <v/>
      </c>
      <c r="G83" s="371" t="str">
        <f t="shared" si="5"/>
        <v/>
      </c>
    </row>
    <row r="84" spans="1:7">
      <c r="A84" s="37">
        <v>73</v>
      </c>
      <c r="B84" s="6"/>
      <c r="C84" s="6"/>
      <c r="D84" s="211"/>
      <c r="E84" s="371" t="str">
        <f t="shared" si="3"/>
        <v/>
      </c>
      <c r="F84" s="371" t="str">
        <f t="shared" si="4"/>
        <v/>
      </c>
      <c r="G84" s="371" t="str">
        <f t="shared" si="5"/>
        <v/>
      </c>
    </row>
    <row r="85" spans="1:7">
      <c r="A85" s="37">
        <v>74</v>
      </c>
      <c r="B85" s="6"/>
      <c r="C85" s="6"/>
      <c r="D85" s="211"/>
      <c r="E85" s="371" t="str">
        <f t="shared" si="3"/>
        <v/>
      </c>
      <c r="F85" s="371" t="str">
        <f t="shared" si="4"/>
        <v/>
      </c>
      <c r="G85" s="371" t="str">
        <f t="shared" si="5"/>
        <v/>
      </c>
    </row>
    <row r="86" spans="1:7">
      <c r="A86" s="37">
        <v>75</v>
      </c>
      <c r="B86" s="6"/>
      <c r="C86" s="6"/>
      <c r="D86" s="211"/>
      <c r="E86" s="371" t="str">
        <f t="shared" si="3"/>
        <v/>
      </c>
      <c r="F86" s="371" t="str">
        <f t="shared" si="4"/>
        <v/>
      </c>
      <c r="G86" s="371" t="str">
        <f t="shared" si="5"/>
        <v/>
      </c>
    </row>
    <row r="87" spans="1:7">
      <c r="A87" s="37">
        <v>76</v>
      </c>
      <c r="B87" s="6"/>
      <c r="C87" s="6"/>
      <c r="D87" s="211"/>
      <c r="E87" s="371" t="str">
        <f t="shared" si="3"/>
        <v/>
      </c>
      <c r="F87" s="371" t="str">
        <f t="shared" si="4"/>
        <v/>
      </c>
      <c r="G87" s="371" t="str">
        <f t="shared" si="5"/>
        <v/>
      </c>
    </row>
    <row r="88" spans="1:7">
      <c r="A88" s="37">
        <v>77</v>
      </c>
      <c r="B88" s="6"/>
      <c r="C88" s="6"/>
      <c r="D88" s="211"/>
      <c r="E88" s="371" t="str">
        <f t="shared" si="3"/>
        <v/>
      </c>
      <c r="F88" s="371" t="str">
        <f t="shared" si="4"/>
        <v/>
      </c>
      <c r="G88" s="371" t="str">
        <f t="shared" si="5"/>
        <v/>
      </c>
    </row>
    <row r="89" spans="1:7">
      <c r="A89" s="37">
        <v>78</v>
      </c>
      <c r="B89" s="6"/>
      <c r="C89" s="6"/>
      <c r="D89" s="211"/>
      <c r="E89" s="371" t="str">
        <f t="shared" si="3"/>
        <v/>
      </c>
      <c r="F89" s="371" t="str">
        <f t="shared" si="4"/>
        <v/>
      </c>
      <c r="G89" s="371" t="str">
        <f t="shared" si="5"/>
        <v/>
      </c>
    </row>
    <row r="90" spans="1:7">
      <c r="A90" s="37">
        <v>79</v>
      </c>
      <c r="B90" s="6"/>
      <c r="C90" s="6"/>
      <c r="D90" s="211"/>
      <c r="E90" s="371" t="str">
        <f t="shared" si="3"/>
        <v/>
      </c>
      <c r="F90" s="371" t="str">
        <f t="shared" si="4"/>
        <v/>
      </c>
      <c r="G90" s="371" t="str">
        <f t="shared" si="5"/>
        <v/>
      </c>
    </row>
    <row r="91" spans="1:7">
      <c r="A91" s="37">
        <v>80</v>
      </c>
      <c r="B91" s="6"/>
      <c r="C91" s="6"/>
      <c r="D91" s="211"/>
      <c r="E91" s="371" t="str">
        <f t="shared" si="3"/>
        <v/>
      </c>
      <c r="F91" s="371" t="str">
        <f t="shared" si="4"/>
        <v/>
      </c>
      <c r="G91" s="371" t="str">
        <f t="shared" si="5"/>
        <v/>
      </c>
    </row>
    <row r="92" spans="1:7">
      <c r="A92" s="37">
        <v>81</v>
      </c>
      <c r="B92" s="6"/>
      <c r="C92" s="6"/>
      <c r="D92" s="211"/>
      <c r="E92" s="371" t="str">
        <f t="shared" si="3"/>
        <v/>
      </c>
      <c r="F92" s="371" t="str">
        <f t="shared" si="4"/>
        <v/>
      </c>
      <c r="G92" s="371" t="str">
        <f t="shared" si="5"/>
        <v/>
      </c>
    </row>
    <row r="93" spans="1:7">
      <c r="A93" s="37">
        <v>82</v>
      </c>
      <c r="B93" s="6"/>
      <c r="C93" s="6"/>
      <c r="D93" s="211"/>
      <c r="E93" s="371" t="str">
        <f t="shared" si="3"/>
        <v/>
      </c>
      <c r="F93" s="371" t="str">
        <f t="shared" si="4"/>
        <v/>
      </c>
      <c r="G93" s="371" t="str">
        <f t="shared" si="5"/>
        <v/>
      </c>
    </row>
    <row r="94" spans="1:7">
      <c r="A94" s="37">
        <v>83</v>
      </c>
      <c r="B94" s="6"/>
      <c r="C94" s="6"/>
      <c r="D94" s="211"/>
      <c r="E94" s="371" t="str">
        <f t="shared" si="3"/>
        <v/>
      </c>
      <c r="F94" s="371" t="str">
        <f t="shared" si="4"/>
        <v/>
      </c>
      <c r="G94" s="371" t="str">
        <f t="shared" si="5"/>
        <v/>
      </c>
    </row>
    <row r="95" spans="1:7">
      <c r="A95" s="37">
        <v>84</v>
      </c>
      <c r="B95" s="6"/>
      <c r="C95" s="6"/>
      <c r="D95" s="211"/>
      <c r="E95" s="371" t="str">
        <f t="shared" si="3"/>
        <v/>
      </c>
      <c r="F95" s="371" t="str">
        <f t="shared" si="4"/>
        <v/>
      </c>
      <c r="G95" s="371" t="str">
        <f t="shared" si="5"/>
        <v/>
      </c>
    </row>
    <row r="96" spans="1:7">
      <c r="A96" s="37">
        <v>85</v>
      </c>
      <c r="B96" s="6"/>
      <c r="C96" s="6"/>
      <c r="D96" s="211"/>
      <c r="E96" s="371" t="str">
        <f t="shared" si="3"/>
        <v/>
      </c>
      <c r="F96" s="371" t="str">
        <f t="shared" si="4"/>
        <v/>
      </c>
      <c r="G96" s="371" t="str">
        <f t="shared" si="5"/>
        <v/>
      </c>
    </row>
    <row r="97" spans="1:7">
      <c r="A97" s="37">
        <v>86</v>
      </c>
      <c r="B97" s="6"/>
      <c r="C97" s="6"/>
      <c r="D97" s="211"/>
      <c r="E97" s="371" t="str">
        <f t="shared" si="3"/>
        <v/>
      </c>
      <c r="F97" s="371" t="str">
        <f t="shared" si="4"/>
        <v/>
      </c>
      <c r="G97" s="371" t="str">
        <f t="shared" si="5"/>
        <v/>
      </c>
    </row>
    <row r="98" spans="1:7">
      <c r="A98" s="37">
        <v>87</v>
      </c>
      <c r="B98" s="6"/>
      <c r="C98" s="6"/>
      <c r="D98" s="211"/>
      <c r="E98" s="371" t="str">
        <f t="shared" si="3"/>
        <v/>
      </c>
      <c r="F98" s="371" t="str">
        <f t="shared" si="4"/>
        <v/>
      </c>
      <c r="G98" s="371" t="str">
        <f t="shared" si="5"/>
        <v/>
      </c>
    </row>
    <row r="99" spans="1:7">
      <c r="A99" s="37">
        <v>88</v>
      </c>
      <c r="B99" s="6"/>
      <c r="C99" s="6"/>
      <c r="D99" s="211"/>
      <c r="E99" s="371" t="str">
        <f t="shared" si="3"/>
        <v/>
      </c>
      <c r="F99" s="371" t="str">
        <f t="shared" si="4"/>
        <v/>
      </c>
      <c r="G99" s="371" t="str">
        <f t="shared" si="5"/>
        <v/>
      </c>
    </row>
    <row r="100" spans="1:7">
      <c r="A100" s="37">
        <v>89</v>
      </c>
      <c r="B100" s="6"/>
      <c r="C100" s="6"/>
      <c r="D100" s="211"/>
      <c r="E100" s="371" t="str">
        <f t="shared" si="3"/>
        <v/>
      </c>
      <c r="F100" s="371" t="str">
        <f t="shared" si="4"/>
        <v/>
      </c>
      <c r="G100" s="371" t="str">
        <f t="shared" si="5"/>
        <v/>
      </c>
    </row>
    <row r="101" spans="1:7">
      <c r="A101" s="37">
        <v>90</v>
      </c>
      <c r="B101" s="6"/>
      <c r="C101" s="6"/>
      <c r="D101" s="211"/>
      <c r="E101" s="371" t="str">
        <f t="shared" si="3"/>
        <v/>
      </c>
      <c r="F101" s="371" t="str">
        <f t="shared" si="4"/>
        <v/>
      </c>
      <c r="G101" s="371" t="str">
        <f t="shared" si="5"/>
        <v/>
      </c>
    </row>
    <row r="102" spans="1:7">
      <c r="A102" s="37">
        <v>91</v>
      </c>
      <c r="B102" s="6"/>
      <c r="C102" s="6"/>
      <c r="D102" s="211"/>
      <c r="E102" s="371" t="str">
        <f t="shared" si="3"/>
        <v/>
      </c>
      <c r="F102" s="371" t="str">
        <f t="shared" si="4"/>
        <v/>
      </c>
      <c r="G102" s="371" t="str">
        <f t="shared" si="5"/>
        <v/>
      </c>
    </row>
    <row r="103" spans="1:7">
      <c r="A103" s="37">
        <v>92</v>
      </c>
      <c r="B103" s="6"/>
      <c r="C103" s="6"/>
      <c r="D103" s="211"/>
      <c r="E103" s="371" t="str">
        <f t="shared" si="3"/>
        <v/>
      </c>
      <c r="F103" s="371" t="str">
        <f t="shared" si="4"/>
        <v/>
      </c>
      <c r="G103" s="371" t="str">
        <f t="shared" si="5"/>
        <v/>
      </c>
    </row>
    <row r="104" spans="1:7">
      <c r="A104" s="37">
        <v>93</v>
      </c>
      <c r="B104" s="6"/>
      <c r="C104" s="6"/>
      <c r="D104" s="211"/>
      <c r="E104" s="371" t="str">
        <f t="shared" si="3"/>
        <v/>
      </c>
      <c r="F104" s="371" t="str">
        <f t="shared" si="4"/>
        <v/>
      </c>
      <c r="G104" s="371" t="str">
        <f t="shared" si="5"/>
        <v/>
      </c>
    </row>
    <row r="105" spans="1:7">
      <c r="A105" s="37">
        <v>94</v>
      </c>
      <c r="B105" s="6"/>
      <c r="C105" s="6"/>
      <c r="D105" s="211"/>
      <c r="E105" s="371" t="str">
        <f t="shared" si="3"/>
        <v/>
      </c>
      <c r="F105" s="371" t="str">
        <f t="shared" si="4"/>
        <v/>
      </c>
      <c r="G105" s="371" t="str">
        <f t="shared" si="5"/>
        <v/>
      </c>
    </row>
    <row r="106" spans="1:7">
      <c r="A106" s="37">
        <v>95</v>
      </c>
      <c r="B106" s="6"/>
      <c r="C106" s="6"/>
      <c r="D106" s="211"/>
      <c r="E106" s="371" t="str">
        <f t="shared" si="3"/>
        <v/>
      </c>
      <c r="F106" s="371" t="str">
        <f t="shared" si="4"/>
        <v/>
      </c>
      <c r="G106" s="371" t="str">
        <f t="shared" si="5"/>
        <v/>
      </c>
    </row>
    <row r="107" spans="1:7">
      <c r="A107" s="37">
        <v>96</v>
      </c>
      <c r="B107" s="6"/>
      <c r="C107" s="6"/>
      <c r="D107" s="211"/>
      <c r="E107" s="371" t="str">
        <f t="shared" si="3"/>
        <v/>
      </c>
      <c r="F107" s="371" t="str">
        <f t="shared" si="4"/>
        <v/>
      </c>
      <c r="G107" s="371" t="str">
        <f t="shared" si="5"/>
        <v/>
      </c>
    </row>
    <row r="108" spans="1:7">
      <c r="A108" s="37">
        <v>97</v>
      </c>
      <c r="B108" s="6"/>
      <c r="C108" s="6"/>
      <c r="D108" s="211"/>
      <c r="E108" s="371" t="str">
        <f t="shared" si="3"/>
        <v/>
      </c>
      <c r="F108" s="371" t="str">
        <f t="shared" si="4"/>
        <v/>
      </c>
      <c r="G108" s="371" t="str">
        <f t="shared" si="5"/>
        <v/>
      </c>
    </row>
    <row r="109" spans="1:7">
      <c r="A109" s="37">
        <v>98</v>
      </c>
      <c r="B109" s="6"/>
      <c r="C109" s="6"/>
      <c r="D109" s="211"/>
      <c r="E109" s="371" t="str">
        <f t="shared" si="3"/>
        <v/>
      </c>
      <c r="F109" s="371" t="str">
        <f t="shared" si="4"/>
        <v/>
      </c>
      <c r="G109" s="371" t="str">
        <f t="shared" si="5"/>
        <v/>
      </c>
    </row>
    <row r="110" spans="1:7">
      <c r="A110" s="139">
        <v>99</v>
      </c>
      <c r="B110" s="6"/>
      <c r="C110" s="6"/>
      <c r="D110" s="211"/>
      <c r="E110" s="371" t="str">
        <f t="shared" si="3"/>
        <v/>
      </c>
      <c r="F110" s="371" t="str">
        <f t="shared" si="4"/>
        <v/>
      </c>
      <c r="G110" s="371" t="str">
        <f t="shared" si="5"/>
        <v/>
      </c>
    </row>
    <row r="111" spans="1:7">
      <c r="A111" s="139">
        <v>100</v>
      </c>
      <c r="B111" s="140"/>
      <c r="C111" s="140"/>
      <c r="D111" s="142"/>
      <c r="E111" s="371" t="str">
        <f t="shared" si="3"/>
        <v/>
      </c>
      <c r="F111" s="371" t="str">
        <f t="shared" si="4"/>
        <v/>
      </c>
      <c r="G111" s="371" t="str">
        <f t="shared" si="5"/>
        <v/>
      </c>
    </row>
    <row r="112" spans="1:7">
      <c r="A112" s="139">
        <v>101</v>
      </c>
      <c r="B112" s="140"/>
      <c r="C112" s="140"/>
      <c r="D112" s="142"/>
      <c r="E112" s="371" t="str">
        <f t="shared" si="3"/>
        <v/>
      </c>
      <c r="F112" s="371" t="str">
        <f t="shared" si="4"/>
        <v/>
      </c>
      <c r="G112" s="371" t="str">
        <f t="shared" si="5"/>
        <v/>
      </c>
    </row>
    <row r="113" spans="1:14">
      <c r="A113" s="139">
        <v>102</v>
      </c>
      <c r="B113" s="140"/>
      <c r="C113" s="140"/>
      <c r="D113" s="142"/>
      <c r="E113" s="371" t="str">
        <f t="shared" si="3"/>
        <v/>
      </c>
      <c r="F113" s="371" t="str">
        <f t="shared" si="4"/>
        <v/>
      </c>
      <c r="G113" s="371" t="str">
        <f t="shared" si="5"/>
        <v/>
      </c>
    </row>
    <row r="114" spans="1:14">
      <c r="A114" s="139">
        <v>103</v>
      </c>
      <c r="B114" s="140"/>
      <c r="C114" s="140"/>
      <c r="D114" s="142"/>
      <c r="E114" s="371" t="str">
        <f t="shared" si="3"/>
        <v/>
      </c>
      <c r="F114" s="371" t="str">
        <f t="shared" si="4"/>
        <v/>
      </c>
      <c r="G114" s="371" t="str">
        <f t="shared" si="5"/>
        <v/>
      </c>
    </row>
    <row r="115" spans="1:14" s="70" customFormat="1">
      <c r="A115" s="139">
        <v>104</v>
      </c>
      <c r="B115" s="140"/>
      <c r="C115" s="140"/>
      <c r="D115" s="142"/>
      <c r="E115" s="371" t="str">
        <f t="shared" si="3"/>
        <v/>
      </c>
      <c r="F115" s="371" t="str">
        <f t="shared" si="4"/>
        <v/>
      </c>
      <c r="G115" s="371" t="str">
        <f t="shared" si="5"/>
        <v/>
      </c>
      <c r="H115" s="64"/>
      <c r="I115" s="64"/>
      <c r="J115" s="64"/>
      <c r="K115" s="64"/>
      <c r="L115" s="64"/>
      <c r="M115" s="64"/>
      <c r="N115" s="64"/>
    </row>
    <row r="116" spans="1:14" s="70" customFormat="1">
      <c r="A116" s="139">
        <v>105</v>
      </c>
      <c r="B116" s="140"/>
      <c r="C116" s="140"/>
      <c r="D116" s="142"/>
      <c r="E116" s="371" t="str">
        <f t="shared" si="3"/>
        <v/>
      </c>
      <c r="F116" s="371" t="str">
        <f t="shared" si="4"/>
        <v/>
      </c>
      <c r="G116" s="371" t="str">
        <f t="shared" si="5"/>
        <v/>
      </c>
      <c r="H116" s="64"/>
      <c r="I116" s="64"/>
      <c r="J116" s="64"/>
      <c r="K116" s="64"/>
      <c r="L116" s="64"/>
      <c r="M116" s="64"/>
      <c r="N116" s="64"/>
    </row>
    <row r="117" spans="1:14" s="70" customFormat="1">
      <c r="A117" s="139">
        <v>106</v>
      </c>
      <c r="B117" s="140"/>
      <c r="C117" s="140"/>
      <c r="D117" s="142"/>
      <c r="E117" s="371" t="str">
        <f t="shared" si="3"/>
        <v/>
      </c>
      <c r="F117" s="371" t="str">
        <f t="shared" si="4"/>
        <v/>
      </c>
      <c r="G117" s="371" t="str">
        <f t="shared" si="5"/>
        <v/>
      </c>
      <c r="H117" s="64"/>
      <c r="I117" s="64"/>
      <c r="J117" s="64"/>
      <c r="K117" s="64"/>
      <c r="L117" s="64"/>
      <c r="M117" s="64"/>
      <c r="N117" s="64"/>
    </row>
    <row r="118" spans="1:14" s="70" customFormat="1">
      <c r="A118" s="139">
        <v>107</v>
      </c>
      <c r="B118" s="140"/>
      <c r="C118" s="140"/>
      <c r="D118" s="142"/>
      <c r="E118" s="371" t="str">
        <f t="shared" si="3"/>
        <v/>
      </c>
      <c r="F118" s="371" t="str">
        <f t="shared" si="4"/>
        <v/>
      </c>
      <c r="G118" s="371" t="str">
        <f t="shared" si="5"/>
        <v/>
      </c>
      <c r="H118" s="64"/>
      <c r="I118" s="64"/>
      <c r="J118" s="64"/>
      <c r="K118" s="64"/>
      <c r="L118" s="64"/>
      <c r="M118" s="64"/>
      <c r="N118" s="64"/>
    </row>
    <row r="119" spans="1:14" s="70" customFormat="1">
      <c r="A119" s="139">
        <v>108</v>
      </c>
      <c r="B119" s="140"/>
      <c r="C119" s="140"/>
      <c r="D119" s="142"/>
      <c r="E119" s="371" t="str">
        <f t="shared" si="3"/>
        <v/>
      </c>
      <c r="F119" s="371" t="str">
        <f t="shared" si="4"/>
        <v/>
      </c>
      <c r="G119" s="371" t="str">
        <f t="shared" si="5"/>
        <v/>
      </c>
      <c r="H119" s="64"/>
      <c r="I119" s="64"/>
      <c r="J119" s="64"/>
      <c r="K119" s="64"/>
      <c r="L119" s="64"/>
      <c r="M119" s="64"/>
      <c r="N119" s="64"/>
    </row>
    <row r="120" spans="1:14" s="70" customFormat="1">
      <c r="A120" s="139">
        <v>109</v>
      </c>
      <c r="B120" s="140"/>
      <c r="C120" s="140"/>
      <c r="D120" s="142"/>
      <c r="E120" s="371" t="str">
        <f t="shared" si="3"/>
        <v/>
      </c>
      <c r="F120" s="371" t="str">
        <f t="shared" si="4"/>
        <v/>
      </c>
      <c r="G120" s="371" t="str">
        <f t="shared" si="5"/>
        <v/>
      </c>
      <c r="H120" s="64"/>
      <c r="I120" s="64"/>
      <c r="J120" s="64"/>
      <c r="K120" s="64"/>
      <c r="L120" s="64"/>
      <c r="M120" s="64"/>
      <c r="N120" s="64"/>
    </row>
    <row r="121" spans="1:14" s="70" customFormat="1">
      <c r="A121" s="139">
        <v>110</v>
      </c>
      <c r="B121" s="140"/>
      <c r="C121" s="140"/>
      <c r="D121" s="142"/>
      <c r="E121" s="371" t="str">
        <f t="shared" si="3"/>
        <v/>
      </c>
      <c r="F121" s="371" t="str">
        <f t="shared" si="4"/>
        <v/>
      </c>
      <c r="G121" s="371" t="str">
        <f t="shared" si="5"/>
        <v/>
      </c>
      <c r="H121" s="64"/>
      <c r="I121" s="64"/>
      <c r="J121" s="64"/>
      <c r="K121" s="64"/>
      <c r="L121" s="64"/>
      <c r="M121" s="64"/>
      <c r="N121" s="64"/>
    </row>
    <row r="122" spans="1:14" s="70" customFormat="1">
      <c r="A122" s="139">
        <v>111</v>
      </c>
      <c r="B122" s="140"/>
      <c r="C122" s="140"/>
      <c r="D122" s="142"/>
      <c r="E122" s="371" t="str">
        <f t="shared" si="3"/>
        <v/>
      </c>
      <c r="F122" s="371" t="str">
        <f t="shared" si="4"/>
        <v/>
      </c>
      <c r="G122" s="371" t="str">
        <f t="shared" si="5"/>
        <v/>
      </c>
      <c r="H122" s="64"/>
      <c r="I122" s="64"/>
      <c r="J122" s="64"/>
      <c r="K122" s="64"/>
      <c r="L122" s="64"/>
      <c r="M122" s="64"/>
      <c r="N122" s="64"/>
    </row>
    <row r="123" spans="1:14" s="70" customFormat="1">
      <c r="A123" s="139">
        <v>112</v>
      </c>
      <c r="B123" s="140"/>
      <c r="C123" s="140"/>
      <c r="D123" s="142"/>
      <c r="E123" s="371" t="str">
        <f t="shared" si="3"/>
        <v/>
      </c>
      <c r="F123" s="371" t="str">
        <f t="shared" si="4"/>
        <v/>
      </c>
      <c r="G123" s="371" t="str">
        <f t="shared" si="5"/>
        <v/>
      </c>
      <c r="H123" s="64"/>
      <c r="I123" s="64"/>
      <c r="J123" s="64"/>
      <c r="K123" s="64"/>
      <c r="L123" s="64"/>
      <c r="M123" s="64"/>
      <c r="N123" s="64"/>
    </row>
    <row r="124" spans="1:14" s="70" customFormat="1">
      <c r="A124" s="139">
        <v>113</v>
      </c>
      <c r="B124" s="140"/>
      <c r="C124" s="140"/>
      <c r="D124" s="142"/>
      <c r="E124" s="371" t="str">
        <f t="shared" si="3"/>
        <v/>
      </c>
      <c r="F124" s="371" t="str">
        <f t="shared" si="4"/>
        <v/>
      </c>
      <c r="G124" s="371" t="str">
        <f t="shared" si="5"/>
        <v/>
      </c>
      <c r="H124" s="64"/>
      <c r="I124" s="64"/>
      <c r="J124" s="64"/>
      <c r="K124" s="64"/>
      <c r="L124" s="64"/>
      <c r="M124" s="64"/>
      <c r="N124" s="64"/>
    </row>
    <row r="125" spans="1:14" s="70" customFormat="1">
      <c r="A125" s="139">
        <v>114</v>
      </c>
      <c r="B125" s="140"/>
      <c r="C125" s="140"/>
      <c r="D125" s="142"/>
      <c r="E125" s="371" t="str">
        <f t="shared" si="3"/>
        <v/>
      </c>
      <c r="F125" s="371" t="str">
        <f t="shared" si="4"/>
        <v/>
      </c>
      <c r="G125" s="371" t="str">
        <f t="shared" si="5"/>
        <v/>
      </c>
      <c r="H125" s="64"/>
      <c r="I125" s="64"/>
      <c r="J125" s="64"/>
      <c r="K125" s="64"/>
      <c r="L125" s="64"/>
      <c r="M125" s="64"/>
      <c r="N125" s="64"/>
    </row>
    <row r="126" spans="1:14" s="70" customFormat="1">
      <c r="A126" s="139">
        <v>115</v>
      </c>
      <c r="B126" s="140"/>
      <c r="C126" s="140"/>
      <c r="D126" s="142"/>
      <c r="E126" s="371" t="str">
        <f t="shared" si="3"/>
        <v/>
      </c>
      <c r="F126" s="371" t="str">
        <f t="shared" si="4"/>
        <v/>
      </c>
      <c r="G126" s="371" t="str">
        <f t="shared" si="5"/>
        <v/>
      </c>
      <c r="H126" s="64"/>
      <c r="I126" s="64"/>
      <c r="J126" s="64"/>
      <c r="K126" s="64"/>
      <c r="L126" s="64"/>
      <c r="M126" s="64"/>
      <c r="N126" s="64"/>
    </row>
    <row r="127" spans="1:14" s="70" customFormat="1">
      <c r="A127" s="139">
        <v>116</v>
      </c>
      <c r="B127" s="140"/>
      <c r="C127" s="140"/>
      <c r="D127" s="142"/>
      <c r="E127" s="371" t="str">
        <f t="shared" si="3"/>
        <v/>
      </c>
      <c r="F127" s="371" t="str">
        <f t="shared" si="4"/>
        <v/>
      </c>
      <c r="G127" s="371" t="str">
        <f t="shared" si="5"/>
        <v/>
      </c>
      <c r="H127" s="64"/>
      <c r="I127" s="64"/>
      <c r="J127" s="64"/>
      <c r="K127" s="64"/>
      <c r="L127" s="64"/>
      <c r="M127" s="64"/>
      <c r="N127" s="64"/>
    </row>
    <row r="128" spans="1:14" s="70" customFormat="1">
      <c r="A128" s="139">
        <v>117</v>
      </c>
      <c r="B128" s="140"/>
      <c r="C128" s="140"/>
      <c r="D128" s="142"/>
      <c r="E128" s="371" t="str">
        <f t="shared" si="3"/>
        <v/>
      </c>
      <c r="F128" s="371" t="str">
        <f t="shared" si="4"/>
        <v/>
      </c>
      <c r="G128" s="371" t="str">
        <f t="shared" si="5"/>
        <v/>
      </c>
      <c r="H128" s="64"/>
      <c r="I128" s="64"/>
      <c r="J128" s="64"/>
      <c r="K128" s="64"/>
      <c r="L128" s="64"/>
      <c r="M128" s="64"/>
      <c r="N128" s="64"/>
    </row>
    <row r="129" spans="1:14" s="70" customFormat="1">
      <c r="A129" s="139">
        <v>118</v>
      </c>
      <c r="B129" s="140"/>
      <c r="C129" s="140"/>
      <c r="D129" s="142"/>
      <c r="E129" s="371" t="str">
        <f t="shared" si="3"/>
        <v/>
      </c>
      <c r="F129" s="371" t="str">
        <f t="shared" si="4"/>
        <v/>
      </c>
      <c r="G129" s="371" t="str">
        <f t="shared" si="5"/>
        <v/>
      </c>
      <c r="H129" s="64"/>
      <c r="I129" s="64"/>
      <c r="J129" s="64"/>
      <c r="K129" s="64"/>
      <c r="L129" s="64"/>
      <c r="M129" s="64"/>
      <c r="N129" s="64"/>
    </row>
    <row r="130" spans="1:14" s="70" customFormat="1">
      <c r="A130" s="139">
        <v>119</v>
      </c>
      <c r="B130" s="140"/>
      <c r="C130" s="140"/>
      <c r="D130" s="142"/>
      <c r="E130" s="371" t="str">
        <f t="shared" si="3"/>
        <v/>
      </c>
      <c r="F130" s="371" t="str">
        <f t="shared" si="4"/>
        <v/>
      </c>
      <c r="G130" s="371" t="str">
        <f t="shared" si="5"/>
        <v/>
      </c>
      <c r="H130" s="64"/>
      <c r="I130" s="64"/>
      <c r="J130" s="64"/>
      <c r="K130" s="64"/>
      <c r="L130" s="64"/>
      <c r="M130" s="64"/>
      <c r="N130" s="64"/>
    </row>
    <row r="131" spans="1:14" s="70" customFormat="1">
      <c r="A131" s="139">
        <v>120</v>
      </c>
      <c r="B131" s="140"/>
      <c r="C131" s="140"/>
      <c r="D131" s="142"/>
      <c r="E131" s="371" t="str">
        <f t="shared" si="3"/>
        <v/>
      </c>
      <c r="F131" s="371" t="str">
        <f t="shared" si="4"/>
        <v/>
      </c>
      <c r="G131" s="371" t="str">
        <f t="shared" si="5"/>
        <v/>
      </c>
      <c r="H131" s="64"/>
      <c r="I131" s="64"/>
      <c r="J131" s="64"/>
      <c r="K131" s="64"/>
      <c r="L131" s="64"/>
      <c r="M131" s="64"/>
      <c r="N131" s="64"/>
    </row>
    <row r="132" spans="1:14" s="70" customFormat="1">
      <c r="A132" s="139">
        <v>121</v>
      </c>
      <c r="B132" s="140"/>
      <c r="C132" s="140"/>
      <c r="D132" s="142"/>
      <c r="E132" s="371" t="str">
        <f t="shared" si="3"/>
        <v/>
      </c>
      <c r="F132" s="371" t="str">
        <f t="shared" si="4"/>
        <v/>
      </c>
      <c r="G132" s="371" t="str">
        <f t="shared" si="5"/>
        <v/>
      </c>
      <c r="H132" s="64"/>
      <c r="I132" s="64"/>
      <c r="J132" s="64"/>
      <c r="K132" s="64"/>
      <c r="L132" s="64"/>
      <c r="M132" s="64"/>
      <c r="N132" s="64"/>
    </row>
    <row r="133" spans="1:14" s="70" customFormat="1">
      <c r="A133" s="139">
        <v>122</v>
      </c>
      <c r="B133" s="140"/>
      <c r="C133" s="140"/>
      <c r="D133" s="142"/>
      <c r="E133" s="371" t="str">
        <f t="shared" si="3"/>
        <v/>
      </c>
      <c r="F133" s="371" t="str">
        <f t="shared" si="4"/>
        <v/>
      </c>
      <c r="G133" s="371" t="str">
        <f t="shared" si="5"/>
        <v/>
      </c>
      <c r="H133" s="64"/>
      <c r="I133" s="64"/>
      <c r="J133" s="64"/>
      <c r="K133" s="64"/>
      <c r="L133" s="64"/>
      <c r="M133" s="64"/>
      <c r="N133" s="64"/>
    </row>
    <row r="134" spans="1:14" s="70" customFormat="1">
      <c r="A134" s="139">
        <v>123</v>
      </c>
      <c r="B134" s="140"/>
      <c r="C134" s="140"/>
      <c r="D134" s="142"/>
      <c r="E134" s="371" t="str">
        <f t="shared" si="3"/>
        <v/>
      </c>
      <c r="F134" s="371" t="str">
        <f t="shared" si="4"/>
        <v/>
      </c>
      <c r="G134" s="371" t="str">
        <f t="shared" si="5"/>
        <v/>
      </c>
      <c r="H134" s="64"/>
      <c r="I134" s="64"/>
      <c r="J134" s="64"/>
      <c r="K134" s="64"/>
      <c r="L134" s="64"/>
      <c r="M134" s="64"/>
      <c r="N134" s="64"/>
    </row>
    <row r="135" spans="1:14" s="70" customFormat="1">
      <c r="A135" s="139">
        <v>124</v>
      </c>
      <c r="B135" s="140"/>
      <c r="C135" s="140"/>
      <c r="D135" s="142"/>
      <c r="E135" s="371" t="str">
        <f t="shared" si="3"/>
        <v/>
      </c>
      <c r="F135" s="371" t="str">
        <f t="shared" si="4"/>
        <v/>
      </c>
      <c r="G135" s="371" t="str">
        <f t="shared" si="5"/>
        <v/>
      </c>
      <c r="H135" s="64"/>
      <c r="I135" s="64"/>
      <c r="J135" s="64"/>
      <c r="K135" s="64"/>
      <c r="L135" s="64"/>
      <c r="M135" s="64"/>
      <c r="N135" s="64"/>
    </row>
    <row r="136" spans="1:14" s="70" customFormat="1">
      <c r="A136" s="139">
        <v>125</v>
      </c>
      <c r="B136" s="140"/>
      <c r="C136" s="140"/>
      <c r="D136" s="142"/>
      <c r="E136" s="371" t="str">
        <f t="shared" si="3"/>
        <v/>
      </c>
      <c r="F136" s="371" t="str">
        <f t="shared" si="4"/>
        <v/>
      </c>
      <c r="G136" s="371" t="str">
        <f t="shared" si="5"/>
        <v/>
      </c>
      <c r="H136" s="64"/>
      <c r="I136" s="64"/>
      <c r="J136" s="64"/>
      <c r="K136" s="64"/>
      <c r="L136" s="64"/>
      <c r="M136" s="64"/>
      <c r="N136" s="64"/>
    </row>
    <row r="137" spans="1:14" s="70" customFormat="1">
      <c r="A137" s="139">
        <v>126</v>
      </c>
      <c r="B137" s="140"/>
      <c r="C137" s="140"/>
      <c r="D137" s="142"/>
      <c r="E137" s="371" t="str">
        <f t="shared" si="3"/>
        <v/>
      </c>
      <c r="F137" s="371" t="str">
        <f t="shared" si="4"/>
        <v/>
      </c>
      <c r="G137" s="371" t="str">
        <f t="shared" si="5"/>
        <v/>
      </c>
      <c r="H137" s="64"/>
      <c r="I137" s="64"/>
      <c r="J137" s="64"/>
      <c r="K137" s="64"/>
      <c r="L137" s="64"/>
      <c r="M137" s="64"/>
      <c r="N137" s="64"/>
    </row>
    <row r="138" spans="1:14" s="70" customFormat="1">
      <c r="A138" s="139">
        <v>127</v>
      </c>
      <c r="B138" s="140"/>
      <c r="C138" s="140"/>
      <c r="D138" s="142"/>
      <c r="E138" s="371" t="str">
        <f t="shared" si="3"/>
        <v/>
      </c>
      <c r="F138" s="371" t="str">
        <f t="shared" si="4"/>
        <v/>
      </c>
      <c r="G138" s="371" t="str">
        <f t="shared" si="5"/>
        <v/>
      </c>
      <c r="H138" s="64"/>
      <c r="I138" s="64"/>
      <c r="J138" s="64"/>
      <c r="K138" s="64"/>
      <c r="L138" s="64"/>
      <c r="M138" s="64"/>
      <c r="N138" s="64"/>
    </row>
    <row r="139" spans="1:14" s="70" customFormat="1">
      <c r="A139" s="139">
        <v>128</v>
      </c>
      <c r="B139" s="140"/>
      <c r="C139" s="140"/>
      <c r="D139" s="142"/>
      <c r="E139" s="371" t="str">
        <f t="shared" si="3"/>
        <v/>
      </c>
      <c r="F139" s="371" t="str">
        <f t="shared" si="4"/>
        <v/>
      </c>
      <c r="G139" s="371" t="str">
        <f t="shared" si="5"/>
        <v/>
      </c>
      <c r="H139" s="64"/>
      <c r="I139" s="64"/>
      <c r="J139" s="64"/>
      <c r="K139" s="64"/>
      <c r="L139" s="64"/>
      <c r="M139" s="64"/>
      <c r="N139" s="64"/>
    </row>
    <row r="140" spans="1:14" s="70" customFormat="1">
      <c r="A140" s="139">
        <v>129</v>
      </c>
      <c r="B140" s="140"/>
      <c r="C140" s="140"/>
      <c r="D140" s="142"/>
      <c r="E140" s="371" t="str">
        <f t="shared" ref="E140:E203" si="6">IF(OR(,,$D140&lt;an_initial,$D140&gt;an_final),"",(HLOOKUP(C140,iii7punctaje,2,FALSE)))</f>
        <v/>
      </c>
      <c r="F140" s="371" t="str">
        <f t="shared" ref="F140:F203" si="7">IF(OR(,,$D140&lt;an_initial,$D140&gt;an_final),"",(HLOOKUP(C140,iii7punctaje,2,FALSE))*COUNTIF(C140,$F$7))</f>
        <v/>
      </c>
      <c r="G140" s="371" t="str">
        <f t="shared" ref="G140:G203" si="8">IF(OR(,,$D140&lt;an_initial,$D140&gt;an_final),"",(HLOOKUP(C140,iii7punctaje,2,FALSE))*COUNTIF(C140,$G$7))</f>
        <v/>
      </c>
      <c r="H140" s="64"/>
      <c r="I140" s="64"/>
      <c r="J140" s="64"/>
      <c r="K140" s="64"/>
      <c r="L140" s="64"/>
      <c r="M140" s="64"/>
      <c r="N140" s="64"/>
    </row>
    <row r="141" spans="1:14" s="70" customFormat="1">
      <c r="A141" s="139">
        <v>130</v>
      </c>
      <c r="B141" s="140"/>
      <c r="C141" s="140"/>
      <c r="D141" s="142"/>
      <c r="E141" s="371" t="str">
        <f t="shared" si="6"/>
        <v/>
      </c>
      <c r="F141" s="371" t="str">
        <f t="shared" si="7"/>
        <v/>
      </c>
      <c r="G141" s="371" t="str">
        <f t="shared" si="8"/>
        <v/>
      </c>
      <c r="H141" s="64"/>
      <c r="I141" s="64"/>
      <c r="J141" s="64"/>
      <c r="K141" s="64"/>
      <c r="L141" s="64"/>
      <c r="M141" s="64"/>
      <c r="N141" s="64"/>
    </row>
    <row r="142" spans="1:14" s="70" customFormat="1">
      <c r="A142" s="139">
        <v>131</v>
      </c>
      <c r="B142" s="140"/>
      <c r="C142" s="140"/>
      <c r="D142" s="142"/>
      <c r="E142" s="371" t="str">
        <f t="shared" si="6"/>
        <v/>
      </c>
      <c r="F142" s="371" t="str">
        <f t="shared" si="7"/>
        <v/>
      </c>
      <c r="G142" s="371" t="str">
        <f t="shared" si="8"/>
        <v/>
      </c>
      <c r="H142" s="64"/>
      <c r="I142" s="64"/>
      <c r="J142" s="64"/>
      <c r="K142" s="64"/>
      <c r="L142" s="64"/>
      <c r="M142" s="64"/>
      <c r="N142" s="64"/>
    </row>
    <row r="143" spans="1:14" s="70" customFormat="1">
      <c r="A143" s="139">
        <v>132</v>
      </c>
      <c r="B143" s="140"/>
      <c r="C143" s="140"/>
      <c r="D143" s="142"/>
      <c r="E143" s="371" t="str">
        <f t="shared" si="6"/>
        <v/>
      </c>
      <c r="F143" s="371" t="str">
        <f t="shared" si="7"/>
        <v/>
      </c>
      <c r="G143" s="371" t="str">
        <f t="shared" si="8"/>
        <v/>
      </c>
      <c r="H143" s="64"/>
      <c r="I143" s="64"/>
      <c r="J143" s="64"/>
      <c r="K143" s="64"/>
      <c r="L143" s="64"/>
      <c r="M143" s="64"/>
      <c r="N143" s="64"/>
    </row>
    <row r="144" spans="1:14" s="70" customFormat="1">
      <c r="A144" s="139">
        <v>133</v>
      </c>
      <c r="B144" s="140"/>
      <c r="C144" s="140"/>
      <c r="D144" s="142"/>
      <c r="E144" s="371" t="str">
        <f t="shared" si="6"/>
        <v/>
      </c>
      <c r="F144" s="371" t="str">
        <f t="shared" si="7"/>
        <v/>
      </c>
      <c r="G144" s="371" t="str">
        <f t="shared" si="8"/>
        <v/>
      </c>
      <c r="H144" s="64"/>
      <c r="I144" s="64"/>
      <c r="J144" s="64"/>
      <c r="K144" s="64"/>
      <c r="L144" s="64"/>
      <c r="M144" s="64"/>
      <c r="N144" s="64"/>
    </row>
    <row r="145" spans="1:14" s="70" customFormat="1">
      <c r="A145" s="139">
        <v>134</v>
      </c>
      <c r="B145" s="140"/>
      <c r="C145" s="140"/>
      <c r="D145" s="142"/>
      <c r="E145" s="371" t="str">
        <f t="shared" si="6"/>
        <v/>
      </c>
      <c r="F145" s="371" t="str">
        <f t="shared" si="7"/>
        <v/>
      </c>
      <c r="G145" s="371" t="str">
        <f t="shared" si="8"/>
        <v/>
      </c>
      <c r="H145" s="64"/>
      <c r="I145" s="64"/>
      <c r="J145" s="64"/>
      <c r="K145" s="64"/>
      <c r="L145" s="64"/>
      <c r="M145" s="64"/>
      <c r="N145" s="64"/>
    </row>
    <row r="146" spans="1:14" s="70" customFormat="1">
      <c r="A146" s="139">
        <v>135</v>
      </c>
      <c r="B146" s="140"/>
      <c r="C146" s="140"/>
      <c r="D146" s="142"/>
      <c r="E146" s="371" t="str">
        <f t="shared" si="6"/>
        <v/>
      </c>
      <c r="F146" s="371" t="str">
        <f t="shared" si="7"/>
        <v/>
      </c>
      <c r="G146" s="371" t="str">
        <f t="shared" si="8"/>
        <v/>
      </c>
      <c r="H146" s="64"/>
      <c r="I146" s="64"/>
      <c r="J146" s="64"/>
      <c r="K146" s="64"/>
      <c r="L146" s="64"/>
      <c r="M146" s="64"/>
      <c r="N146" s="64"/>
    </row>
    <row r="147" spans="1:14" s="70" customFormat="1">
      <c r="A147" s="139">
        <v>136</v>
      </c>
      <c r="B147" s="140"/>
      <c r="C147" s="140"/>
      <c r="D147" s="142"/>
      <c r="E147" s="371" t="str">
        <f t="shared" si="6"/>
        <v/>
      </c>
      <c r="F147" s="371" t="str">
        <f t="shared" si="7"/>
        <v/>
      </c>
      <c r="G147" s="371" t="str">
        <f t="shared" si="8"/>
        <v/>
      </c>
      <c r="H147" s="64"/>
      <c r="I147" s="64"/>
      <c r="J147" s="64"/>
      <c r="K147" s="64"/>
      <c r="L147" s="64"/>
      <c r="M147" s="64"/>
      <c r="N147" s="64"/>
    </row>
    <row r="148" spans="1:14" s="70" customFormat="1">
      <c r="A148" s="139">
        <v>137</v>
      </c>
      <c r="B148" s="140"/>
      <c r="C148" s="140"/>
      <c r="D148" s="142"/>
      <c r="E148" s="371" t="str">
        <f t="shared" si="6"/>
        <v/>
      </c>
      <c r="F148" s="371" t="str">
        <f t="shared" si="7"/>
        <v/>
      </c>
      <c r="G148" s="371" t="str">
        <f t="shared" si="8"/>
        <v/>
      </c>
      <c r="H148" s="64"/>
      <c r="I148" s="64"/>
      <c r="J148" s="64"/>
      <c r="K148" s="64"/>
      <c r="L148" s="64"/>
      <c r="M148" s="64"/>
      <c r="N148" s="64"/>
    </row>
    <row r="149" spans="1:14" s="70" customFormat="1">
      <c r="A149" s="139">
        <v>138</v>
      </c>
      <c r="B149" s="140"/>
      <c r="C149" s="140"/>
      <c r="D149" s="142"/>
      <c r="E149" s="371" t="str">
        <f t="shared" si="6"/>
        <v/>
      </c>
      <c r="F149" s="371" t="str">
        <f t="shared" si="7"/>
        <v/>
      </c>
      <c r="G149" s="371" t="str">
        <f t="shared" si="8"/>
        <v/>
      </c>
      <c r="H149" s="64"/>
      <c r="I149" s="64"/>
      <c r="J149" s="64"/>
      <c r="K149" s="64"/>
      <c r="L149" s="64"/>
      <c r="M149" s="64"/>
      <c r="N149" s="64"/>
    </row>
    <row r="150" spans="1:14" s="70" customFormat="1">
      <c r="A150" s="139">
        <v>139</v>
      </c>
      <c r="B150" s="140"/>
      <c r="C150" s="140"/>
      <c r="D150" s="142"/>
      <c r="E150" s="371" t="str">
        <f t="shared" si="6"/>
        <v/>
      </c>
      <c r="F150" s="371" t="str">
        <f t="shared" si="7"/>
        <v/>
      </c>
      <c r="G150" s="371" t="str">
        <f t="shared" si="8"/>
        <v/>
      </c>
      <c r="H150" s="64"/>
      <c r="I150" s="64"/>
      <c r="J150" s="64"/>
      <c r="K150" s="64"/>
      <c r="L150" s="64"/>
      <c r="M150" s="64"/>
      <c r="N150" s="64"/>
    </row>
    <row r="151" spans="1:14" s="70" customFormat="1">
      <c r="A151" s="139">
        <v>140</v>
      </c>
      <c r="B151" s="140"/>
      <c r="C151" s="140"/>
      <c r="D151" s="142"/>
      <c r="E151" s="371" t="str">
        <f t="shared" si="6"/>
        <v/>
      </c>
      <c r="F151" s="371" t="str">
        <f t="shared" si="7"/>
        <v/>
      </c>
      <c r="G151" s="371" t="str">
        <f t="shared" si="8"/>
        <v/>
      </c>
      <c r="H151" s="64"/>
      <c r="I151" s="64"/>
      <c r="J151" s="64"/>
      <c r="K151" s="64"/>
      <c r="L151" s="64"/>
      <c r="M151" s="64"/>
      <c r="N151" s="64"/>
    </row>
    <row r="152" spans="1:14" s="70" customFormat="1">
      <c r="A152" s="139">
        <v>141</v>
      </c>
      <c r="B152" s="140"/>
      <c r="C152" s="140"/>
      <c r="D152" s="142"/>
      <c r="E152" s="371" t="str">
        <f t="shared" si="6"/>
        <v/>
      </c>
      <c r="F152" s="371" t="str">
        <f t="shared" si="7"/>
        <v/>
      </c>
      <c r="G152" s="371" t="str">
        <f t="shared" si="8"/>
        <v/>
      </c>
      <c r="H152" s="64"/>
      <c r="I152" s="64"/>
      <c r="J152" s="64"/>
      <c r="K152" s="64"/>
      <c r="L152" s="64"/>
      <c r="M152" s="64"/>
      <c r="N152" s="64"/>
    </row>
    <row r="153" spans="1:14" s="70" customFormat="1">
      <c r="A153" s="139">
        <v>142</v>
      </c>
      <c r="B153" s="140"/>
      <c r="C153" s="140"/>
      <c r="D153" s="142"/>
      <c r="E153" s="371" t="str">
        <f t="shared" si="6"/>
        <v/>
      </c>
      <c r="F153" s="371" t="str">
        <f t="shared" si="7"/>
        <v/>
      </c>
      <c r="G153" s="371" t="str">
        <f t="shared" si="8"/>
        <v/>
      </c>
      <c r="H153" s="64"/>
      <c r="I153" s="64"/>
      <c r="J153" s="64"/>
      <c r="K153" s="64"/>
      <c r="L153" s="64"/>
      <c r="M153" s="64"/>
      <c r="N153" s="64"/>
    </row>
    <row r="154" spans="1:14" s="70" customFormat="1">
      <c r="A154" s="139">
        <v>143</v>
      </c>
      <c r="B154" s="140"/>
      <c r="C154" s="140"/>
      <c r="D154" s="142"/>
      <c r="E154" s="371" t="str">
        <f t="shared" si="6"/>
        <v/>
      </c>
      <c r="F154" s="371" t="str">
        <f t="shared" si="7"/>
        <v/>
      </c>
      <c r="G154" s="371" t="str">
        <f t="shared" si="8"/>
        <v/>
      </c>
      <c r="H154" s="64"/>
      <c r="I154" s="64"/>
      <c r="J154" s="64"/>
      <c r="K154" s="64"/>
      <c r="L154" s="64"/>
      <c r="M154" s="64"/>
      <c r="N154" s="64"/>
    </row>
    <row r="155" spans="1:14" s="70" customFormat="1">
      <c r="A155" s="139">
        <v>144</v>
      </c>
      <c r="B155" s="140"/>
      <c r="C155" s="140"/>
      <c r="D155" s="142"/>
      <c r="E155" s="371" t="str">
        <f t="shared" si="6"/>
        <v/>
      </c>
      <c r="F155" s="371" t="str">
        <f t="shared" si="7"/>
        <v/>
      </c>
      <c r="G155" s="371" t="str">
        <f t="shared" si="8"/>
        <v/>
      </c>
      <c r="H155" s="64"/>
      <c r="I155" s="64"/>
      <c r="J155" s="64"/>
      <c r="K155" s="64"/>
      <c r="L155" s="64"/>
      <c r="M155" s="64"/>
      <c r="N155" s="64"/>
    </row>
    <row r="156" spans="1:14" s="70" customFormat="1">
      <c r="A156" s="139">
        <v>145</v>
      </c>
      <c r="B156" s="140"/>
      <c r="C156" s="140"/>
      <c r="D156" s="142"/>
      <c r="E156" s="371" t="str">
        <f t="shared" si="6"/>
        <v/>
      </c>
      <c r="F156" s="371" t="str">
        <f t="shared" si="7"/>
        <v/>
      </c>
      <c r="G156" s="371" t="str">
        <f t="shared" si="8"/>
        <v/>
      </c>
      <c r="H156" s="64"/>
      <c r="I156" s="64"/>
      <c r="J156" s="64"/>
      <c r="K156" s="64"/>
      <c r="L156" s="64"/>
      <c r="M156" s="64"/>
      <c r="N156" s="64"/>
    </row>
    <row r="157" spans="1:14" s="70" customFormat="1">
      <c r="A157" s="139">
        <v>146</v>
      </c>
      <c r="B157" s="140"/>
      <c r="C157" s="140"/>
      <c r="D157" s="142"/>
      <c r="E157" s="371" t="str">
        <f t="shared" si="6"/>
        <v/>
      </c>
      <c r="F157" s="371" t="str">
        <f t="shared" si="7"/>
        <v/>
      </c>
      <c r="G157" s="371" t="str">
        <f t="shared" si="8"/>
        <v/>
      </c>
      <c r="H157" s="64"/>
      <c r="I157" s="64"/>
      <c r="J157" s="64"/>
      <c r="K157" s="64"/>
      <c r="L157" s="64"/>
      <c r="M157" s="64"/>
      <c r="N157" s="64"/>
    </row>
    <row r="158" spans="1:14" s="70" customFormat="1">
      <c r="A158" s="139">
        <v>147</v>
      </c>
      <c r="B158" s="140"/>
      <c r="C158" s="140"/>
      <c r="D158" s="142"/>
      <c r="E158" s="371" t="str">
        <f t="shared" si="6"/>
        <v/>
      </c>
      <c r="F158" s="371" t="str">
        <f t="shared" si="7"/>
        <v/>
      </c>
      <c r="G158" s="371" t="str">
        <f t="shared" si="8"/>
        <v/>
      </c>
      <c r="H158" s="64"/>
      <c r="I158" s="64"/>
      <c r="J158" s="64"/>
      <c r="K158" s="64"/>
      <c r="L158" s="64"/>
      <c r="M158" s="64"/>
      <c r="N158" s="64"/>
    </row>
    <row r="159" spans="1:14" s="70" customFormat="1">
      <c r="A159" s="139">
        <v>148</v>
      </c>
      <c r="B159" s="140"/>
      <c r="C159" s="140"/>
      <c r="D159" s="142"/>
      <c r="E159" s="371" t="str">
        <f t="shared" si="6"/>
        <v/>
      </c>
      <c r="F159" s="371" t="str">
        <f t="shared" si="7"/>
        <v/>
      </c>
      <c r="G159" s="371" t="str">
        <f t="shared" si="8"/>
        <v/>
      </c>
      <c r="H159" s="64"/>
      <c r="I159" s="64"/>
      <c r="J159" s="64"/>
      <c r="K159" s="64"/>
      <c r="L159" s="64"/>
      <c r="M159" s="64"/>
      <c r="N159" s="64"/>
    </row>
    <row r="160" spans="1:14" s="70" customFormat="1">
      <c r="A160" s="139">
        <v>149</v>
      </c>
      <c r="B160" s="140"/>
      <c r="C160" s="140"/>
      <c r="D160" s="142"/>
      <c r="E160" s="371" t="str">
        <f t="shared" si="6"/>
        <v/>
      </c>
      <c r="F160" s="371" t="str">
        <f t="shared" si="7"/>
        <v/>
      </c>
      <c r="G160" s="371" t="str">
        <f t="shared" si="8"/>
        <v/>
      </c>
      <c r="H160" s="64"/>
      <c r="I160" s="64"/>
      <c r="J160" s="64"/>
      <c r="K160" s="64"/>
      <c r="L160" s="64"/>
      <c r="M160" s="64"/>
      <c r="N160" s="64"/>
    </row>
    <row r="161" spans="1:14" s="70" customFormat="1">
      <c r="A161" s="139">
        <v>150</v>
      </c>
      <c r="B161" s="140"/>
      <c r="C161" s="140"/>
      <c r="D161" s="142"/>
      <c r="E161" s="371" t="str">
        <f t="shared" si="6"/>
        <v/>
      </c>
      <c r="F161" s="371" t="str">
        <f t="shared" si="7"/>
        <v/>
      </c>
      <c r="G161" s="371" t="str">
        <f t="shared" si="8"/>
        <v/>
      </c>
      <c r="H161" s="64"/>
      <c r="I161" s="64"/>
      <c r="J161" s="64"/>
      <c r="K161" s="64"/>
      <c r="L161" s="64"/>
      <c r="M161" s="64"/>
      <c r="N161" s="64"/>
    </row>
    <row r="162" spans="1:14" s="70" customFormat="1">
      <c r="A162" s="139">
        <v>151</v>
      </c>
      <c r="B162" s="140"/>
      <c r="C162" s="140"/>
      <c r="D162" s="142"/>
      <c r="E162" s="371" t="str">
        <f t="shared" si="6"/>
        <v/>
      </c>
      <c r="F162" s="371" t="str">
        <f t="shared" si="7"/>
        <v/>
      </c>
      <c r="G162" s="371" t="str">
        <f t="shared" si="8"/>
        <v/>
      </c>
      <c r="H162" s="64"/>
      <c r="I162" s="64"/>
      <c r="J162" s="64"/>
      <c r="K162" s="64"/>
      <c r="L162" s="64"/>
      <c r="M162" s="64"/>
      <c r="N162" s="64"/>
    </row>
    <row r="163" spans="1:14" s="70" customFormat="1">
      <c r="A163" s="139">
        <v>152</v>
      </c>
      <c r="B163" s="140"/>
      <c r="C163" s="140"/>
      <c r="D163" s="142"/>
      <c r="E163" s="371" t="str">
        <f t="shared" si="6"/>
        <v/>
      </c>
      <c r="F163" s="371" t="str">
        <f t="shared" si="7"/>
        <v/>
      </c>
      <c r="G163" s="371" t="str">
        <f t="shared" si="8"/>
        <v/>
      </c>
      <c r="H163" s="64"/>
      <c r="I163" s="64"/>
      <c r="J163" s="64"/>
      <c r="K163" s="64"/>
      <c r="L163" s="64"/>
      <c r="M163" s="64"/>
      <c r="N163" s="64"/>
    </row>
    <row r="164" spans="1:14" s="70" customFormat="1">
      <c r="A164" s="139">
        <v>153</v>
      </c>
      <c r="B164" s="140"/>
      <c r="C164" s="140"/>
      <c r="D164" s="142"/>
      <c r="E164" s="371" t="str">
        <f t="shared" si="6"/>
        <v/>
      </c>
      <c r="F164" s="371" t="str">
        <f t="shared" si="7"/>
        <v/>
      </c>
      <c r="G164" s="371" t="str">
        <f t="shared" si="8"/>
        <v/>
      </c>
      <c r="H164" s="64"/>
      <c r="I164" s="64"/>
      <c r="J164" s="64"/>
      <c r="K164" s="64"/>
      <c r="L164" s="64"/>
      <c r="M164" s="64"/>
      <c r="N164" s="64"/>
    </row>
    <row r="165" spans="1:14" s="70" customFormat="1">
      <c r="A165" s="139">
        <v>154</v>
      </c>
      <c r="B165" s="140"/>
      <c r="C165" s="140"/>
      <c r="D165" s="142"/>
      <c r="E165" s="371" t="str">
        <f t="shared" si="6"/>
        <v/>
      </c>
      <c r="F165" s="371" t="str">
        <f t="shared" si="7"/>
        <v/>
      </c>
      <c r="G165" s="371" t="str">
        <f t="shared" si="8"/>
        <v/>
      </c>
      <c r="H165" s="64"/>
      <c r="I165" s="64"/>
      <c r="J165" s="64"/>
      <c r="K165" s="64"/>
      <c r="L165" s="64"/>
      <c r="M165" s="64"/>
      <c r="N165" s="64"/>
    </row>
    <row r="166" spans="1:14" s="70" customFormat="1">
      <c r="A166" s="139">
        <v>155</v>
      </c>
      <c r="B166" s="140"/>
      <c r="C166" s="140"/>
      <c r="D166" s="142"/>
      <c r="E166" s="371" t="str">
        <f t="shared" si="6"/>
        <v/>
      </c>
      <c r="F166" s="371" t="str">
        <f t="shared" si="7"/>
        <v/>
      </c>
      <c r="G166" s="371" t="str">
        <f t="shared" si="8"/>
        <v/>
      </c>
      <c r="H166" s="64"/>
      <c r="I166" s="64"/>
      <c r="J166" s="64"/>
      <c r="K166" s="64"/>
      <c r="L166" s="64"/>
      <c r="M166" s="64"/>
      <c r="N166" s="64"/>
    </row>
    <row r="167" spans="1:14" s="70" customFormat="1">
      <c r="A167" s="139">
        <v>156</v>
      </c>
      <c r="B167" s="140"/>
      <c r="C167" s="140"/>
      <c r="D167" s="142"/>
      <c r="E167" s="371" t="str">
        <f t="shared" si="6"/>
        <v/>
      </c>
      <c r="F167" s="371" t="str">
        <f t="shared" si="7"/>
        <v/>
      </c>
      <c r="G167" s="371" t="str">
        <f t="shared" si="8"/>
        <v/>
      </c>
      <c r="H167" s="64"/>
      <c r="I167" s="64"/>
      <c r="J167" s="64"/>
      <c r="K167" s="64"/>
      <c r="L167" s="64"/>
      <c r="M167" s="64"/>
      <c r="N167" s="64"/>
    </row>
    <row r="168" spans="1:14" s="70" customFormat="1">
      <c r="A168" s="139">
        <v>157</v>
      </c>
      <c r="B168" s="140"/>
      <c r="C168" s="140"/>
      <c r="D168" s="142"/>
      <c r="E168" s="371" t="str">
        <f t="shared" si="6"/>
        <v/>
      </c>
      <c r="F168" s="371" t="str">
        <f t="shared" si="7"/>
        <v/>
      </c>
      <c r="G168" s="371" t="str">
        <f t="shared" si="8"/>
        <v/>
      </c>
      <c r="H168" s="64"/>
      <c r="I168" s="64"/>
      <c r="J168" s="64"/>
      <c r="K168" s="64"/>
      <c r="L168" s="64"/>
      <c r="M168" s="64"/>
      <c r="N168" s="64"/>
    </row>
    <row r="169" spans="1:14" s="70" customFormat="1">
      <c r="A169" s="139">
        <v>158</v>
      </c>
      <c r="B169" s="140"/>
      <c r="C169" s="140"/>
      <c r="D169" s="142"/>
      <c r="E169" s="371" t="str">
        <f t="shared" si="6"/>
        <v/>
      </c>
      <c r="F169" s="371" t="str">
        <f t="shared" si="7"/>
        <v/>
      </c>
      <c r="G169" s="371" t="str">
        <f t="shared" si="8"/>
        <v/>
      </c>
      <c r="H169" s="64"/>
      <c r="I169" s="64"/>
      <c r="J169" s="64"/>
      <c r="K169" s="64"/>
      <c r="L169" s="64"/>
      <c r="M169" s="64"/>
      <c r="N169" s="64"/>
    </row>
    <row r="170" spans="1:14" s="70" customFormat="1">
      <c r="A170" s="139">
        <v>159</v>
      </c>
      <c r="B170" s="140"/>
      <c r="C170" s="140"/>
      <c r="D170" s="142"/>
      <c r="E170" s="371" t="str">
        <f t="shared" si="6"/>
        <v/>
      </c>
      <c r="F170" s="371" t="str">
        <f t="shared" si="7"/>
        <v/>
      </c>
      <c r="G170" s="371" t="str">
        <f t="shared" si="8"/>
        <v/>
      </c>
      <c r="H170" s="64"/>
      <c r="I170" s="64"/>
      <c r="J170" s="64"/>
      <c r="K170" s="64"/>
      <c r="L170" s="64"/>
      <c r="M170" s="64"/>
      <c r="N170" s="64"/>
    </row>
    <row r="171" spans="1:14" s="70" customFormat="1">
      <c r="A171" s="139">
        <v>160</v>
      </c>
      <c r="B171" s="140"/>
      <c r="C171" s="140"/>
      <c r="D171" s="142"/>
      <c r="E171" s="371" t="str">
        <f t="shared" si="6"/>
        <v/>
      </c>
      <c r="F171" s="371" t="str">
        <f t="shared" si="7"/>
        <v/>
      </c>
      <c r="G171" s="371" t="str">
        <f t="shared" si="8"/>
        <v/>
      </c>
      <c r="H171" s="64"/>
      <c r="I171" s="64"/>
      <c r="J171" s="64"/>
      <c r="K171" s="64"/>
      <c r="L171" s="64"/>
      <c r="M171" s="64"/>
      <c r="N171" s="64"/>
    </row>
    <row r="172" spans="1:14" s="70" customFormat="1">
      <c r="A172" s="139">
        <v>161</v>
      </c>
      <c r="B172" s="140"/>
      <c r="C172" s="140"/>
      <c r="D172" s="142"/>
      <c r="E172" s="371" t="str">
        <f t="shared" si="6"/>
        <v/>
      </c>
      <c r="F172" s="371" t="str">
        <f t="shared" si="7"/>
        <v/>
      </c>
      <c r="G172" s="371" t="str">
        <f t="shared" si="8"/>
        <v/>
      </c>
      <c r="H172" s="64"/>
      <c r="I172" s="64"/>
      <c r="J172" s="64"/>
      <c r="K172" s="64"/>
      <c r="L172" s="64"/>
      <c r="M172" s="64"/>
      <c r="N172" s="64"/>
    </row>
    <row r="173" spans="1:14" s="70" customFormat="1">
      <c r="A173" s="139">
        <v>162</v>
      </c>
      <c r="B173" s="140"/>
      <c r="C173" s="140"/>
      <c r="D173" s="142"/>
      <c r="E173" s="371" t="str">
        <f t="shared" si="6"/>
        <v/>
      </c>
      <c r="F173" s="371" t="str">
        <f t="shared" si="7"/>
        <v/>
      </c>
      <c r="G173" s="371" t="str">
        <f t="shared" si="8"/>
        <v/>
      </c>
      <c r="H173" s="64"/>
      <c r="I173" s="64"/>
      <c r="J173" s="64"/>
      <c r="K173" s="64"/>
      <c r="L173" s="64"/>
      <c r="M173" s="64"/>
      <c r="N173" s="64"/>
    </row>
    <row r="174" spans="1:14" s="70" customFormat="1">
      <c r="A174" s="139">
        <v>163</v>
      </c>
      <c r="B174" s="140"/>
      <c r="C174" s="140"/>
      <c r="D174" s="142"/>
      <c r="E174" s="371" t="str">
        <f t="shared" si="6"/>
        <v/>
      </c>
      <c r="F174" s="371" t="str">
        <f t="shared" si="7"/>
        <v/>
      </c>
      <c r="G174" s="371" t="str">
        <f t="shared" si="8"/>
        <v/>
      </c>
      <c r="H174" s="64"/>
      <c r="I174" s="64"/>
      <c r="J174" s="64"/>
      <c r="K174" s="64"/>
      <c r="L174" s="64"/>
      <c r="M174" s="64"/>
      <c r="N174" s="64"/>
    </row>
    <row r="175" spans="1:14" s="70" customFormat="1">
      <c r="A175" s="139">
        <v>164</v>
      </c>
      <c r="B175" s="140"/>
      <c r="C175" s="140"/>
      <c r="D175" s="142"/>
      <c r="E175" s="371" t="str">
        <f t="shared" si="6"/>
        <v/>
      </c>
      <c r="F175" s="371" t="str">
        <f t="shared" si="7"/>
        <v/>
      </c>
      <c r="G175" s="371" t="str">
        <f t="shared" si="8"/>
        <v/>
      </c>
      <c r="H175" s="64"/>
      <c r="I175" s="64"/>
      <c r="J175" s="64"/>
      <c r="K175" s="64"/>
      <c r="L175" s="64"/>
      <c r="M175" s="64"/>
      <c r="N175" s="64"/>
    </row>
    <row r="176" spans="1:14" s="70" customFormat="1">
      <c r="A176" s="139">
        <v>165</v>
      </c>
      <c r="B176" s="140"/>
      <c r="C176" s="140"/>
      <c r="D176" s="142"/>
      <c r="E176" s="371" t="str">
        <f t="shared" si="6"/>
        <v/>
      </c>
      <c r="F176" s="371" t="str">
        <f t="shared" si="7"/>
        <v/>
      </c>
      <c r="G176" s="371" t="str">
        <f t="shared" si="8"/>
        <v/>
      </c>
      <c r="H176" s="64"/>
      <c r="I176" s="64"/>
      <c r="J176" s="64"/>
      <c r="K176" s="64"/>
      <c r="L176" s="64"/>
      <c r="M176" s="64"/>
      <c r="N176" s="64"/>
    </row>
    <row r="177" spans="1:14" s="70" customFormat="1">
      <c r="A177" s="139">
        <v>166</v>
      </c>
      <c r="B177" s="140"/>
      <c r="C177" s="140"/>
      <c r="D177" s="142"/>
      <c r="E177" s="371" t="str">
        <f t="shared" si="6"/>
        <v/>
      </c>
      <c r="F177" s="371" t="str">
        <f t="shared" si="7"/>
        <v/>
      </c>
      <c r="G177" s="371" t="str">
        <f t="shared" si="8"/>
        <v/>
      </c>
      <c r="H177" s="64"/>
      <c r="I177" s="64"/>
      <c r="J177" s="64"/>
      <c r="K177" s="64"/>
      <c r="L177" s="64"/>
      <c r="M177" s="64"/>
      <c r="N177" s="64"/>
    </row>
    <row r="178" spans="1:14" s="70" customFormat="1">
      <c r="A178" s="139">
        <v>167</v>
      </c>
      <c r="B178" s="140"/>
      <c r="C178" s="140"/>
      <c r="D178" s="142"/>
      <c r="E178" s="371" t="str">
        <f t="shared" si="6"/>
        <v/>
      </c>
      <c r="F178" s="371" t="str">
        <f t="shared" si="7"/>
        <v/>
      </c>
      <c r="G178" s="371" t="str">
        <f t="shared" si="8"/>
        <v/>
      </c>
      <c r="H178" s="64"/>
      <c r="I178" s="64"/>
      <c r="J178" s="64"/>
      <c r="K178" s="64"/>
      <c r="L178" s="64"/>
      <c r="M178" s="64"/>
      <c r="N178" s="64"/>
    </row>
    <row r="179" spans="1:14" s="70" customFormat="1">
      <c r="A179" s="139">
        <v>168</v>
      </c>
      <c r="B179" s="140"/>
      <c r="C179" s="140"/>
      <c r="D179" s="142"/>
      <c r="E179" s="371" t="str">
        <f t="shared" si="6"/>
        <v/>
      </c>
      <c r="F179" s="371" t="str">
        <f t="shared" si="7"/>
        <v/>
      </c>
      <c r="G179" s="371" t="str">
        <f t="shared" si="8"/>
        <v/>
      </c>
      <c r="H179" s="64"/>
      <c r="I179" s="64"/>
      <c r="J179" s="64"/>
      <c r="K179" s="64"/>
      <c r="L179" s="64"/>
      <c r="M179" s="64"/>
      <c r="N179" s="64"/>
    </row>
    <row r="180" spans="1:14" s="70" customFormat="1">
      <c r="A180" s="139">
        <v>169</v>
      </c>
      <c r="B180" s="140"/>
      <c r="C180" s="140"/>
      <c r="D180" s="142"/>
      <c r="E180" s="371" t="str">
        <f t="shared" si="6"/>
        <v/>
      </c>
      <c r="F180" s="371" t="str">
        <f t="shared" si="7"/>
        <v/>
      </c>
      <c r="G180" s="371" t="str">
        <f t="shared" si="8"/>
        <v/>
      </c>
      <c r="H180" s="64"/>
      <c r="I180" s="64"/>
      <c r="J180" s="64"/>
      <c r="K180" s="64"/>
      <c r="L180" s="64"/>
      <c r="M180" s="64"/>
      <c r="N180" s="64"/>
    </row>
    <row r="181" spans="1:14" s="70" customFormat="1">
      <c r="A181" s="139">
        <v>170</v>
      </c>
      <c r="B181" s="140"/>
      <c r="C181" s="140"/>
      <c r="D181" s="142"/>
      <c r="E181" s="371" t="str">
        <f t="shared" si="6"/>
        <v/>
      </c>
      <c r="F181" s="371" t="str">
        <f t="shared" si="7"/>
        <v/>
      </c>
      <c r="G181" s="371" t="str">
        <f t="shared" si="8"/>
        <v/>
      </c>
      <c r="H181" s="64"/>
      <c r="I181" s="64"/>
      <c r="J181" s="64"/>
      <c r="K181" s="64"/>
      <c r="L181" s="64"/>
      <c r="M181" s="64"/>
      <c r="N181" s="64"/>
    </row>
    <row r="182" spans="1:14" s="70" customFormat="1">
      <c r="A182" s="139">
        <v>171</v>
      </c>
      <c r="B182" s="140"/>
      <c r="C182" s="140"/>
      <c r="D182" s="142"/>
      <c r="E182" s="371" t="str">
        <f t="shared" si="6"/>
        <v/>
      </c>
      <c r="F182" s="371" t="str">
        <f t="shared" si="7"/>
        <v/>
      </c>
      <c r="G182" s="371" t="str">
        <f t="shared" si="8"/>
        <v/>
      </c>
      <c r="H182" s="64"/>
      <c r="I182" s="64"/>
      <c r="J182" s="64"/>
      <c r="K182" s="64"/>
      <c r="L182" s="64"/>
      <c r="M182" s="64"/>
      <c r="N182" s="64"/>
    </row>
    <row r="183" spans="1:14" s="70" customFormat="1">
      <c r="A183" s="139">
        <v>172</v>
      </c>
      <c r="B183" s="140"/>
      <c r="C183" s="140"/>
      <c r="D183" s="142"/>
      <c r="E183" s="371" t="str">
        <f t="shared" si="6"/>
        <v/>
      </c>
      <c r="F183" s="371" t="str">
        <f t="shared" si="7"/>
        <v/>
      </c>
      <c r="G183" s="371" t="str">
        <f t="shared" si="8"/>
        <v/>
      </c>
      <c r="H183" s="64"/>
      <c r="I183" s="64"/>
      <c r="J183" s="64"/>
      <c r="K183" s="64"/>
      <c r="L183" s="64"/>
      <c r="M183" s="64"/>
      <c r="N183" s="64"/>
    </row>
    <row r="184" spans="1:14" s="70" customFormat="1">
      <c r="A184" s="139">
        <v>173</v>
      </c>
      <c r="B184" s="140"/>
      <c r="C184" s="140"/>
      <c r="D184" s="142"/>
      <c r="E184" s="371" t="str">
        <f t="shared" si="6"/>
        <v/>
      </c>
      <c r="F184" s="371" t="str">
        <f t="shared" si="7"/>
        <v/>
      </c>
      <c r="G184" s="371" t="str">
        <f t="shared" si="8"/>
        <v/>
      </c>
      <c r="H184" s="64"/>
      <c r="I184" s="64"/>
      <c r="J184" s="64"/>
      <c r="K184" s="64"/>
      <c r="L184" s="64"/>
      <c r="M184" s="64"/>
      <c r="N184" s="64"/>
    </row>
    <row r="185" spans="1:14" s="70" customFormat="1">
      <c r="A185" s="139">
        <v>174</v>
      </c>
      <c r="B185" s="140"/>
      <c r="C185" s="140"/>
      <c r="D185" s="142"/>
      <c r="E185" s="371" t="str">
        <f t="shared" si="6"/>
        <v/>
      </c>
      <c r="F185" s="371" t="str">
        <f t="shared" si="7"/>
        <v/>
      </c>
      <c r="G185" s="371" t="str">
        <f t="shared" si="8"/>
        <v/>
      </c>
      <c r="H185" s="64"/>
      <c r="I185" s="64"/>
      <c r="J185" s="64"/>
      <c r="K185" s="64"/>
      <c r="L185" s="64"/>
      <c r="M185" s="64"/>
      <c r="N185" s="64"/>
    </row>
    <row r="186" spans="1:14" s="70" customFormat="1">
      <c r="A186" s="139">
        <v>175</v>
      </c>
      <c r="B186" s="140"/>
      <c r="C186" s="140"/>
      <c r="D186" s="142"/>
      <c r="E186" s="371" t="str">
        <f t="shared" si="6"/>
        <v/>
      </c>
      <c r="F186" s="371" t="str">
        <f t="shared" si="7"/>
        <v/>
      </c>
      <c r="G186" s="371" t="str">
        <f t="shared" si="8"/>
        <v/>
      </c>
      <c r="H186" s="64"/>
      <c r="I186" s="64"/>
      <c r="J186" s="64"/>
      <c r="K186" s="64"/>
      <c r="L186" s="64"/>
      <c r="M186" s="64"/>
      <c r="N186" s="64"/>
    </row>
    <row r="187" spans="1:14" s="70" customFormat="1">
      <c r="A187" s="139">
        <v>176</v>
      </c>
      <c r="B187" s="140"/>
      <c r="C187" s="140"/>
      <c r="D187" s="142"/>
      <c r="E187" s="371" t="str">
        <f t="shared" si="6"/>
        <v/>
      </c>
      <c r="F187" s="371" t="str">
        <f t="shared" si="7"/>
        <v/>
      </c>
      <c r="G187" s="371" t="str">
        <f t="shared" si="8"/>
        <v/>
      </c>
      <c r="H187" s="64"/>
      <c r="I187" s="64"/>
      <c r="J187" s="64"/>
      <c r="K187" s="64"/>
      <c r="L187" s="64"/>
      <c r="M187" s="64"/>
      <c r="N187" s="64"/>
    </row>
    <row r="188" spans="1:14" s="70" customFormat="1">
      <c r="A188" s="139">
        <v>177</v>
      </c>
      <c r="B188" s="140"/>
      <c r="C188" s="140"/>
      <c r="D188" s="142"/>
      <c r="E188" s="371" t="str">
        <f t="shared" si="6"/>
        <v/>
      </c>
      <c r="F188" s="371" t="str">
        <f t="shared" si="7"/>
        <v/>
      </c>
      <c r="G188" s="371" t="str">
        <f t="shared" si="8"/>
        <v/>
      </c>
      <c r="H188" s="64"/>
      <c r="I188" s="64"/>
      <c r="J188" s="64"/>
      <c r="K188" s="64"/>
      <c r="L188" s="64"/>
      <c r="M188" s="64"/>
      <c r="N188" s="64"/>
    </row>
    <row r="189" spans="1:14" s="70" customFormat="1">
      <c r="A189" s="139">
        <v>178</v>
      </c>
      <c r="B189" s="140"/>
      <c r="C189" s="140"/>
      <c r="D189" s="142"/>
      <c r="E189" s="371" t="str">
        <f t="shared" si="6"/>
        <v/>
      </c>
      <c r="F189" s="371" t="str">
        <f t="shared" si="7"/>
        <v/>
      </c>
      <c r="G189" s="371" t="str">
        <f t="shared" si="8"/>
        <v/>
      </c>
      <c r="H189" s="64"/>
      <c r="I189" s="64"/>
      <c r="J189" s="64"/>
      <c r="K189" s="64"/>
      <c r="L189" s="64"/>
      <c r="M189" s="64"/>
      <c r="N189" s="64"/>
    </row>
    <row r="190" spans="1:14" s="70" customFormat="1">
      <c r="A190" s="139">
        <v>179</v>
      </c>
      <c r="B190" s="140"/>
      <c r="C190" s="140"/>
      <c r="D190" s="142"/>
      <c r="E190" s="371" t="str">
        <f t="shared" si="6"/>
        <v/>
      </c>
      <c r="F190" s="371" t="str">
        <f t="shared" si="7"/>
        <v/>
      </c>
      <c r="G190" s="371" t="str">
        <f t="shared" si="8"/>
        <v/>
      </c>
      <c r="H190" s="64"/>
      <c r="I190" s="64"/>
      <c r="J190" s="64"/>
      <c r="K190" s="64"/>
      <c r="L190" s="64"/>
      <c r="M190" s="64"/>
      <c r="N190" s="64"/>
    </row>
    <row r="191" spans="1:14" s="70" customFormat="1">
      <c r="A191" s="139">
        <v>180</v>
      </c>
      <c r="B191" s="140"/>
      <c r="C191" s="140"/>
      <c r="D191" s="142"/>
      <c r="E191" s="371" t="str">
        <f t="shared" si="6"/>
        <v/>
      </c>
      <c r="F191" s="371" t="str">
        <f t="shared" si="7"/>
        <v/>
      </c>
      <c r="G191" s="371" t="str">
        <f t="shared" si="8"/>
        <v/>
      </c>
      <c r="H191" s="64"/>
      <c r="I191" s="64"/>
      <c r="J191" s="64"/>
      <c r="K191" s="64"/>
      <c r="L191" s="64"/>
      <c r="M191" s="64"/>
      <c r="N191" s="64"/>
    </row>
    <row r="192" spans="1:14" s="70" customFormat="1">
      <c r="A192" s="139">
        <v>181</v>
      </c>
      <c r="B192" s="140"/>
      <c r="C192" s="140"/>
      <c r="D192" s="142"/>
      <c r="E192" s="371" t="str">
        <f t="shared" si="6"/>
        <v/>
      </c>
      <c r="F192" s="371" t="str">
        <f t="shared" si="7"/>
        <v/>
      </c>
      <c r="G192" s="371" t="str">
        <f t="shared" si="8"/>
        <v/>
      </c>
      <c r="H192" s="64"/>
      <c r="I192" s="64"/>
      <c r="J192" s="64"/>
      <c r="K192" s="64"/>
      <c r="L192" s="64"/>
      <c r="M192" s="64"/>
      <c r="N192" s="64"/>
    </row>
    <row r="193" spans="1:14" s="70" customFormat="1">
      <c r="A193" s="139">
        <v>182</v>
      </c>
      <c r="B193" s="140"/>
      <c r="C193" s="140"/>
      <c r="D193" s="142"/>
      <c r="E193" s="371" t="str">
        <f t="shared" si="6"/>
        <v/>
      </c>
      <c r="F193" s="371" t="str">
        <f t="shared" si="7"/>
        <v/>
      </c>
      <c r="G193" s="371" t="str">
        <f t="shared" si="8"/>
        <v/>
      </c>
      <c r="H193" s="64"/>
      <c r="I193" s="64"/>
      <c r="J193" s="64"/>
      <c r="K193" s="64"/>
      <c r="L193" s="64"/>
      <c r="M193" s="64"/>
      <c r="N193" s="64"/>
    </row>
    <row r="194" spans="1:14" s="70" customFormat="1">
      <c r="A194" s="139">
        <v>183</v>
      </c>
      <c r="B194" s="140"/>
      <c r="C194" s="140"/>
      <c r="D194" s="142"/>
      <c r="E194" s="371" t="str">
        <f t="shared" si="6"/>
        <v/>
      </c>
      <c r="F194" s="371" t="str">
        <f t="shared" si="7"/>
        <v/>
      </c>
      <c r="G194" s="371" t="str">
        <f t="shared" si="8"/>
        <v/>
      </c>
      <c r="H194" s="64"/>
      <c r="I194" s="64"/>
      <c r="J194" s="64"/>
      <c r="K194" s="64"/>
      <c r="L194" s="64"/>
      <c r="M194" s="64"/>
      <c r="N194" s="64"/>
    </row>
    <row r="195" spans="1:14" s="70" customFormat="1">
      <c r="A195" s="139">
        <v>184</v>
      </c>
      <c r="B195" s="140"/>
      <c r="C195" s="140"/>
      <c r="D195" s="142"/>
      <c r="E195" s="371" t="str">
        <f t="shared" si="6"/>
        <v/>
      </c>
      <c r="F195" s="371" t="str">
        <f t="shared" si="7"/>
        <v/>
      </c>
      <c r="G195" s="371" t="str">
        <f t="shared" si="8"/>
        <v/>
      </c>
      <c r="H195" s="64"/>
      <c r="I195" s="64"/>
      <c r="J195" s="64"/>
      <c r="K195" s="64"/>
      <c r="L195" s="64"/>
      <c r="M195" s="64"/>
      <c r="N195" s="64"/>
    </row>
    <row r="196" spans="1:14" s="70" customFormat="1">
      <c r="A196" s="139">
        <v>185</v>
      </c>
      <c r="B196" s="140"/>
      <c r="C196" s="140"/>
      <c r="D196" s="142"/>
      <c r="E196" s="371" t="str">
        <f t="shared" si="6"/>
        <v/>
      </c>
      <c r="F196" s="371" t="str">
        <f t="shared" si="7"/>
        <v/>
      </c>
      <c r="G196" s="371" t="str">
        <f t="shared" si="8"/>
        <v/>
      </c>
      <c r="H196" s="64"/>
      <c r="I196" s="64"/>
      <c r="J196" s="64"/>
      <c r="K196" s="64"/>
      <c r="L196" s="64"/>
      <c r="M196" s="64"/>
      <c r="N196" s="64"/>
    </row>
    <row r="197" spans="1:14" s="70" customFormat="1">
      <c r="A197" s="139">
        <v>186</v>
      </c>
      <c r="B197" s="140"/>
      <c r="C197" s="140"/>
      <c r="D197" s="142"/>
      <c r="E197" s="371" t="str">
        <f t="shared" si="6"/>
        <v/>
      </c>
      <c r="F197" s="371" t="str">
        <f t="shared" si="7"/>
        <v/>
      </c>
      <c r="G197" s="371" t="str">
        <f t="shared" si="8"/>
        <v/>
      </c>
      <c r="H197" s="64"/>
      <c r="I197" s="64"/>
      <c r="J197" s="64"/>
      <c r="K197" s="64"/>
      <c r="L197" s="64"/>
      <c r="M197" s="64"/>
      <c r="N197" s="64"/>
    </row>
    <row r="198" spans="1:14" s="70" customFormat="1">
      <c r="A198" s="139">
        <v>187</v>
      </c>
      <c r="B198" s="140"/>
      <c r="C198" s="140"/>
      <c r="D198" s="142"/>
      <c r="E198" s="371" t="str">
        <f t="shared" si="6"/>
        <v/>
      </c>
      <c r="F198" s="371" t="str">
        <f t="shared" si="7"/>
        <v/>
      </c>
      <c r="G198" s="371" t="str">
        <f t="shared" si="8"/>
        <v/>
      </c>
      <c r="H198" s="64"/>
      <c r="I198" s="64"/>
      <c r="J198" s="64"/>
      <c r="K198" s="64"/>
      <c r="L198" s="64"/>
      <c r="M198" s="64"/>
      <c r="N198" s="64"/>
    </row>
    <row r="199" spans="1:14" s="70" customFormat="1">
      <c r="A199" s="139">
        <v>188</v>
      </c>
      <c r="B199" s="140"/>
      <c r="C199" s="140"/>
      <c r="D199" s="142"/>
      <c r="E199" s="371" t="str">
        <f t="shared" si="6"/>
        <v/>
      </c>
      <c r="F199" s="371" t="str">
        <f t="shared" si="7"/>
        <v/>
      </c>
      <c r="G199" s="371" t="str">
        <f t="shared" si="8"/>
        <v/>
      </c>
      <c r="H199" s="64"/>
      <c r="I199" s="64"/>
      <c r="J199" s="64"/>
      <c r="K199" s="64"/>
      <c r="L199" s="64"/>
      <c r="M199" s="64"/>
      <c r="N199" s="64"/>
    </row>
    <row r="200" spans="1:14" s="70" customFormat="1">
      <c r="A200" s="139">
        <v>189</v>
      </c>
      <c r="B200" s="140"/>
      <c r="C200" s="140"/>
      <c r="D200" s="142"/>
      <c r="E200" s="371" t="str">
        <f t="shared" si="6"/>
        <v/>
      </c>
      <c r="F200" s="371" t="str">
        <f t="shared" si="7"/>
        <v/>
      </c>
      <c r="G200" s="371" t="str">
        <f t="shared" si="8"/>
        <v/>
      </c>
      <c r="H200" s="64"/>
      <c r="I200" s="64"/>
      <c r="J200" s="64"/>
      <c r="K200" s="64"/>
      <c r="L200" s="64"/>
      <c r="M200" s="64"/>
      <c r="N200" s="64"/>
    </row>
    <row r="201" spans="1:14" s="70" customFormat="1">
      <c r="A201" s="139">
        <v>190</v>
      </c>
      <c r="B201" s="140"/>
      <c r="C201" s="140"/>
      <c r="D201" s="142"/>
      <c r="E201" s="371" t="str">
        <f t="shared" si="6"/>
        <v/>
      </c>
      <c r="F201" s="371" t="str">
        <f t="shared" si="7"/>
        <v/>
      </c>
      <c r="G201" s="371" t="str">
        <f t="shared" si="8"/>
        <v/>
      </c>
      <c r="H201" s="64"/>
      <c r="I201" s="64"/>
      <c r="J201" s="64"/>
      <c r="K201" s="64"/>
      <c r="L201" s="64"/>
      <c r="M201" s="64"/>
      <c r="N201" s="64"/>
    </row>
    <row r="202" spans="1:14" s="70" customFormat="1">
      <c r="A202" s="139">
        <v>191</v>
      </c>
      <c r="B202" s="140"/>
      <c r="C202" s="140"/>
      <c r="D202" s="142"/>
      <c r="E202" s="371" t="str">
        <f t="shared" si="6"/>
        <v/>
      </c>
      <c r="F202" s="371" t="str">
        <f t="shared" si="7"/>
        <v/>
      </c>
      <c r="G202" s="371" t="str">
        <f t="shared" si="8"/>
        <v/>
      </c>
      <c r="H202" s="64"/>
      <c r="I202" s="64"/>
      <c r="J202" s="64"/>
      <c r="K202" s="64"/>
      <c r="L202" s="64"/>
      <c r="M202" s="64"/>
      <c r="N202" s="64"/>
    </row>
    <row r="203" spans="1:14" s="70" customFormat="1">
      <c r="A203" s="139">
        <v>192</v>
      </c>
      <c r="B203" s="140"/>
      <c r="C203" s="140"/>
      <c r="D203" s="142"/>
      <c r="E203" s="371" t="str">
        <f t="shared" si="6"/>
        <v/>
      </c>
      <c r="F203" s="371" t="str">
        <f t="shared" si="7"/>
        <v/>
      </c>
      <c r="G203" s="371" t="str">
        <f t="shared" si="8"/>
        <v/>
      </c>
      <c r="H203" s="64"/>
      <c r="I203" s="64"/>
      <c r="J203" s="64"/>
      <c r="K203" s="64"/>
      <c r="L203" s="64"/>
      <c r="M203" s="64"/>
      <c r="N203" s="64"/>
    </row>
    <row r="204" spans="1:14" s="70" customFormat="1">
      <c r="A204" s="139">
        <v>193</v>
      </c>
      <c r="B204" s="140"/>
      <c r="C204" s="140"/>
      <c r="D204" s="142"/>
      <c r="E204" s="371" t="str">
        <f t="shared" ref="E204:E261" si="9">IF(OR(,,$D204&lt;an_initial,$D204&gt;an_final),"",(HLOOKUP(C204,iii7punctaje,2,FALSE)))</f>
        <v/>
      </c>
      <c r="F204" s="371" t="str">
        <f t="shared" ref="F204:F261" si="10">IF(OR(,,$D204&lt;an_initial,$D204&gt;an_final),"",(HLOOKUP(C204,iii7punctaje,2,FALSE))*COUNTIF(C204,$F$7))</f>
        <v/>
      </c>
      <c r="G204" s="371" t="str">
        <f t="shared" ref="G204:G261" si="11">IF(OR(,,$D204&lt;an_initial,$D204&gt;an_final),"",(HLOOKUP(C204,iii7punctaje,2,FALSE))*COUNTIF(C204,$G$7))</f>
        <v/>
      </c>
      <c r="H204" s="64"/>
      <c r="I204" s="64"/>
      <c r="J204" s="64"/>
      <c r="K204" s="64"/>
      <c r="L204" s="64"/>
      <c r="M204" s="64"/>
      <c r="N204" s="64"/>
    </row>
    <row r="205" spans="1:14" s="70" customFormat="1">
      <c r="A205" s="139">
        <v>194</v>
      </c>
      <c r="B205" s="140"/>
      <c r="C205" s="140"/>
      <c r="D205" s="142"/>
      <c r="E205" s="371" t="str">
        <f t="shared" si="9"/>
        <v/>
      </c>
      <c r="F205" s="371" t="str">
        <f t="shared" si="10"/>
        <v/>
      </c>
      <c r="G205" s="371" t="str">
        <f t="shared" si="11"/>
        <v/>
      </c>
      <c r="H205" s="64"/>
      <c r="I205" s="64"/>
      <c r="J205" s="64"/>
      <c r="K205" s="64"/>
      <c r="L205" s="64"/>
      <c r="M205" s="64"/>
      <c r="N205" s="64"/>
    </row>
    <row r="206" spans="1:14" s="70" customFormat="1">
      <c r="A206" s="139">
        <v>195</v>
      </c>
      <c r="B206" s="140"/>
      <c r="C206" s="140"/>
      <c r="D206" s="142"/>
      <c r="E206" s="371" t="str">
        <f t="shared" si="9"/>
        <v/>
      </c>
      <c r="F206" s="371" t="str">
        <f t="shared" si="10"/>
        <v/>
      </c>
      <c r="G206" s="371" t="str">
        <f t="shared" si="11"/>
        <v/>
      </c>
      <c r="H206" s="64"/>
      <c r="I206" s="64"/>
      <c r="J206" s="64"/>
      <c r="K206" s="64"/>
      <c r="L206" s="64"/>
      <c r="M206" s="64"/>
      <c r="N206" s="64"/>
    </row>
    <row r="207" spans="1:14" s="70" customFormat="1">
      <c r="A207" s="139">
        <v>196</v>
      </c>
      <c r="B207" s="140"/>
      <c r="C207" s="140"/>
      <c r="D207" s="142"/>
      <c r="E207" s="371" t="str">
        <f t="shared" si="9"/>
        <v/>
      </c>
      <c r="F207" s="371" t="str">
        <f t="shared" si="10"/>
        <v/>
      </c>
      <c r="G207" s="371" t="str">
        <f t="shared" si="11"/>
        <v/>
      </c>
      <c r="H207" s="64"/>
      <c r="I207" s="64"/>
      <c r="J207" s="64"/>
      <c r="K207" s="64"/>
      <c r="L207" s="64"/>
      <c r="M207" s="64"/>
      <c r="N207" s="64"/>
    </row>
    <row r="208" spans="1:14" s="70" customFormat="1">
      <c r="A208" s="139">
        <v>197</v>
      </c>
      <c r="B208" s="140"/>
      <c r="C208" s="140"/>
      <c r="D208" s="142"/>
      <c r="E208" s="371" t="str">
        <f t="shared" si="9"/>
        <v/>
      </c>
      <c r="F208" s="371" t="str">
        <f t="shared" si="10"/>
        <v/>
      </c>
      <c r="G208" s="371" t="str">
        <f t="shared" si="11"/>
        <v/>
      </c>
      <c r="H208" s="64"/>
      <c r="I208" s="64"/>
      <c r="J208" s="64"/>
      <c r="K208" s="64"/>
      <c r="L208" s="64"/>
      <c r="M208" s="64"/>
      <c r="N208" s="64"/>
    </row>
    <row r="209" spans="1:14" s="70" customFormat="1">
      <c r="A209" s="139">
        <v>198</v>
      </c>
      <c r="B209" s="140"/>
      <c r="C209" s="140"/>
      <c r="D209" s="142"/>
      <c r="E209" s="371" t="str">
        <f t="shared" si="9"/>
        <v/>
      </c>
      <c r="F209" s="371" t="str">
        <f t="shared" si="10"/>
        <v/>
      </c>
      <c r="G209" s="371" t="str">
        <f t="shared" si="11"/>
        <v/>
      </c>
      <c r="H209" s="64"/>
      <c r="I209" s="64"/>
      <c r="J209" s="64"/>
      <c r="K209" s="64"/>
      <c r="L209" s="64"/>
      <c r="M209" s="64"/>
      <c r="N209" s="64"/>
    </row>
    <row r="210" spans="1:14" s="70" customFormat="1">
      <c r="A210" s="139">
        <v>199</v>
      </c>
      <c r="B210" s="140"/>
      <c r="C210" s="140"/>
      <c r="D210" s="142"/>
      <c r="E210" s="371" t="str">
        <f t="shared" si="9"/>
        <v/>
      </c>
      <c r="F210" s="371" t="str">
        <f t="shared" si="10"/>
        <v/>
      </c>
      <c r="G210" s="371" t="str">
        <f t="shared" si="11"/>
        <v/>
      </c>
      <c r="H210" s="64"/>
      <c r="I210" s="64"/>
      <c r="J210" s="64"/>
      <c r="K210" s="64"/>
      <c r="L210" s="64"/>
      <c r="M210" s="64"/>
      <c r="N210" s="64"/>
    </row>
    <row r="211" spans="1:14" s="70" customFormat="1">
      <c r="A211" s="139">
        <v>200</v>
      </c>
      <c r="B211" s="140"/>
      <c r="C211" s="140"/>
      <c r="D211" s="142"/>
      <c r="E211" s="371" t="str">
        <f t="shared" si="9"/>
        <v/>
      </c>
      <c r="F211" s="371" t="str">
        <f t="shared" si="10"/>
        <v/>
      </c>
      <c r="G211" s="371" t="str">
        <f t="shared" si="11"/>
        <v/>
      </c>
      <c r="H211" s="64"/>
      <c r="I211" s="64"/>
      <c r="J211" s="64"/>
      <c r="K211" s="64"/>
      <c r="L211" s="64"/>
      <c r="M211" s="64"/>
      <c r="N211" s="64"/>
    </row>
    <row r="212" spans="1:14" s="70" customFormat="1">
      <c r="A212" s="139">
        <v>201</v>
      </c>
      <c r="B212" s="140"/>
      <c r="C212" s="140"/>
      <c r="D212" s="142"/>
      <c r="E212" s="371" t="str">
        <f t="shared" si="9"/>
        <v/>
      </c>
      <c r="F212" s="371" t="str">
        <f t="shared" si="10"/>
        <v/>
      </c>
      <c r="G212" s="371" t="str">
        <f t="shared" si="11"/>
        <v/>
      </c>
      <c r="H212" s="64"/>
      <c r="I212" s="64"/>
      <c r="J212" s="64"/>
      <c r="K212" s="64"/>
      <c r="L212" s="64"/>
      <c r="M212" s="64"/>
      <c r="N212" s="64"/>
    </row>
    <row r="213" spans="1:14" s="70" customFormat="1">
      <c r="A213" s="139">
        <v>202</v>
      </c>
      <c r="B213" s="140"/>
      <c r="C213" s="140"/>
      <c r="D213" s="142"/>
      <c r="E213" s="371" t="str">
        <f t="shared" si="9"/>
        <v/>
      </c>
      <c r="F213" s="371" t="str">
        <f t="shared" si="10"/>
        <v/>
      </c>
      <c r="G213" s="371" t="str">
        <f t="shared" si="11"/>
        <v/>
      </c>
      <c r="H213" s="64"/>
      <c r="I213" s="64"/>
      <c r="J213" s="64"/>
      <c r="K213" s="64"/>
      <c r="L213" s="64"/>
      <c r="M213" s="64"/>
      <c r="N213" s="64"/>
    </row>
    <row r="214" spans="1:14" s="70" customFormat="1">
      <c r="A214" s="139">
        <v>203</v>
      </c>
      <c r="B214" s="140"/>
      <c r="C214" s="140"/>
      <c r="D214" s="142"/>
      <c r="E214" s="371" t="str">
        <f t="shared" si="9"/>
        <v/>
      </c>
      <c r="F214" s="371" t="str">
        <f t="shared" si="10"/>
        <v/>
      </c>
      <c r="G214" s="371" t="str">
        <f t="shared" si="11"/>
        <v/>
      </c>
      <c r="H214" s="64"/>
      <c r="I214" s="64"/>
      <c r="J214" s="64"/>
      <c r="K214" s="64"/>
      <c r="L214" s="64"/>
      <c r="M214" s="64"/>
      <c r="N214" s="64"/>
    </row>
    <row r="215" spans="1:14" s="70" customFormat="1">
      <c r="A215" s="139">
        <v>204</v>
      </c>
      <c r="B215" s="140"/>
      <c r="C215" s="140"/>
      <c r="D215" s="142"/>
      <c r="E215" s="371" t="str">
        <f t="shared" si="9"/>
        <v/>
      </c>
      <c r="F215" s="371" t="str">
        <f t="shared" si="10"/>
        <v/>
      </c>
      <c r="G215" s="371" t="str">
        <f t="shared" si="11"/>
        <v/>
      </c>
      <c r="H215" s="64"/>
      <c r="I215" s="64"/>
      <c r="J215" s="64"/>
      <c r="K215" s="64"/>
      <c r="L215" s="64"/>
      <c r="M215" s="64"/>
      <c r="N215" s="64"/>
    </row>
    <row r="216" spans="1:14" s="70" customFormat="1">
      <c r="A216" s="139">
        <v>205</v>
      </c>
      <c r="B216" s="140"/>
      <c r="C216" s="140"/>
      <c r="D216" s="142"/>
      <c r="E216" s="371" t="str">
        <f t="shared" si="9"/>
        <v/>
      </c>
      <c r="F216" s="371" t="str">
        <f t="shared" si="10"/>
        <v/>
      </c>
      <c r="G216" s="371" t="str">
        <f t="shared" si="11"/>
        <v/>
      </c>
      <c r="H216" s="64"/>
      <c r="I216" s="64"/>
      <c r="J216" s="64"/>
      <c r="K216" s="64"/>
      <c r="L216" s="64"/>
      <c r="M216" s="64"/>
      <c r="N216" s="64"/>
    </row>
    <row r="217" spans="1:14" s="70" customFormat="1">
      <c r="A217" s="139">
        <v>206</v>
      </c>
      <c r="B217" s="140"/>
      <c r="C217" s="140"/>
      <c r="D217" s="142"/>
      <c r="E217" s="371" t="str">
        <f t="shared" si="9"/>
        <v/>
      </c>
      <c r="F217" s="371" t="str">
        <f t="shared" si="10"/>
        <v/>
      </c>
      <c r="G217" s="371" t="str">
        <f t="shared" si="11"/>
        <v/>
      </c>
      <c r="H217" s="64"/>
      <c r="I217" s="64"/>
      <c r="J217" s="64"/>
      <c r="K217" s="64"/>
      <c r="L217" s="64"/>
      <c r="M217" s="64"/>
      <c r="N217" s="64"/>
    </row>
    <row r="218" spans="1:14" s="70" customFormat="1">
      <c r="A218" s="139">
        <v>207</v>
      </c>
      <c r="B218" s="140"/>
      <c r="C218" s="140"/>
      <c r="D218" s="142"/>
      <c r="E218" s="371" t="str">
        <f t="shared" si="9"/>
        <v/>
      </c>
      <c r="F218" s="371" t="str">
        <f t="shared" si="10"/>
        <v/>
      </c>
      <c r="G218" s="371" t="str">
        <f t="shared" si="11"/>
        <v/>
      </c>
      <c r="H218" s="64"/>
      <c r="I218" s="64"/>
      <c r="J218" s="64"/>
      <c r="K218" s="64"/>
      <c r="L218" s="64"/>
      <c r="M218" s="64"/>
      <c r="N218" s="64"/>
    </row>
    <row r="219" spans="1:14" s="70" customFormat="1">
      <c r="A219" s="139">
        <v>208</v>
      </c>
      <c r="B219" s="140"/>
      <c r="C219" s="140"/>
      <c r="D219" s="142"/>
      <c r="E219" s="371" t="str">
        <f t="shared" si="9"/>
        <v/>
      </c>
      <c r="F219" s="371" t="str">
        <f t="shared" si="10"/>
        <v/>
      </c>
      <c r="G219" s="371" t="str">
        <f t="shared" si="11"/>
        <v/>
      </c>
      <c r="H219" s="64"/>
      <c r="I219" s="64"/>
      <c r="J219" s="64"/>
      <c r="K219" s="64"/>
      <c r="L219" s="64"/>
      <c r="M219" s="64"/>
      <c r="N219" s="64"/>
    </row>
    <row r="220" spans="1:14" s="70" customFormat="1">
      <c r="A220" s="139">
        <v>209</v>
      </c>
      <c r="B220" s="140"/>
      <c r="C220" s="140"/>
      <c r="D220" s="142"/>
      <c r="E220" s="371" t="str">
        <f t="shared" si="9"/>
        <v/>
      </c>
      <c r="F220" s="371" t="str">
        <f t="shared" si="10"/>
        <v/>
      </c>
      <c r="G220" s="371" t="str">
        <f t="shared" si="11"/>
        <v/>
      </c>
      <c r="H220" s="64"/>
      <c r="I220" s="64"/>
      <c r="J220" s="64"/>
      <c r="K220" s="64"/>
      <c r="L220" s="64"/>
      <c r="M220" s="64"/>
      <c r="N220" s="64"/>
    </row>
    <row r="221" spans="1:14" s="70" customFormat="1">
      <c r="A221" s="139">
        <v>210</v>
      </c>
      <c r="B221" s="140"/>
      <c r="C221" s="140"/>
      <c r="D221" s="142"/>
      <c r="E221" s="371" t="str">
        <f t="shared" si="9"/>
        <v/>
      </c>
      <c r="F221" s="371" t="str">
        <f t="shared" si="10"/>
        <v/>
      </c>
      <c r="G221" s="371" t="str">
        <f t="shared" si="11"/>
        <v/>
      </c>
      <c r="H221" s="64"/>
      <c r="I221" s="64"/>
      <c r="J221" s="64"/>
      <c r="K221" s="64"/>
      <c r="L221" s="64"/>
      <c r="M221" s="64"/>
      <c r="N221" s="64"/>
    </row>
    <row r="222" spans="1:14" s="70" customFormat="1">
      <c r="A222" s="139">
        <v>211</v>
      </c>
      <c r="B222" s="140"/>
      <c r="C222" s="140"/>
      <c r="D222" s="142"/>
      <c r="E222" s="371" t="str">
        <f t="shared" si="9"/>
        <v/>
      </c>
      <c r="F222" s="371" t="str">
        <f t="shared" si="10"/>
        <v/>
      </c>
      <c r="G222" s="371" t="str">
        <f t="shared" si="11"/>
        <v/>
      </c>
      <c r="H222" s="64"/>
      <c r="I222" s="64"/>
      <c r="J222" s="64"/>
      <c r="K222" s="64"/>
      <c r="L222" s="64"/>
      <c r="M222" s="64"/>
      <c r="N222" s="64"/>
    </row>
    <row r="223" spans="1:14" s="70" customFormat="1">
      <c r="A223" s="139">
        <v>212</v>
      </c>
      <c r="B223" s="140"/>
      <c r="C223" s="140"/>
      <c r="D223" s="142"/>
      <c r="E223" s="371" t="str">
        <f t="shared" si="9"/>
        <v/>
      </c>
      <c r="F223" s="371" t="str">
        <f t="shared" si="10"/>
        <v/>
      </c>
      <c r="G223" s="371" t="str">
        <f t="shared" si="11"/>
        <v/>
      </c>
      <c r="H223" s="64"/>
      <c r="I223" s="64"/>
      <c r="J223" s="64"/>
      <c r="K223" s="64"/>
      <c r="L223" s="64"/>
      <c r="M223" s="64"/>
      <c r="N223" s="64"/>
    </row>
    <row r="224" spans="1:14" s="70" customFormat="1">
      <c r="A224" s="139">
        <v>213</v>
      </c>
      <c r="B224" s="140"/>
      <c r="C224" s="140"/>
      <c r="D224" s="142"/>
      <c r="E224" s="371" t="str">
        <f t="shared" si="9"/>
        <v/>
      </c>
      <c r="F224" s="371" t="str">
        <f t="shared" si="10"/>
        <v/>
      </c>
      <c r="G224" s="371" t="str">
        <f t="shared" si="11"/>
        <v/>
      </c>
      <c r="H224" s="64"/>
      <c r="I224" s="64"/>
      <c r="J224" s="64"/>
      <c r="K224" s="64"/>
      <c r="L224" s="64"/>
      <c r="M224" s="64"/>
      <c r="N224" s="64"/>
    </row>
    <row r="225" spans="1:14" s="70" customFormat="1">
      <c r="A225" s="139">
        <v>214</v>
      </c>
      <c r="B225" s="140"/>
      <c r="C225" s="140"/>
      <c r="D225" s="142"/>
      <c r="E225" s="371" t="str">
        <f t="shared" si="9"/>
        <v/>
      </c>
      <c r="F225" s="371" t="str">
        <f t="shared" si="10"/>
        <v/>
      </c>
      <c r="G225" s="371" t="str">
        <f t="shared" si="11"/>
        <v/>
      </c>
      <c r="H225" s="64"/>
      <c r="I225" s="64"/>
      <c r="J225" s="64"/>
      <c r="K225" s="64"/>
      <c r="L225" s="64"/>
      <c r="M225" s="64"/>
      <c r="N225" s="64"/>
    </row>
    <row r="226" spans="1:14" s="70" customFormat="1">
      <c r="A226" s="139">
        <v>215</v>
      </c>
      <c r="B226" s="140"/>
      <c r="C226" s="140"/>
      <c r="D226" s="142"/>
      <c r="E226" s="371" t="str">
        <f t="shared" si="9"/>
        <v/>
      </c>
      <c r="F226" s="371" t="str">
        <f t="shared" si="10"/>
        <v/>
      </c>
      <c r="G226" s="371" t="str">
        <f t="shared" si="11"/>
        <v/>
      </c>
      <c r="H226" s="64"/>
      <c r="I226" s="64"/>
      <c r="J226" s="64"/>
      <c r="K226" s="64"/>
      <c r="L226" s="64"/>
      <c r="M226" s="64"/>
      <c r="N226" s="64"/>
    </row>
    <row r="227" spans="1:14" s="70" customFormat="1">
      <c r="A227" s="139">
        <v>216</v>
      </c>
      <c r="B227" s="140"/>
      <c r="C227" s="140"/>
      <c r="D227" s="142"/>
      <c r="E227" s="371" t="str">
        <f t="shared" si="9"/>
        <v/>
      </c>
      <c r="F227" s="371" t="str">
        <f t="shared" si="10"/>
        <v/>
      </c>
      <c r="G227" s="371" t="str">
        <f t="shared" si="11"/>
        <v/>
      </c>
      <c r="H227" s="64"/>
      <c r="I227" s="64"/>
      <c r="J227" s="64"/>
      <c r="K227" s="64"/>
      <c r="L227" s="64"/>
      <c r="M227" s="64"/>
      <c r="N227" s="64"/>
    </row>
    <row r="228" spans="1:14" s="70" customFormat="1">
      <c r="A228" s="139">
        <v>217</v>
      </c>
      <c r="B228" s="140"/>
      <c r="C228" s="140"/>
      <c r="D228" s="142"/>
      <c r="E228" s="371" t="str">
        <f t="shared" si="9"/>
        <v/>
      </c>
      <c r="F228" s="371" t="str">
        <f t="shared" si="10"/>
        <v/>
      </c>
      <c r="G228" s="371" t="str">
        <f t="shared" si="11"/>
        <v/>
      </c>
      <c r="H228" s="64"/>
      <c r="I228" s="64"/>
      <c r="J228" s="64"/>
      <c r="K228" s="64"/>
      <c r="L228" s="64"/>
      <c r="M228" s="64"/>
      <c r="N228" s="64"/>
    </row>
    <row r="229" spans="1:14" s="70" customFormat="1">
      <c r="A229" s="139">
        <v>218</v>
      </c>
      <c r="B229" s="140"/>
      <c r="C229" s="140"/>
      <c r="D229" s="142"/>
      <c r="E229" s="371" t="str">
        <f t="shared" si="9"/>
        <v/>
      </c>
      <c r="F229" s="371" t="str">
        <f t="shared" si="10"/>
        <v/>
      </c>
      <c r="G229" s="371" t="str">
        <f t="shared" si="11"/>
        <v/>
      </c>
      <c r="H229" s="64"/>
      <c r="I229" s="64"/>
      <c r="J229" s="64"/>
      <c r="K229" s="64"/>
      <c r="L229" s="64"/>
      <c r="M229" s="64"/>
      <c r="N229" s="64"/>
    </row>
    <row r="230" spans="1:14" s="70" customFormat="1">
      <c r="A230" s="139">
        <v>219</v>
      </c>
      <c r="B230" s="140"/>
      <c r="C230" s="140"/>
      <c r="D230" s="142"/>
      <c r="E230" s="371" t="str">
        <f t="shared" si="9"/>
        <v/>
      </c>
      <c r="F230" s="371" t="str">
        <f t="shared" si="10"/>
        <v/>
      </c>
      <c r="G230" s="371" t="str">
        <f t="shared" si="11"/>
        <v/>
      </c>
      <c r="H230" s="64"/>
      <c r="I230" s="64"/>
      <c r="J230" s="64"/>
      <c r="K230" s="64"/>
      <c r="L230" s="64"/>
      <c r="M230" s="64"/>
      <c r="N230" s="64"/>
    </row>
    <row r="231" spans="1:14" s="70" customFormat="1">
      <c r="A231" s="139">
        <v>220</v>
      </c>
      <c r="B231" s="140"/>
      <c r="C231" s="140"/>
      <c r="D231" s="142"/>
      <c r="E231" s="371" t="str">
        <f t="shared" si="9"/>
        <v/>
      </c>
      <c r="F231" s="371" t="str">
        <f t="shared" si="10"/>
        <v/>
      </c>
      <c r="G231" s="371" t="str">
        <f t="shared" si="11"/>
        <v/>
      </c>
      <c r="H231" s="64"/>
      <c r="I231" s="64"/>
      <c r="J231" s="64"/>
      <c r="K231" s="64"/>
      <c r="L231" s="64"/>
      <c r="M231" s="64"/>
      <c r="N231" s="64"/>
    </row>
    <row r="232" spans="1:14" s="70" customFormat="1">
      <c r="A232" s="139">
        <v>221</v>
      </c>
      <c r="B232" s="140"/>
      <c r="C232" s="140"/>
      <c r="D232" s="142"/>
      <c r="E232" s="371" t="str">
        <f t="shared" si="9"/>
        <v/>
      </c>
      <c r="F232" s="371" t="str">
        <f t="shared" si="10"/>
        <v/>
      </c>
      <c r="G232" s="371" t="str">
        <f t="shared" si="11"/>
        <v/>
      </c>
      <c r="H232" s="64"/>
      <c r="I232" s="64"/>
      <c r="J232" s="64"/>
      <c r="K232" s="64"/>
      <c r="L232" s="64"/>
      <c r="M232" s="64"/>
      <c r="N232" s="64"/>
    </row>
    <row r="233" spans="1:14" s="70" customFormat="1">
      <c r="A233" s="139">
        <v>222</v>
      </c>
      <c r="B233" s="140"/>
      <c r="C233" s="140"/>
      <c r="D233" s="142"/>
      <c r="E233" s="371" t="str">
        <f t="shared" si="9"/>
        <v/>
      </c>
      <c r="F233" s="371" t="str">
        <f t="shared" si="10"/>
        <v/>
      </c>
      <c r="G233" s="371" t="str">
        <f t="shared" si="11"/>
        <v/>
      </c>
      <c r="H233" s="64"/>
      <c r="I233" s="64"/>
      <c r="J233" s="64"/>
      <c r="K233" s="64"/>
      <c r="L233" s="64"/>
      <c r="M233" s="64"/>
      <c r="N233" s="64"/>
    </row>
    <row r="234" spans="1:14" s="70" customFormat="1">
      <c r="A234" s="139">
        <v>223</v>
      </c>
      <c r="B234" s="140"/>
      <c r="C234" s="140"/>
      <c r="D234" s="142"/>
      <c r="E234" s="371" t="str">
        <f t="shared" si="9"/>
        <v/>
      </c>
      <c r="F234" s="371" t="str">
        <f t="shared" si="10"/>
        <v/>
      </c>
      <c r="G234" s="371" t="str">
        <f t="shared" si="11"/>
        <v/>
      </c>
      <c r="H234" s="64"/>
      <c r="I234" s="64"/>
      <c r="J234" s="64"/>
      <c r="K234" s="64"/>
      <c r="L234" s="64"/>
      <c r="M234" s="64"/>
      <c r="N234" s="64"/>
    </row>
    <row r="235" spans="1:14" s="70" customFormat="1">
      <c r="A235" s="139">
        <v>224</v>
      </c>
      <c r="B235" s="140"/>
      <c r="C235" s="140"/>
      <c r="D235" s="142"/>
      <c r="E235" s="371" t="str">
        <f t="shared" si="9"/>
        <v/>
      </c>
      <c r="F235" s="371" t="str">
        <f t="shared" si="10"/>
        <v/>
      </c>
      <c r="G235" s="371" t="str">
        <f t="shared" si="11"/>
        <v/>
      </c>
      <c r="H235" s="64"/>
      <c r="I235" s="64"/>
      <c r="J235" s="64"/>
      <c r="K235" s="64"/>
      <c r="L235" s="64"/>
      <c r="M235" s="64"/>
      <c r="N235" s="64"/>
    </row>
    <row r="236" spans="1:14" s="70" customFormat="1">
      <c r="A236" s="139">
        <v>225</v>
      </c>
      <c r="B236" s="140"/>
      <c r="C236" s="140"/>
      <c r="D236" s="142"/>
      <c r="E236" s="371" t="str">
        <f t="shared" si="9"/>
        <v/>
      </c>
      <c r="F236" s="371" t="str">
        <f t="shared" si="10"/>
        <v/>
      </c>
      <c r="G236" s="371" t="str">
        <f t="shared" si="11"/>
        <v/>
      </c>
      <c r="H236" s="64"/>
      <c r="I236" s="64"/>
      <c r="J236" s="64"/>
      <c r="K236" s="64"/>
      <c r="L236" s="64"/>
      <c r="M236" s="64"/>
      <c r="N236" s="64"/>
    </row>
    <row r="237" spans="1:14" s="70" customFormat="1">
      <c r="A237" s="139">
        <v>226</v>
      </c>
      <c r="B237" s="140"/>
      <c r="C237" s="140"/>
      <c r="D237" s="142"/>
      <c r="E237" s="371" t="str">
        <f t="shared" si="9"/>
        <v/>
      </c>
      <c r="F237" s="371" t="str">
        <f t="shared" si="10"/>
        <v/>
      </c>
      <c r="G237" s="371" t="str">
        <f t="shared" si="11"/>
        <v/>
      </c>
      <c r="H237" s="64"/>
      <c r="I237" s="64"/>
      <c r="J237" s="64"/>
      <c r="K237" s="64"/>
      <c r="L237" s="64"/>
      <c r="M237" s="64"/>
      <c r="N237" s="64"/>
    </row>
    <row r="238" spans="1:14" s="70" customFormat="1">
      <c r="A238" s="139">
        <v>227</v>
      </c>
      <c r="B238" s="140"/>
      <c r="C238" s="140"/>
      <c r="D238" s="142"/>
      <c r="E238" s="371" t="str">
        <f t="shared" si="9"/>
        <v/>
      </c>
      <c r="F238" s="371" t="str">
        <f t="shared" si="10"/>
        <v/>
      </c>
      <c r="G238" s="371" t="str">
        <f t="shared" si="11"/>
        <v/>
      </c>
      <c r="H238" s="64"/>
      <c r="I238" s="64"/>
      <c r="J238" s="64"/>
      <c r="K238" s="64"/>
      <c r="L238" s="64"/>
      <c r="M238" s="64"/>
      <c r="N238" s="64"/>
    </row>
    <row r="239" spans="1:14" s="70" customFormat="1">
      <c r="A239" s="139">
        <v>228</v>
      </c>
      <c r="B239" s="140"/>
      <c r="C239" s="140"/>
      <c r="D239" s="142"/>
      <c r="E239" s="371" t="str">
        <f t="shared" si="9"/>
        <v/>
      </c>
      <c r="F239" s="371" t="str">
        <f t="shared" si="10"/>
        <v/>
      </c>
      <c r="G239" s="371" t="str">
        <f t="shared" si="11"/>
        <v/>
      </c>
      <c r="H239" s="64"/>
      <c r="I239" s="64"/>
      <c r="J239" s="64"/>
      <c r="K239" s="64"/>
      <c r="L239" s="64"/>
      <c r="M239" s="64"/>
      <c r="N239" s="64"/>
    </row>
    <row r="240" spans="1:14" s="70" customFormat="1">
      <c r="A240" s="139">
        <v>229</v>
      </c>
      <c r="B240" s="140"/>
      <c r="C240" s="140"/>
      <c r="D240" s="142"/>
      <c r="E240" s="371" t="str">
        <f t="shared" si="9"/>
        <v/>
      </c>
      <c r="F240" s="371" t="str">
        <f t="shared" si="10"/>
        <v/>
      </c>
      <c r="G240" s="371" t="str">
        <f t="shared" si="11"/>
        <v/>
      </c>
      <c r="H240" s="64"/>
      <c r="I240" s="64"/>
      <c r="J240" s="64"/>
      <c r="K240" s="64"/>
      <c r="L240" s="64"/>
      <c r="M240" s="64"/>
      <c r="N240" s="64"/>
    </row>
    <row r="241" spans="1:14" s="70" customFormat="1">
      <c r="A241" s="139">
        <v>230</v>
      </c>
      <c r="B241" s="140"/>
      <c r="C241" s="140"/>
      <c r="D241" s="142"/>
      <c r="E241" s="371" t="str">
        <f t="shared" si="9"/>
        <v/>
      </c>
      <c r="F241" s="371" t="str">
        <f t="shared" si="10"/>
        <v/>
      </c>
      <c r="G241" s="371" t="str">
        <f t="shared" si="11"/>
        <v/>
      </c>
      <c r="H241" s="64"/>
      <c r="I241" s="64"/>
      <c r="J241" s="64"/>
      <c r="K241" s="64"/>
      <c r="L241" s="64"/>
      <c r="M241" s="64"/>
      <c r="N241" s="64"/>
    </row>
    <row r="242" spans="1:14" s="70" customFormat="1">
      <c r="A242" s="139">
        <v>231</v>
      </c>
      <c r="B242" s="140"/>
      <c r="C242" s="140"/>
      <c r="D242" s="142"/>
      <c r="E242" s="371" t="str">
        <f t="shared" si="9"/>
        <v/>
      </c>
      <c r="F242" s="371" t="str">
        <f t="shared" si="10"/>
        <v/>
      </c>
      <c r="G242" s="371" t="str">
        <f t="shared" si="11"/>
        <v/>
      </c>
      <c r="H242" s="64"/>
      <c r="I242" s="64"/>
      <c r="J242" s="64"/>
      <c r="K242" s="64"/>
      <c r="L242" s="64"/>
      <c r="M242" s="64"/>
      <c r="N242" s="64"/>
    </row>
    <row r="243" spans="1:14" s="70" customFormat="1">
      <c r="A243" s="139">
        <v>232</v>
      </c>
      <c r="B243" s="140"/>
      <c r="C243" s="140"/>
      <c r="D243" s="142"/>
      <c r="E243" s="371" t="str">
        <f t="shared" si="9"/>
        <v/>
      </c>
      <c r="F243" s="371" t="str">
        <f t="shared" si="10"/>
        <v/>
      </c>
      <c r="G243" s="371" t="str">
        <f t="shared" si="11"/>
        <v/>
      </c>
      <c r="H243" s="64"/>
      <c r="I243" s="64"/>
      <c r="J243" s="64"/>
      <c r="K243" s="64"/>
      <c r="L243" s="64"/>
      <c r="M243" s="64"/>
      <c r="N243" s="64"/>
    </row>
    <row r="244" spans="1:14" s="70" customFormat="1">
      <c r="A244" s="139">
        <v>233</v>
      </c>
      <c r="B244" s="140"/>
      <c r="C244" s="140"/>
      <c r="D244" s="142"/>
      <c r="E244" s="371" t="str">
        <f t="shared" si="9"/>
        <v/>
      </c>
      <c r="F244" s="371" t="str">
        <f t="shared" si="10"/>
        <v/>
      </c>
      <c r="G244" s="371" t="str">
        <f t="shared" si="11"/>
        <v/>
      </c>
      <c r="H244" s="64"/>
      <c r="I244" s="64"/>
      <c r="J244" s="64"/>
      <c r="K244" s="64"/>
      <c r="L244" s="64"/>
      <c r="M244" s="64"/>
      <c r="N244" s="64"/>
    </row>
    <row r="245" spans="1:14" s="70" customFormat="1">
      <c r="A245" s="139">
        <v>234</v>
      </c>
      <c r="B245" s="140"/>
      <c r="C245" s="140"/>
      <c r="D245" s="142"/>
      <c r="E245" s="371" t="str">
        <f t="shared" si="9"/>
        <v/>
      </c>
      <c r="F245" s="371" t="str">
        <f t="shared" si="10"/>
        <v/>
      </c>
      <c r="G245" s="371" t="str">
        <f t="shared" si="11"/>
        <v/>
      </c>
      <c r="H245" s="64"/>
      <c r="I245" s="64"/>
      <c r="J245" s="64"/>
      <c r="K245" s="64"/>
      <c r="L245" s="64"/>
      <c r="M245" s="64"/>
      <c r="N245" s="64"/>
    </row>
    <row r="246" spans="1:14" s="70" customFormat="1">
      <c r="A246" s="139">
        <v>235</v>
      </c>
      <c r="B246" s="140"/>
      <c r="C246" s="140"/>
      <c r="D246" s="142"/>
      <c r="E246" s="371" t="str">
        <f t="shared" si="9"/>
        <v/>
      </c>
      <c r="F246" s="371" t="str">
        <f t="shared" si="10"/>
        <v/>
      </c>
      <c r="G246" s="371" t="str">
        <f t="shared" si="11"/>
        <v/>
      </c>
      <c r="H246" s="64"/>
      <c r="I246" s="64"/>
      <c r="J246" s="64"/>
      <c r="K246" s="64"/>
      <c r="L246" s="64"/>
      <c r="M246" s="64"/>
      <c r="N246" s="64"/>
    </row>
    <row r="247" spans="1:14" s="70" customFormat="1">
      <c r="A247" s="139">
        <v>236</v>
      </c>
      <c r="B247" s="140"/>
      <c r="C247" s="140"/>
      <c r="D247" s="142"/>
      <c r="E247" s="371" t="str">
        <f t="shared" si="9"/>
        <v/>
      </c>
      <c r="F247" s="371" t="str">
        <f t="shared" si="10"/>
        <v/>
      </c>
      <c r="G247" s="371" t="str">
        <f t="shared" si="11"/>
        <v/>
      </c>
      <c r="H247" s="64"/>
      <c r="I247" s="64"/>
      <c r="J247" s="64"/>
      <c r="K247" s="64"/>
      <c r="L247" s="64"/>
      <c r="M247" s="64"/>
      <c r="N247" s="64"/>
    </row>
    <row r="248" spans="1:14" s="70" customFormat="1">
      <c r="A248" s="139">
        <v>237</v>
      </c>
      <c r="B248" s="140"/>
      <c r="C248" s="140"/>
      <c r="D248" s="142"/>
      <c r="E248" s="371" t="str">
        <f t="shared" si="9"/>
        <v/>
      </c>
      <c r="F248" s="371" t="str">
        <f t="shared" si="10"/>
        <v/>
      </c>
      <c r="G248" s="371" t="str">
        <f t="shared" si="11"/>
        <v/>
      </c>
      <c r="H248" s="64"/>
      <c r="I248" s="64"/>
      <c r="J248" s="64"/>
      <c r="K248" s="64"/>
      <c r="L248" s="64"/>
      <c r="M248" s="64"/>
      <c r="N248" s="64"/>
    </row>
    <row r="249" spans="1:14" s="70" customFormat="1">
      <c r="A249" s="139">
        <v>238</v>
      </c>
      <c r="B249" s="140"/>
      <c r="C249" s="140"/>
      <c r="D249" s="142"/>
      <c r="E249" s="371" t="str">
        <f t="shared" si="9"/>
        <v/>
      </c>
      <c r="F249" s="371" t="str">
        <f t="shared" si="10"/>
        <v/>
      </c>
      <c r="G249" s="371" t="str">
        <f t="shared" si="11"/>
        <v/>
      </c>
      <c r="H249" s="64"/>
      <c r="I249" s="64"/>
      <c r="J249" s="64"/>
      <c r="K249" s="64"/>
      <c r="L249" s="64"/>
      <c r="M249" s="64"/>
      <c r="N249" s="64"/>
    </row>
    <row r="250" spans="1:14" s="70" customFormat="1">
      <c r="A250" s="139">
        <v>239</v>
      </c>
      <c r="B250" s="140"/>
      <c r="C250" s="140"/>
      <c r="D250" s="142"/>
      <c r="E250" s="371" t="str">
        <f t="shared" si="9"/>
        <v/>
      </c>
      <c r="F250" s="371" t="str">
        <f t="shared" si="10"/>
        <v/>
      </c>
      <c r="G250" s="371" t="str">
        <f t="shared" si="11"/>
        <v/>
      </c>
      <c r="H250" s="64"/>
      <c r="I250" s="64"/>
      <c r="J250" s="64"/>
      <c r="K250" s="64"/>
      <c r="L250" s="64"/>
      <c r="M250" s="64"/>
      <c r="N250" s="64"/>
    </row>
    <row r="251" spans="1:14" s="70" customFormat="1">
      <c r="A251" s="139">
        <v>240</v>
      </c>
      <c r="B251" s="140"/>
      <c r="C251" s="140"/>
      <c r="D251" s="142"/>
      <c r="E251" s="371" t="str">
        <f t="shared" si="9"/>
        <v/>
      </c>
      <c r="F251" s="371" t="str">
        <f t="shared" si="10"/>
        <v/>
      </c>
      <c r="G251" s="371" t="str">
        <f t="shared" si="11"/>
        <v/>
      </c>
      <c r="H251" s="64"/>
      <c r="I251" s="64"/>
      <c r="J251" s="64"/>
      <c r="K251" s="64"/>
      <c r="L251" s="64"/>
      <c r="M251" s="64"/>
      <c r="N251" s="64"/>
    </row>
    <row r="252" spans="1:14" s="70" customFormat="1">
      <c r="A252" s="139">
        <v>241</v>
      </c>
      <c r="B252" s="140"/>
      <c r="C252" s="140"/>
      <c r="D252" s="142"/>
      <c r="E252" s="371" t="str">
        <f t="shared" si="9"/>
        <v/>
      </c>
      <c r="F252" s="371" t="str">
        <f t="shared" si="10"/>
        <v/>
      </c>
      <c r="G252" s="371" t="str">
        <f t="shared" si="11"/>
        <v/>
      </c>
      <c r="H252" s="64"/>
      <c r="I252" s="64"/>
      <c r="J252" s="64"/>
      <c r="K252" s="64"/>
      <c r="L252" s="64"/>
      <c r="M252" s="64"/>
      <c r="N252" s="64"/>
    </row>
    <row r="253" spans="1:14" s="70" customFormat="1">
      <c r="A253" s="139">
        <v>242</v>
      </c>
      <c r="B253" s="140"/>
      <c r="C253" s="140"/>
      <c r="D253" s="142"/>
      <c r="E253" s="371" t="str">
        <f t="shared" si="9"/>
        <v/>
      </c>
      <c r="F253" s="371" t="str">
        <f t="shared" si="10"/>
        <v/>
      </c>
      <c r="G253" s="371" t="str">
        <f t="shared" si="11"/>
        <v/>
      </c>
      <c r="H253" s="64"/>
      <c r="I253" s="64"/>
      <c r="J253" s="64"/>
      <c r="K253" s="64"/>
      <c r="L253" s="64"/>
      <c r="M253" s="64"/>
      <c r="N253" s="64"/>
    </row>
    <row r="254" spans="1:14" s="70" customFormat="1">
      <c r="A254" s="139">
        <v>243</v>
      </c>
      <c r="B254" s="140"/>
      <c r="C254" s="140"/>
      <c r="D254" s="142"/>
      <c r="E254" s="371" t="str">
        <f t="shared" si="9"/>
        <v/>
      </c>
      <c r="F254" s="371" t="str">
        <f t="shared" si="10"/>
        <v/>
      </c>
      <c r="G254" s="371" t="str">
        <f t="shared" si="11"/>
        <v/>
      </c>
      <c r="H254" s="64"/>
      <c r="I254" s="64"/>
      <c r="J254" s="64"/>
      <c r="K254" s="64"/>
      <c r="L254" s="64"/>
      <c r="M254" s="64"/>
      <c r="N254" s="64"/>
    </row>
    <row r="255" spans="1:14" s="70" customFormat="1">
      <c r="A255" s="139">
        <v>244</v>
      </c>
      <c r="B255" s="140"/>
      <c r="C255" s="140"/>
      <c r="D255" s="142"/>
      <c r="E255" s="371" t="str">
        <f t="shared" si="9"/>
        <v/>
      </c>
      <c r="F255" s="371" t="str">
        <f t="shared" si="10"/>
        <v/>
      </c>
      <c r="G255" s="371" t="str">
        <f t="shared" si="11"/>
        <v/>
      </c>
      <c r="H255" s="64"/>
      <c r="I255" s="64"/>
      <c r="J255" s="64"/>
      <c r="K255" s="64"/>
      <c r="L255" s="64"/>
      <c r="M255" s="64"/>
      <c r="N255" s="64"/>
    </row>
    <row r="256" spans="1:14" s="70" customFormat="1">
      <c r="A256" s="139">
        <v>245</v>
      </c>
      <c r="B256" s="140"/>
      <c r="C256" s="140"/>
      <c r="D256" s="142"/>
      <c r="E256" s="371" t="str">
        <f t="shared" si="9"/>
        <v/>
      </c>
      <c r="F256" s="371" t="str">
        <f t="shared" si="10"/>
        <v/>
      </c>
      <c r="G256" s="371" t="str">
        <f t="shared" si="11"/>
        <v/>
      </c>
      <c r="H256" s="64"/>
      <c r="I256" s="64"/>
      <c r="J256" s="64"/>
      <c r="K256" s="64"/>
      <c r="L256" s="64"/>
      <c r="M256" s="64"/>
      <c r="N256" s="64"/>
    </row>
    <row r="257" spans="1:14" s="70" customFormat="1">
      <c r="A257" s="139">
        <v>246</v>
      </c>
      <c r="B257" s="140"/>
      <c r="C257" s="140"/>
      <c r="D257" s="142"/>
      <c r="E257" s="371" t="str">
        <f t="shared" si="9"/>
        <v/>
      </c>
      <c r="F257" s="371" t="str">
        <f t="shared" si="10"/>
        <v/>
      </c>
      <c r="G257" s="371" t="str">
        <f t="shared" si="11"/>
        <v/>
      </c>
      <c r="H257" s="64"/>
      <c r="I257" s="64"/>
      <c r="J257" s="64"/>
      <c r="K257" s="64"/>
      <c r="L257" s="64"/>
      <c r="M257" s="64"/>
      <c r="N257" s="64"/>
    </row>
    <row r="258" spans="1:14" s="70" customFormat="1">
      <c r="A258" s="139">
        <v>247</v>
      </c>
      <c r="B258" s="140"/>
      <c r="C258" s="140"/>
      <c r="D258" s="142"/>
      <c r="E258" s="371" t="str">
        <f t="shared" si="9"/>
        <v/>
      </c>
      <c r="F258" s="371" t="str">
        <f t="shared" si="10"/>
        <v/>
      </c>
      <c r="G258" s="371" t="str">
        <f t="shared" si="11"/>
        <v/>
      </c>
      <c r="H258" s="64"/>
      <c r="I258" s="64"/>
      <c r="J258" s="64"/>
      <c r="K258" s="64"/>
      <c r="L258" s="64"/>
      <c r="M258" s="64"/>
      <c r="N258" s="64"/>
    </row>
    <row r="259" spans="1:14" s="70" customFormat="1">
      <c r="A259" s="139">
        <v>248</v>
      </c>
      <c r="B259" s="140"/>
      <c r="C259" s="140"/>
      <c r="D259" s="142"/>
      <c r="E259" s="371" t="str">
        <f t="shared" si="9"/>
        <v/>
      </c>
      <c r="F259" s="371" t="str">
        <f t="shared" si="10"/>
        <v/>
      </c>
      <c r="G259" s="371" t="str">
        <f t="shared" si="11"/>
        <v/>
      </c>
      <c r="H259" s="64"/>
      <c r="I259" s="64"/>
      <c r="J259" s="64"/>
      <c r="K259" s="64"/>
      <c r="L259" s="64"/>
      <c r="M259" s="64"/>
      <c r="N259" s="64"/>
    </row>
    <row r="260" spans="1:14" s="70" customFormat="1">
      <c r="A260" s="139">
        <v>249</v>
      </c>
      <c r="B260" s="140"/>
      <c r="C260" s="140"/>
      <c r="D260" s="142"/>
      <c r="E260" s="371" t="str">
        <f t="shared" si="9"/>
        <v/>
      </c>
      <c r="F260" s="371" t="str">
        <f t="shared" si="10"/>
        <v/>
      </c>
      <c r="G260" s="371" t="str">
        <f t="shared" si="11"/>
        <v/>
      </c>
      <c r="H260" s="64"/>
      <c r="I260" s="64"/>
      <c r="J260" s="64"/>
      <c r="K260" s="64"/>
      <c r="L260" s="64"/>
      <c r="M260" s="64"/>
      <c r="N260" s="64"/>
    </row>
    <row r="261" spans="1:14" s="70" customFormat="1">
      <c r="A261" s="139">
        <v>250</v>
      </c>
      <c r="B261" s="140"/>
      <c r="C261" s="140"/>
      <c r="D261" s="142"/>
      <c r="E261" s="371" t="str">
        <f t="shared" si="9"/>
        <v/>
      </c>
      <c r="F261" s="371" t="str">
        <f t="shared" si="10"/>
        <v/>
      </c>
      <c r="G261" s="37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D182" sqref="D182"/>
    </sheetView>
  </sheetViews>
  <sheetFormatPr defaultColWidth="9.140625" defaultRowHeight="15.75"/>
  <cols>
    <col min="1" max="1" width="5.7109375" style="60" customWidth="1"/>
    <col min="2" max="2" width="36.7109375" style="64" customWidth="1"/>
    <col min="3" max="3" width="38.42578125" style="311" customWidth="1"/>
    <col min="4" max="4" width="27.42578125" style="311"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228</v>
      </c>
      <c r="C1" s="377"/>
      <c r="D1" s="377"/>
      <c r="F1" s="61"/>
      <c r="G1" s="63"/>
      <c r="H1" s="62"/>
      <c r="I1" s="284"/>
    </row>
    <row r="2" spans="1:10" s="60" customFormat="1">
      <c r="A2" s="339" t="str">
        <f>IF(ISBLANK(facultate), IF(ISBLANK(departament),"","Departament " &amp; departament), "Facultatea " &amp; facultate)</f>
        <v>Facultatea Construcții</v>
      </c>
      <c r="C2" s="377"/>
      <c r="D2" s="377"/>
      <c r="F2" s="61"/>
      <c r="G2" s="63"/>
      <c r="H2" s="62"/>
      <c r="I2" s="284"/>
    </row>
    <row r="3" spans="1:10" s="60" customFormat="1">
      <c r="A3" s="339" t="str">
        <f>IF(ISBLANK(departament),"","Departamentul " &amp; departament)</f>
        <v>Departamentul Căi de Comunicație Terestre, Fundații și Cadastru</v>
      </c>
      <c r="C3" s="377"/>
      <c r="D3" s="377"/>
      <c r="F3" s="61"/>
      <c r="G3" s="63"/>
      <c r="H3" s="62"/>
      <c r="I3" s="284"/>
    </row>
    <row r="4" spans="1:10">
      <c r="A4" s="527" t="s">
        <v>650</v>
      </c>
      <c r="B4" s="527"/>
      <c r="C4" s="527"/>
      <c r="D4" s="527"/>
      <c r="E4" s="527"/>
      <c r="F4" s="527"/>
      <c r="G4" s="527"/>
      <c r="H4" s="221"/>
      <c r="I4" s="286"/>
    </row>
    <row r="5" spans="1:10" ht="15.75" customHeight="1">
      <c r="A5" s="533" t="s">
        <v>668</v>
      </c>
      <c r="B5" s="527"/>
      <c r="C5" s="527"/>
      <c r="D5" s="527"/>
      <c r="E5" s="527"/>
      <c r="F5" s="527"/>
      <c r="G5" s="527"/>
      <c r="H5" s="221"/>
    </row>
    <row r="6" spans="1:10" ht="13.5" customHeight="1">
      <c r="G6" s="340" t="str">
        <f>CONCATENATE(functie," ",nume_candidat)</f>
        <v>Profesor Ciutina Adrian</v>
      </c>
    </row>
    <row r="7" spans="1:10" s="33" customFormat="1" ht="15.75" customHeight="1">
      <c r="A7" s="524" t="s">
        <v>93</v>
      </c>
      <c r="B7" s="524" t="s">
        <v>663</v>
      </c>
      <c r="C7" s="524" t="s">
        <v>199</v>
      </c>
      <c r="D7" s="525" t="s">
        <v>774</v>
      </c>
      <c r="E7" s="524" t="s">
        <v>664</v>
      </c>
      <c r="F7" s="524" t="s">
        <v>2</v>
      </c>
      <c r="G7" s="525" t="s">
        <v>289</v>
      </c>
      <c r="H7" s="212" t="s">
        <v>4</v>
      </c>
      <c r="I7" s="531" t="s">
        <v>286</v>
      </c>
      <c r="J7" s="534" t="s">
        <v>296</v>
      </c>
    </row>
    <row r="8" spans="1:10" s="33" customFormat="1" ht="31.5">
      <c r="A8" s="524"/>
      <c r="B8" s="524"/>
      <c r="C8" s="524"/>
      <c r="D8" s="526"/>
      <c r="E8" s="524"/>
      <c r="F8" s="524"/>
      <c r="G8" s="526"/>
      <c r="H8" s="341" t="str">
        <f>CONCATENATE("ultimii                                  ",durata_evaluare," ani")</f>
        <v>ultimii                                  5 ani</v>
      </c>
      <c r="I8" s="531"/>
      <c r="J8" s="534"/>
    </row>
    <row r="9" spans="1:10" s="33" customFormat="1">
      <c r="A9" s="86"/>
      <c r="B9" s="65"/>
      <c r="C9" s="65"/>
      <c r="D9" s="65"/>
      <c r="E9" s="65"/>
      <c r="F9" s="158"/>
      <c r="G9" s="144">
        <f>SUMIF(G10:G1010,"&gt;0")</f>
        <v>0</v>
      </c>
      <c r="H9" s="4">
        <f>SUMIF(H10:H1259,"&gt;0")</f>
        <v>0</v>
      </c>
      <c r="I9" s="293"/>
      <c r="J9" s="299"/>
    </row>
    <row r="10" spans="1:10" s="79" customFormat="1">
      <c r="A10" s="37">
        <v>1</v>
      </c>
      <c r="B10" s="7"/>
      <c r="C10" s="369"/>
      <c r="D10" s="13"/>
      <c r="E10" s="13"/>
      <c r="F10" s="215"/>
      <c r="G10" s="16" t="str">
        <f t="shared" ref="G10:G73" si="0">IF(OR($B10="",$C10="",$D10="",$F10&lt;an_initial,$F10&gt;an_final,$I10=FALSE),"",(HLOOKUP(E10,ii13punctaje,2,FALSE)) / J10)</f>
        <v/>
      </c>
      <c r="H10" s="58" t="str">
        <f t="shared" ref="H10:H73" si="1">IF(OR($B10="",$C10="",$D10="",$F10&gt;an_final,$I10=FALSE),"",IF($F10&gt;=an_initial,1,""))</f>
        <v/>
      </c>
      <c r="I10" s="342" t="b">
        <f t="shared" ref="I10:I73" si="2">IF(nume_candidat="",FALSE,ISNUMBER(SEARCH(nume_candidat,$B10)))</f>
        <v>0</v>
      </c>
      <c r="J10" s="346">
        <f t="shared" ref="J10:J41" si="3">LEN(B10)-LEN(SUBSTITUTE(B10,",",""))+1</f>
        <v>1</v>
      </c>
    </row>
    <row r="11" spans="1:10" s="33" customFormat="1">
      <c r="A11" s="37">
        <v>2</v>
      </c>
      <c r="B11" s="7"/>
      <c r="C11" s="369"/>
      <c r="D11" s="369"/>
      <c r="E11" s="7"/>
      <c r="F11" s="215"/>
      <c r="G11" s="16" t="str">
        <f t="shared" si="0"/>
        <v/>
      </c>
      <c r="H11" s="58" t="str">
        <f t="shared" si="1"/>
        <v/>
      </c>
      <c r="I11" s="342" t="b">
        <f t="shared" si="2"/>
        <v>0</v>
      </c>
      <c r="J11" s="346">
        <f t="shared" si="3"/>
        <v>1</v>
      </c>
    </row>
    <row r="12" spans="1:10" s="33" customFormat="1">
      <c r="A12" s="37">
        <v>3</v>
      </c>
      <c r="B12" s="6"/>
      <c r="C12" s="369"/>
      <c r="D12" s="6"/>
      <c r="E12" s="192"/>
      <c r="F12" s="215"/>
      <c r="G12" s="16" t="str">
        <f t="shared" si="0"/>
        <v/>
      </c>
      <c r="H12" s="58" t="str">
        <f t="shared" si="1"/>
        <v/>
      </c>
      <c r="I12" s="342" t="b">
        <f t="shared" si="2"/>
        <v>0</v>
      </c>
      <c r="J12" s="346">
        <f t="shared" si="3"/>
        <v>1</v>
      </c>
    </row>
    <row r="13" spans="1:10" s="33" customFormat="1">
      <c r="A13" s="37">
        <v>4</v>
      </c>
      <c r="B13" s="6"/>
      <c r="C13" s="6"/>
      <c r="D13" s="6"/>
      <c r="E13" s="6"/>
      <c r="F13" s="212"/>
      <c r="G13" s="16" t="str">
        <f t="shared" si="0"/>
        <v/>
      </c>
      <c r="H13" s="58" t="str">
        <f t="shared" si="1"/>
        <v/>
      </c>
      <c r="I13" s="342" t="b">
        <f t="shared" si="2"/>
        <v>0</v>
      </c>
      <c r="J13" s="346">
        <f t="shared" si="3"/>
        <v>1</v>
      </c>
    </row>
    <row r="14" spans="1:10" s="33" customFormat="1">
      <c r="A14" s="37">
        <v>5</v>
      </c>
      <c r="B14" s="6"/>
      <c r="C14" s="6"/>
      <c r="D14" s="6"/>
      <c r="E14" s="6"/>
      <c r="F14" s="212"/>
      <c r="G14" s="16" t="str">
        <f t="shared" si="0"/>
        <v/>
      </c>
      <c r="H14" s="58" t="str">
        <f t="shared" si="1"/>
        <v/>
      </c>
      <c r="I14" s="342" t="b">
        <f t="shared" si="2"/>
        <v>0</v>
      </c>
      <c r="J14" s="346">
        <f t="shared" si="3"/>
        <v>1</v>
      </c>
    </row>
    <row r="15" spans="1:10" s="33" customFormat="1">
      <c r="A15" s="37">
        <v>6</v>
      </c>
      <c r="B15" s="6"/>
      <c r="C15" s="6"/>
      <c r="D15" s="6"/>
      <c r="E15" s="6"/>
      <c r="F15" s="212"/>
      <c r="G15" s="16" t="str">
        <f t="shared" si="0"/>
        <v/>
      </c>
      <c r="H15" s="58" t="str">
        <f t="shared" si="1"/>
        <v/>
      </c>
      <c r="I15" s="342" t="b">
        <f t="shared" si="2"/>
        <v>0</v>
      </c>
      <c r="J15" s="346">
        <f t="shared" si="3"/>
        <v>1</v>
      </c>
    </row>
    <row r="16" spans="1:10" s="33" customFormat="1">
      <c r="A16" s="37">
        <v>7</v>
      </c>
      <c r="B16" s="6"/>
      <c r="C16" s="6"/>
      <c r="D16" s="6"/>
      <c r="E16" s="6"/>
      <c r="F16" s="212"/>
      <c r="G16" s="16" t="str">
        <f t="shared" si="0"/>
        <v/>
      </c>
      <c r="H16" s="58" t="str">
        <f t="shared" si="1"/>
        <v/>
      </c>
      <c r="I16" s="342" t="b">
        <f t="shared" si="2"/>
        <v>0</v>
      </c>
      <c r="J16" s="346">
        <f t="shared" si="3"/>
        <v>1</v>
      </c>
    </row>
    <row r="17" spans="1:10" s="33" customFormat="1">
      <c r="A17" s="37">
        <v>8</v>
      </c>
      <c r="B17" s="6"/>
      <c r="C17" s="6"/>
      <c r="D17" s="6"/>
      <c r="E17" s="6"/>
      <c r="F17" s="212"/>
      <c r="G17" s="16" t="str">
        <f t="shared" si="0"/>
        <v/>
      </c>
      <c r="H17" s="58" t="str">
        <f t="shared" si="1"/>
        <v/>
      </c>
      <c r="I17" s="342" t="b">
        <f t="shared" si="2"/>
        <v>0</v>
      </c>
      <c r="J17" s="346">
        <f t="shared" si="3"/>
        <v>1</v>
      </c>
    </row>
    <row r="18" spans="1:10" s="33" customFormat="1">
      <c r="A18" s="37">
        <v>9</v>
      </c>
      <c r="B18" s="6"/>
      <c r="C18" s="6"/>
      <c r="D18" s="6"/>
      <c r="E18" s="6"/>
      <c r="F18" s="212"/>
      <c r="G18" s="16" t="str">
        <f t="shared" si="0"/>
        <v/>
      </c>
      <c r="H18" s="58" t="str">
        <f t="shared" si="1"/>
        <v/>
      </c>
      <c r="I18" s="342" t="b">
        <f t="shared" si="2"/>
        <v>0</v>
      </c>
      <c r="J18" s="346">
        <f t="shared" si="3"/>
        <v>1</v>
      </c>
    </row>
    <row r="19" spans="1:10" s="33" customFormat="1">
      <c r="A19" s="37">
        <v>10</v>
      </c>
      <c r="B19" s="6"/>
      <c r="C19" s="11"/>
      <c r="D19" s="6"/>
      <c r="E19" s="6"/>
      <c r="F19" s="212"/>
      <c r="G19" s="16" t="str">
        <f t="shared" si="0"/>
        <v/>
      </c>
      <c r="H19" s="58" t="str">
        <f t="shared" si="1"/>
        <v/>
      </c>
      <c r="I19" s="342" t="b">
        <f t="shared" si="2"/>
        <v>0</v>
      </c>
      <c r="J19" s="346">
        <f t="shared" si="3"/>
        <v>1</v>
      </c>
    </row>
    <row r="20" spans="1:10" s="33" customFormat="1">
      <c r="A20" s="37">
        <v>11</v>
      </c>
      <c r="B20" s="6"/>
      <c r="C20" s="6"/>
      <c r="D20" s="6"/>
      <c r="E20" s="6"/>
      <c r="F20" s="212"/>
      <c r="G20" s="16" t="str">
        <f t="shared" si="0"/>
        <v/>
      </c>
      <c r="H20" s="58" t="str">
        <f t="shared" si="1"/>
        <v/>
      </c>
      <c r="I20" s="342" t="b">
        <f t="shared" si="2"/>
        <v>0</v>
      </c>
      <c r="J20" s="346">
        <f t="shared" si="3"/>
        <v>1</v>
      </c>
    </row>
    <row r="21" spans="1:10" s="33" customFormat="1">
      <c r="A21" s="37">
        <v>12</v>
      </c>
      <c r="B21" s="6"/>
      <c r="C21" s="6"/>
      <c r="D21" s="6"/>
      <c r="E21" s="6"/>
      <c r="F21" s="212"/>
      <c r="G21" s="16" t="str">
        <f t="shared" si="0"/>
        <v/>
      </c>
      <c r="H21" s="58" t="str">
        <f t="shared" si="1"/>
        <v/>
      </c>
      <c r="I21" s="342" t="b">
        <f t="shared" si="2"/>
        <v>0</v>
      </c>
      <c r="J21" s="346">
        <f t="shared" si="3"/>
        <v>1</v>
      </c>
    </row>
    <row r="22" spans="1:10" s="33" customFormat="1">
      <c r="A22" s="37">
        <v>13</v>
      </c>
      <c r="B22" s="6"/>
      <c r="C22" s="6"/>
      <c r="D22" s="6"/>
      <c r="E22" s="6"/>
      <c r="F22" s="212"/>
      <c r="G22" s="16" t="str">
        <f t="shared" si="0"/>
        <v/>
      </c>
      <c r="H22" s="58" t="str">
        <f t="shared" si="1"/>
        <v/>
      </c>
      <c r="I22" s="342" t="b">
        <f t="shared" si="2"/>
        <v>0</v>
      </c>
      <c r="J22" s="346">
        <f t="shared" si="3"/>
        <v>1</v>
      </c>
    </row>
    <row r="23" spans="1:10" s="33" customFormat="1">
      <c r="A23" s="37">
        <v>14</v>
      </c>
      <c r="B23" s="6"/>
      <c r="C23" s="6"/>
      <c r="D23" s="6"/>
      <c r="E23" s="6"/>
      <c r="F23" s="212"/>
      <c r="G23" s="16" t="str">
        <f t="shared" si="0"/>
        <v/>
      </c>
      <c r="H23" s="58" t="str">
        <f t="shared" si="1"/>
        <v/>
      </c>
      <c r="I23" s="342" t="b">
        <f t="shared" si="2"/>
        <v>0</v>
      </c>
      <c r="J23" s="346">
        <f t="shared" si="3"/>
        <v>1</v>
      </c>
    </row>
    <row r="24" spans="1:10" s="33" customFormat="1">
      <c r="A24" s="37">
        <v>15</v>
      </c>
      <c r="B24" s="6"/>
      <c r="C24" s="6"/>
      <c r="D24" s="6"/>
      <c r="E24" s="6"/>
      <c r="F24" s="212"/>
      <c r="G24" s="16" t="str">
        <f t="shared" si="0"/>
        <v/>
      </c>
      <c r="H24" s="58" t="str">
        <f t="shared" si="1"/>
        <v/>
      </c>
      <c r="I24" s="342" t="b">
        <f t="shared" si="2"/>
        <v>0</v>
      </c>
      <c r="J24" s="346">
        <f t="shared" si="3"/>
        <v>1</v>
      </c>
    </row>
    <row r="25" spans="1:10" s="33" customFormat="1">
      <c r="A25" s="37">
        <v>16</v>
      </c>
      <c r="B25" s="6"/>
      <c r="C25" s="6"/>
      <c r="D25" s="6"/>
      <c r="E25" s="6"/>
      <c r="F25" s="212"/>
      <c r="G25" s="16" t="str">
        <f t="shared" si="0"/>
        <v/>
      </c>
      <c r="H25" s="58" t="str">
        <f t="shared" si="1"/>
        <v/>
      </c>
      <c r="I25" s="342" t="b">
        <f t="shared" si="2"/>
        <v>0</v>
      </c>
      <c r="J25" s="346">
        <f t="shared" si="3"/>
        <v>1</v>
      </c>
    </row>
    <row r="26" spans="1:10" s="33" customFormat="1">
      <c r="A26" s="37">
        <v>17</v>
      </c>
      <c r="B26" s="6"/>
      <c r="C26" s="6"/>
      <c r="D26" s="6"/>
      <c r="E26" s="6"/>
      <c r="F26" s="212"/>
      <c r="G26" s="16" t="str">
        <f t="shared" si="0"/>
        <v/>
      </c>
      <c r="H26" s="58" t="str">
        <f t="shared" si="1"/>
        <v/>
      </c>
      <c r="I26" s="342" t="b">
        <f t="shared" si="2"/>
        <v>0</v>
      </c>
      <c r="J26" s="346">
        <f t="shared" si="3"/>
        <v>1</v>
      </c>
    </row>
    <row r="27" spans="1:10" s="33" customFormat="1">
      <c r="A27" s="37">
        <v>18</v>
      </c>
      <c r="B27" s="6"/>
      <c r="C27" s="6"/>
      <c r="D27" s="6"/>
      <c r="E27" s="6"/>
      <c r="F27" s="212"/>
      <c r="G27" s="16" t="str">
        <f t="shared" si="0"/>
        <v/>
      </c>
      <c r="H27" s="58" t="str">
        <f t="shared" si="1"/>
        <v/>
      </c>
      <c r="I27" s="342" t="b">
        <f t="shared" si="2"/>
        <v>0</v>
      </c>
      <c r="J27" s="346">
        <f t="shared" si="3"/>
        <v>1</v>
      </c>
    </row>
    <row r="28" spans="1:10" s="33" customFormat="1">
      <c r="A28" s="37">
        <v>19</v>
      </c>
      <c r="B28" s="6"/>
      <c r="C28" s="6"/>
      <c r="D28" s="6"/>
      <c r="E28" s="6"/>
      <c r="F28" s="212"/>
      <c r="G28" s="16" t="str">
        <f t="shared" si="0"/>
        <v/>
      </c>
      <c r="H28" s="58" t="str">
        <f t="shared" si="1"/>
        <v/>
      </c>
      <c r="I28" s="342" t="b">
        <f t="shared" si="2"/>
        <v>0</v>
      </c>
      <c r="J28" s="346">
        <f t="shared" si="3"/>
        <v>1</v>
      </c>
    </row>
    <row r="29" spans="1:10" s="33" customFormat="1">
      <c r="A29" s="37">
        <v>20</v>
      </c>
      <c r="B29" s="6"/>
      <c r="C29" s="6"/>
      <c r="D29" s="6"/>
      <c r="E29" s="6"/>
      <c r="F29" s="212"/>
      <c r="G29" s="16" t="str">
        <f t="shared" si="0"/>
        <v/>
      </c>
      <c r="H29" s="58" t="str">
        <f t="shared" si="1"/>
        <v/>
      </c>
      <c r="I29" s="342" t="b">
        <f t="shared" si="2"/>
        <v>0</v>
      </c>
      <c r="J29" s="346">
        <f t="shared" si="3"/>
        <v>1</v>
      </c>
    </row>
    <row r="30" spans="1:10" s="33" customFormat="1">
      <c r="A30" s="37">
        <v>21</v>
      </c>
      <c r="B30" s="6"/>
      <c r="C30" s="6"/>
      <c r="D30" s="6"/>
      <c r="E30" s="6"/>
      <c r="F30" s="212"/>
      <c r="G30" s="16" t="str">
        <f t="shared" si="0"/>
        <v/>
      </c>
      <c r="H30" s="58" t="str">
        <f t="shared" si="1"/>
        <v/>
      </c>
      <c r="I30" s="342" t="b">
        <f t="shared" si="2"/>
        <v>0</v>
      </c>
      <c r="J30" s="346">
        <f t="shared" si="3"/>
        <v>1</v>
      </c>
    </row>
    <row r="31" spans="1:10" s="33" customFormat="1">
      <c r="A31" s="37">
        <v>22</v>
      </c>
      <c r="B31" s="6"/>
      <c r="C31" s="6"/>
      <c r="D31" s="6"/>
      <c r="E31" s="6"/>
      <c r="F31" s="212"/>
      <c r="G31" s="16" t="str">
        <f t="shared" si="0"/>
        <v/>
      </c>
      <c r="H31" s="58" t="str">
        <f t="shared" si="1"/>
        <v/>
      </c>
      <c r="I31" s="342" t="b">
        <f t="shared" si="2"/>
        <v>0</v>
      </c>
      <c r="J31" s="346">
        <f t="shared" si="3"/>
        <v>1</v>
      </c>
    </row>
    <row r="32" spans="1:10" s="33" customFormat="1">
      <c r="A32" s="37">
        <v>23</v>
      </c>
      <c r="B32" s="6"/>
      <c r="C32" s="6"/>
      <c r="D32" s="6"/>
      <c r="E32" s="6"/>
      <c r="F32" s="212"/>
      <c r="G32" s="16" t="str">
        <f t="shared" si="0"/>
        <v/>
      </c>
      <c r="H32" s="58" t="str">
        <f t="shared" si="1"/>
        <v/>
      </c>
      <c r="I32" s="342" t="b">
        <f t="shared" si="2"/>
        <v>0</v>
      </c>
      <c r="J32" s="346">
        <f t="shared" si="3"/>
        <v>1</v>
      </c>
    </row>
    <row r="33" spans="1:10" s="33" customFormat="1">
      <c r="A33" s="37">
        <v>24</v>
      </c>
      <c r="B33" s="6"/>
      <c r="C33" s="6"/>
      <c r="D33" s="6"/>
      <c r="E33" s="6"/>
      <c r="F33" s="212"/>
      <c r="G33" s="16" t="str">
        <f t="shared" si="0"/>
        <v/>
      </c>
      <c r="H33" s="58" t="str">
        <f t="shared" si="1"/>
        <v/>
      </c>
      <c r="I33" s="342" t="b">
        <f t="shared" si="2"/>
        <v>0</v>
      </c>
      <c r="J33" s="346">
        <f t="shared" si="3"/>
        <v>1</v>
      </c>
    </row>
    <row r="34" spans="1:10" s="33" customFormat="1">
      <c r="A34" s="37">
        <v>25</v>
      </c>
      <c r="B34" s="6"/>
      <c r="C34" s="6"/>
      <c r="D34" s="6"/>
      <c r="E34" s="6"/>
      <c r="F34" s="212"/>
      <c r="G34" s="16" t="str">
        <f t="shared" si="0"/>
        <v/>
      </c>
      <c r="H34" s="58" t="str">
        <f t="shared" si="1"/>
        <v/>
      </c>
      <c r="I34" s="342" t="b">
        <f t="shared" si="2"/>
        <v>0</v>
      </c>
      <c r="J34" s="346">
        <f t="shared" si="3"/>
        <v>1</v>
      </c>
    </row>
    <row r="35" spans="1:10" s="33" customFormat="1">
      <c r="A35" s="37">
        <v>26</v>
      </c>
      <c r="B35" s="6"/>
      <c r="C35" s="6"/>
      <c r="D35" s="6"/>
      <c r="E35" s="6"/>
      <c r="F35" s="212"/>
      <c r="G35" s="16" t="str">
        <f t="shared" si="0"/>
        <v/>
      </c>
      <c r="H35" s="58" t="str">
        <f t="shared" si="1"/>
        <v/>
      </c>
      <c r="I35" s="342" t="b">
        <f t="shared" si="2"/>
        <v>0</v>
      </c>
      <c r="J35" s="346">
        <f t="shared" si="3"/>
        <v>1</v>
      </c>
    </row>
    <row r="36" spans="1:10" s="33" customFormat="1">
      <c r="A36" s="37">
        <v>27</v>
      </c>
      <c r="B36" s="6"/>
      <c r="C36" s="6"/>
      <c r="D36" s="6"/>
      <c r="E36" s="6"/>
      <c r="F36" s="212"/>
      <c r="G36" s="16" t="str">
        <f t="shared" si="0"/>
        <v/>
      </c>
      <c r="H36" s="58" t="str">
        <f t="shared" si="1"/>
        <v/>
      </c>
      <c r="I36" s="342" t="b">
        <f t="shared" si="2"/>
        <v>0</v>
      </c>
      <c r="J36" s="346">
        <f t="shared" si="3"/>
        <v>1</v>
      </c>
    </row>
    <row r="37" spans="1:10" s="33" customFormat="1">
      <c r="A37" s="37">
        <v>28</v>
      </c>
      <c r="B37" s="6"/>
      <c r="C37" s="6"/>
      <c r="D37" s="6"/>
      <c r="E37" s="6"/>
      <c r="F37" s="212"/>
      <c r="G37" s="16" t="str">
        <f t="shared" si="0"/>
        <v/>
      </c>
      <c r="H37" s="58" t="str">
        <f t="shared" si="1"/>
        <v/>
      </c>
      <c r="I37" s="342" t="b">
        <f t="shared" si="2"/>
        <v>0</v>
      </c>
      <c r="J37" s="346">
        <f t="shared" si="3"/>
        <v>1</v>
      </c>
    </row>
    <row r="38" spans="1:10" s="33" customFormat="1">
      <c r="A38" s="37">
        <v>29</v>
      </c>
      <c r="B38" s="6"/>
      <c r="C38" s="6"/>
      <c r="D38" s="6"/>
      <c r="E38" s="6"/>
      <c r="F38" s="212"/>
      <c r="G38" s="16" t="str">
        <f t="shared" si="0"/>
        <v/>
      </c>
      <c r="H38" s="58" t="str">
        <f t="shared" si="1"/>
        <v/>
      </c>
      <c r="I38" s="342" t="b">
        <f t="shared" si="2"/>
        <v>0</v>
      </c>
      <c r="J38" s="346">
        <f t="shared" si="3"/>
        <v>1</v>
      </c>
    </row>
    <row r="39" spans="1:10" s="33" customFormat="1">
      <c r="A39" s="37">
        <v>30</v>
      </c>
      <c r="B39" s="6"/>
      <c r="C39" s="6"/>
      <c r="D39" s="6"/>
      <c r="E39" s="6"/>
      <c r="F39" s="212"/>
      <c r="G39" s="16" t="str">
        <f t="shared" si="0"/>
        <v/>
      </c>
      <c r="H39" s="58" t="str">
        <f t="shared" si="1"/>
        <v/>
      </c>
      <c r="I39" s="342" t="b">
        <f t="shared" si="2"/>
        <v>0</v>
      </c>
      <c r="J39" s="346">
        <f t="shared" si="3"/>
        <v>1</v>
      </c>
    </row>
    <row r="40" spans="1:10" s="33" customFormat="1">
      <c r="A40" s="37">
        <v>31</v>
      </c>
      <c r="B40" s="6"/>
      <c r="C40" s="6"/>
      <c r="D40" s="6"/>
      <c r="E40" s="6"/>
      <c r="F40" s="212"/>
      <c r="G40" s="16" t="str">
        <f t="shared" si="0"/>
        <v/>
      </c>
      <c r="H40" s="58" t="str">
        <f t="shared" si="1"/>
        <v/>
      </c>
      <c r="I40" s="342" t="b">
        <f t="shared" si="2"/>
        <v>0</v>
      </c>
      <c r="J40" s="346">
        <f t="shared" si="3"/>
        <v>1</v>
      </c>
    </row>
    <row r="41" spans="1:10" s="33" customFormat="1">
      <c r="A41" s="37">
        <v>32</v>
      </c>
      <c r="B41" s="6"/>
      <c r="C41" s="6"/>
      <c r="D41" s="6"/>
      <c r="E41" s="6"/>
      <c r="F41" s="212"/>
      <c r="G41" s="16" t="str">
        <f t="shared" si="0"/>
        <v/>
      </c>
      <c r="H41" s="58" t="str">
        <f t="shared" si="1"/>
        <v/>
      </c>
      <c r="I41" s="342" t="b">
        <f t="shared" si="2"/>
        <v>0</v>
      </c>
      <c r="J41" s="346">
        <f t="shared" si="3"/>
        <v>1</v>
      </c>
    </row>
    <row r="42" spans="1:10" s="33" customFormat="1">
      <c r="A42" s="37">
        <v>33</v>
      </c>
      <c r="B42" s="6"/>
      <c r="C42" s="6"/>
      <c r="D42" s="6"/>
      <c r="E42" s="6"/>
      <c r="F42" s="212"/>
      <c r="G42" s="16" t="str">
        <f t="shared" si="0"/>
        <v/>
      </c>
      <c r="H42" s="58" t="str">
        <f t="shared" si="1"/>
        <v/>
      </c>
      <c r="I42" s="342" t="b">
        <f t="shared" si="2"/>
        <v>0</v>
      </c>
      <c r="J42" s="346">
        <f t="shared" ref="J42:J73" si="4">LEN(B42)-LEN(SUBSTITUTE(B42,",",""))+1</f>
        <v>1</v>
      </c>
    </row>
    <row r="43" spans="1:10" s="33" customFormat="1">
      <c r="A43" s="37">
        <v>34</v>
      </c>
      <c r="B43" s="6"/>
      <c r="C43" s="6"/>
      <c r="D43" s="6"/>
      <c r="E43" s="6"/>
      <c r="F43" s="212"/>
      <c r="G43" s="16" t="str">
        <f t="shared" si="0"/>
        <v/>
      </c>
      <c r="H43" s="58" t="str">
        <f t="shared" si="1"/>
        <v/>
      </c>
      <c r="I43" s="342" t="b">
        <f t="shared" si="2"/>
        <v>0</v>
      </c>
      <c r="J43" s="346">
        <f t="shared" si="4"/>
        <v>1</v>
      </c>
    </row>
    <row r="44" spans="1:10" s="33" customFormat="1">
      <c r="A44" s="37">
        <v>35</v>
      </c>
      <c r="B44" s="6"/>
      <c r="C44" s="6"/>
      <c r="D44" s="6"/>
      <c r="E44" s="6"/>
      <c r="F44" s="212"/>
      <c r="G44" s="16" t="str">
        <f t="shared" si="0"/>
        <v/>
      </c>
      <c r="H44" s="58" t="str">
        <f t="shared" si="1"/>
        <v/>
      </c>
      <c r="I44" s="342" t="b">
        <f t="shared" si="2"/>
        <v>0</v>
      </c>
      <c r="J44" s="346">
        <f t="shared" si="4"/>
        <v>1</v>
      </c>
    </row>
    <row r="45" spans="1:10" s="33" customFormat="1">
      <c r="A45" s="37">
        <v>36</v>
      </c>
      <c r="B45" s="6"/>
      <c r="C45" s="6"/>
      <c r="D45" s="6"/>
      <c r="E45" s="6"/>
      <c r="F45" s="212"/>
      <c r="G45" s="16" t="str">
        <f t="shared" si="0"/>
        <v/>
      </c>
      <c r="H45" s="58" t="str">
        <f t="shared" si="1"/>
        <v/>
      </c>
      <c r="I45" s="342" t="b">
        <f t="shared" si="2"/>
        <v>0</v>
      </c>
      <c r="J45" s="346">
        <f t="shared" si="4"/>
        <v>1</v>
      </c>
    </row>
    <row r="46" spans="1:10" s="33" customFormat="1">
      <c r="A46" s="37">
        <v>37</v>
      </c>
      <c r="B46" s="6"/>
      <c r="C46" s="6"/>
      <c r="D46" s="6"/>
      <c r="E46" s="6"/>
      <c r="F46" s="212"/>
      <c r="G46" s="16" t="str">
        <f t="shared" si="0"/>
        <v/>
      </c>
      <c r="H46" s="58" t="str">
        <f t="shared" si="1"/>
        <v/>
      </c>
      <c r="I46" s="342" t="b">
        <f t="shared" si="2"/>
        <v>0</v>
      </c>
      <c r="J46" s="346">
        <f t="shared" si="4"/>
        <v>1</v>
      </c>
    </row>
    <row r="47" spans="1:10" s="33" customFormat="1">
      <c r="A47" s="37">
        <v>38</v>
      </c>
      <c r="B47" s="6"/>
      <c r="C47" s="6"/>
      <c r="D47" s="6"/>
      <c r="E47" s="6"/>
      <c r="F47" s="212"/>
      <c r="G47" s="16" t="str">
        <f t="shared" si="0"/>
        <v/>
      </c>
      <c r="H47" s="58" t="str">
        <f t="shared" si="1"/>
        <v/>
      </c>
      <c r="I47" s="342" t="b">
        <f t="shared" si="2"/>
        <v>0</v>
      </c>
      <c r="J47" s="346">
        <f t="shared" si="4"/>
        <v>1</v>
      </c>
    </row>
    <row r="48" spans="1:10" s="33" customFormat="1">
      <c r="A48" s="37">
        <v>39</v>
      </c>
      <c r="B48" s="6"/>
      <c r="C48" s="6"/>
      <c r="D48" s="6"/>
      <c r="E48" s="6"/>
      <c r="F48" s="212"/>
      <c r="G48" s="16" t="str">
        <f t="shared" si="0"/>
        <v/>
      </c>
      <c r="H48" s="58" t="str">
        <f t="shared" si="1"/>
        <v/>
      </c>
      <c r="I48" s="342" t="b">
        <f t="shared" si="2"/>
        <v>0</v>
      </c>
      <c r="J48" s="346">
        <f t="shared" si="4"/>
        <v>1</v>
      </c>
    </row>
    <row r="49" spans="1:10" s="33" customFormat="1">
      <c r="A49" s="37">
        <v>40</v>
      </c>
      <c r="B49" s="6"/>
      <c r="C49" s="6"/>
      <c r="D49" s="6"/>
      <c r="E49" s="6"/>
      <c r="F49" s="212"/>
      <c r="G49" s="16" t="str">
        <f t="shared" si="0"/>
        <v/>
      </c>
      <c r="H49" s="58" t="str">
        <f t="shared" si="1"/>
        <v/>
      </c>
      <c r="I49" s="342" t="b">
        <f t="shared" si="2"/>
        <v>0</v>
      </c>
      <c r="J49" s="346">
        <f t="shared" si="4"/>
        <v>1</v>
      </c>
    </row>
    <row r="50" spans="1:10" s="33" customFormat="1">
      <c r="A50" s="37">
        <v>41</v>
      </c>
      <c r="B50" s="6"/>
      <c r="C50" s="6"/>
      <c r="D50" s="6"/>
      <c r="E50" s="6"/>
      <c r="F50" s="212"/>
      <c r="G50" s="16" t="str">
        <f t="shared" si="0"/>
        <v/>
      </c>
      <c r="H50" s="58" t="str">
        <f t="shared" si="1"/>
        <v/>
      </c>
      <c r="I50" s="342" t="b">
        <f t="shared" si="2"/>
        <v>0</v>
      </c>
      <c r="J50" s="346">
        <f t="shared" si="4"/>
        <v>1</v>
      </c>
    </row>
    <row r="51" spans="1:10" s="33" customFormat="1">
      <c r="A51" s="37">
        <v>42</v>
      </c>
      <c r="B51" s="6"/>
      <c r="C51" s="6"/>
      <c r="D51" s="6"/>
      <c r="E51" s="6"/>
      <c r="F51" s="212"/>
      <c r="G51" s="16" t="str">
        <f t="shared" si="0"/>
        <v/>
      </c>
      <c r="H51" s="58" t="str">
        <f t="shared" si="1"/>
        <v/>
      </c>
      <c r="I51" s="342" t="b">
        <f t="shared" si="2"/>
        <v>0</v>
      </c>
      <c r="J51" s="346">
        <f t="shared" si="4"/>
        <v>1</v>
      </c>
    </row>
    <row r="52" spans="1:10" s="33" customFormat="1">
      <c r="A52" s="37">
        <v>43</v>
      </c>
      <c r="B52" s="6"/>
      <c r="C52" s="6"/>
      <c r="D52" s="6"/>
      <c r="E52" s="6"/>
      <c r="F52" s="212"/>
      <c r="G52" s="16" t="str">
        <f t="shared" si="0"/>
        <v/>
      </c>
      <c r="H52" s="58" t="str">
        <f t="shared" si="1"/>
        <v/>
      </c>
      <c r="I52" s="342" t="b">
        <f t="shared" si="2"/>
        <v>0</v>
      </c>
      <c r="J52" s="346">
        <f t="shared" si="4"/>
        <v>1</v>
      </c>
    </row>
    <row r="53" spans="1:10" s="33" customFormat="1">
      <c r="A53" s="37">
        <v>44</v>
      </c>
      <c r="B53" s="6"/>
      <c r="C53" s="6"/>
      <c r="D53" s="6"/>
      <c r="E53" s="6"/>
      <c r="F53" s="212"/>
      <c r="G53" s="16" t="str">
        <f t="shared" si="0"/>
        <v/>
      </c>
      <c r="H53" s="58" t="str">
        <f t="shared" si="1"/>
        <v/>
      </c>
      <c r="I53" s="342" t="b">
        <f t="shared" si="2"/>
        <v>0</v>
      </c>
      <c r="J53" s="346">
        <f t="shared" si="4"/>
        <v>1</v>
      </c>
    </row>
    <row r="54" spans="1:10" s="33" customFormat="1">
      <c r="A54" s="37">
        <v>45</v>
      </c>
      <c r="B54" s="6"/>
      <c r="C54" s="6"/>
      <c r="D54" s="6"/>
      <c r="E54" s="6"/>
      <c r="F54" s="212"/>
      <c r="G54" s="16" t="str">
        <f t="shared" si="0"/>
        <v/>
      </c>
      <c r="H54" s="58" t="str">
        <f t="shared" si="1"/>
        <v/>
      </c>
      <c r="I54" s="342" t="b">
        <f t="shared" si="2"/>
        <v>0</v>
      </c>
      <c r="J54" s="346">
        <f t="shared" si="4"/>
        <v>1</v>
      </c>
    </row>
    <row r="55" spans="1:10" s="33" customFormat="1">
      <c r="A55" s="37">
        <v>46</v>
      </c>
      <c r="B55" s="6"/>
      <c r="C55" s="6"/>
      <c r="D55" s="6"/>
      <c r="E55" s="6"/>
      <c r="F55" s="212"/>
      <c r="G55" s="16" t="str">
        <f t="shared" si="0"/>
        <v/>
      </c>
      <c r="H55" s="58" t="str">
        <f t="shared" si="1"/>
        <v/>
      </c>
      <c r="I55" s="342" t="b">
        <f t="shared" si="2"/>
        <v>0</v>
      </c>
      <c r="J55" s="346">
        <f t="shared" si="4"/>
        <v>1</v>
      </c>
    </row>
    <row r="56" spans="1:10" s="33" customFormat="1">
      <c r="A56" s="37">
        <v>47</v>
      </c>
      <c r="B56" s="6"/>
      <c r="C56" s="6"/>
      <c r="D56" s="6"/>
      <c r="E56" s="6"/>
      <c r="F56" s="212"/>
      <c r="G56" s="16" t="str">
        <f t="shared" si="0"/>
        <v/>
      </c>
      <c r="H56" s="58" t="str">
        <f t="shared" si="1"/>
        <v/>
      </c>
      <c r="I56" s="342" t="b">
        <f t="shared" si="2"/>
        <v>0</v>
      </c>
      <c r="J56" s="346">
        <f t="shared" si="4"/>
        <v>1</v>
      </c>
    </row>
    <row r="57" spans="1:10" s="33" customFormat="1">
      <c r="A57" s="37">
        <v>48</v>
      </c>
      <c r="B57" s="6"/>
      <c r="C57" s="6"/>
      <c r="D57" s="6"/>
      <c r="E57" s="6"/>
      <c r="F57" s="212"/>
      <c r="G57" s="16" t="str">
        <f t="shared" si="0"/>
        <v/>
      </c>
      <c r="H57" s="58" t="str">
        <f t="shared" si="1"/>
        <v/>
      </c>
      <c r="I57" s="342" t="b">
        <f t="shared" si="2"/>
        <v>0</v>
      </c>
      <c r="J57" s="346">
        <f t="shared" si="4"/>
        <v>1</v>
      </c>
    </row>
    <row r="58" spans="1:10" s="33" customFormat="1">
      <c r="A58" s="37">
        <v>49</v>
      </c>
      <c r="B58" s="6"/>
      <c r="C58" s="6"/>
      <c r="D58" s="6"/>
      <c r="E58" s="6"/>
      <c r="F58" s="212"/>
      <c r="G58" s="16" t="str">
        <f t="shared" si="0"/>
        <v/>
      </c>
      <c r="H58" s="58" t="str">
        <f t="shared" si="1"/>
        <v/>
      </c>
      <c r="I58" s="342" t="b">
        <f t="shared" si="2"/>
        <v>0</v>
      </c>
      <c r="J58" s="346">
        <f t="shared" si="4"/>
        <v>1</v>
      </c>
    </row>
    <row r="59" spans="1:10" s="33" customFormat="1">
      <c r="A59" s="37">
        <v>50</v>
      </c>
      <c r="B59" s="6"/>
      <c r="C59" s="6"/>
      <c r="D59" s="6"/>
      <c r="E59" s="6"/>
      <c r="F59" s="212"/>
      <c r="G59" s="16" t="str">
        <f t="shared" si="0"/>
        <v/>
      </c>
      <c r="H59" s="58" t="str">
        <f t="shared" si="1"/>
        <v/>
      </c>
      <c r="I59" s="342" t="b">
        <f t="shared" si="2"/>
        <v>0</v>
      </c>
      <c r="J59" s="346">
        <f t="shared" si="4"/>
        <v>1</v>
      </c>
    </row>
    <row r="60" spans="1:10" s="33" customFormat="1">
      <c r="A60" s="37">
        <v>51</v>
      </c>
      <c r="B60" s="6"/>
      <c r="C60" s="6"/>
      <c r="D60" s="6"/>
      <c r="E60" s="6"/>
      <c r="F60" s="212"/>
      <c r="G60" s="16" t="str">
        <f t="shared" si="0"/>
        <v/>
      </c>
      <c r="H60" s="58" t="str">
        <f t="shared" si="1"/>
        <v/>
      </c>
      <c r="I60" s="342" t="b">
        <f t="shared" si="2"/>
        <v>0</v>
      </c>
      <c r="J60" s="346">
        <f t="shared" si="4"/>
        <v>1</v>
      </c>
    </row>
    <row r="61" spans="1:10" s="33" customFormat="1">
      <c r="A61" s="37">
        <v>52</v>
      </c>
      <c r="B61" s="6"/>
      <c r="C61" s="6"/>
      <c r="D61" s="6"/>
      <c r="E61" s="6"/>
      <c r="F61" s="212"/>
      <c r="G61" s="16" t="str">
        <f t="shared" si="0"/>
        <v/>
      </c>
      <c r="H61" s="58" t="str">
        <f t="shared" si="1"/>
        <v/>
      </c>
      <c r="I61" s="342" t="b">
        <f t="shared" si="2"/>
        <v>0</v>
      </c>
      <c r="J61" s="346">
        <f t="shared" si="4"/>
        <v>1</v>
      </c>
    </row>
    <row r="62" spans="1:10" s="33" customFormat="1">
      <c r="A62" s="37">
        <v>53</v>
      </c>
      <c r="B62" s="6"/>
      <c r="C62" s="6"/>
      <c r="D62" s="6"/>
      <c r="E62" s="6"/>
      <c r="F62" s="212"/>
      <c r="G62" s="16" t="str">
        <f t="shared" si="0"/>
        <v/>
      </c>
      <c r="H62" s="58" t="str">
        <f t="shared" si="1"/>
        <v/>
      </c>
      <c r="I62" s="342" t="b">
        <f t="shared" si="2"/>
        <v>0</v>
      </c>
      <c r="J62" s="346">
        <f t="shared" si="4"/>
        <v>1</v>
      </c>
    </row>
    <row r="63" spans="1:10" s="33" customFormat="1">
      <c r="A63" s="37">
        <v>54</v>
      </c>
      <c r="B63" s="6"/>
      <c r="C63" s="6"/>
      <c r="D63" s="6"/>
      <c r="E63" s="6"/>
      <c r="F63" s="212"/>
      <c r="G63" s="16" t="str">
        <f t="shared" si="0"/>
        <v/>
      </c>
      <c r="H63" s="58" t="str">
        <f t="shared" si="1"/>
        <v/>
      </c>
      <c r="I63" s="342" t="b">
        <f t="shared" si="2"/>
        <v>0</v>
      </c>
      <c r="J63" s="346">
        <f t="shared" si="4"/>
        <v>1</v>
      </c>
    </row>
    <row r="64" spans="1:10" s="33" customFormat="1">
      <c r="A64" s="37">
        <v>55</v>
      </c>
      <c r="B64" s="6"/>
      <c r="C64" s="6"/>
      <c r="D64" s="6"/>
      <c r="E64" s="6"/>
      <c r="F64" s="212"/>
      <c r="G64" s="16" t="str">
        <f t="shared" si="0"/>
        <v/>
      </c>
      <c r="H64" s="58" t="str">
        <f t="shared" si="1"/>
        <v/>
      </c>
      <c r="I64" s="342" t="b">
        <f t="shared" si="2"/>
        <v>0</v>
      </c>
      <c r="J64" s="346">
        <f t="shared" si="4"/>
        <v>1</v>
      </c>
    </row>
    <row r="65" spans="1:11" s="33" customFormat="1">
      <c r="A65" s="37">
        <v>56</v>
      </c>
      <c r="B65" s="6"/>
      <c r="C65" s="6"/>
      <c r="D65" s="6"/>
      <c r="E65" s="6"/>
      <c r="F65" s="212"/>
      <c r="G65" s="16" t="str">
        <f t="shared" si="0"/>
        <v/>
      </c>
      <c r="H65" s="58" t="str">
        <f t="shared" si="1"/>
        <v/>
      </c>
      <c r="I65" s="342" t="b">
        <f t="shared" si="2"/>
        <v>0</v>
      </c>
      <c r="J65" s="346">
        <f t="shared" si="4"/>
        <v>1</v>
      </c>
    </row>
    <row r="66" spans="1:11" s="33" customFormat="1">
      <c r="A66" s="37">
        <v>57</v>
      </c>
      <c r="B66" s="6"/>
      <c r="C66" s="6"/>
      <c r="D66" s="6"/>
      <c r="E66" s="6"/>
      <c r="F66" s="212"/>
      <c r="G66" s="16" t="str">
        <f t="shared" si="0"/>
        <v/>
      </c>
      <c r="H66" s="58" t="str">
        <f t="shared" si="1"/>
        <v/>
      </c>
      <c r="I66" s="342" t="b">
        <f t="shared" si="2"/>
        <v>0</v>
      </c>
      <c r="J66" s="346">
        <f t="shared" si="4"/>
        <v>1</v>
      </c>
    </row>
    <row r="67" spans="1:11" s="33" customFormat="1">
      <c r="A67" s="37">
        <v>58</v>
      </c>
      <c r="B67" s="6"/>
      <c r="C67" s="6"/>
      <c r="D67" s="6"/>
      <c r="E67" s="6"/>
      <c r="F67" s="212"/>
      <c r="G67" s="16" t="str">
        <f t="shared" si="0"/>
        <v/>
      </c>
      <c r="H67" s="58" t="str">
        <f t="shared" si="1"/>
        <v/>
      </c>
      <c r="I67" s="342" t="b">
        <f t="shared" si="2"/>
        <v>0</v>
      </c>
      <c r="J67" s="346">
        <f t="shared" si="4"/>
        <v>1</v>
      </c>
    </row>
    <row r="68" spans="1:11" s="33" customFormat="1">
      <c r="A68" s="37">
        <v>59</v>
      </c>
      <c r="B68" s="6"/>
      <c r="C68" s="6"/>
      <c r="D68" s="6"/>
      <c r="E68" s="6"/>
      <c r="F68" s="212"/>
      <c r="G68" s="16" t="str">
        <f t="shared" si="0"/>
        <v/>
      </c>
      <c r="H68" s="58" t="str">
        <f t="shared" si="1"/>
        <v/>
      </c>
      <c r="I68" s="342" t="b">
        <f t="shared" si="2"/>
        <v>0</v>
      </c>
      <c r="J68" s="346">
        <f t="shared" si="4"/>
        <v>1</v>
      </c>
    </row>
    <row r="69" spans="1:11" s="33" customFormat="1">
      <c r="A69" s="37">
        <v>60</v>
      </c>
      <c r="B69" s="6"/>
      <c r="C69" s="6"/>
      <c r="D69" s="6"/>
      <c r="E69" s="6"/>
      <c r="F69" s="212"/>
      <c r="G69" s="16" t="str">
        <f t="shared" si="0"/>
        <v/>
      </c>
      <c r="H69" s="58" t="str">
        <f t="shared" si="1"/>
        <v/>
      </c>
      <c r="I69" s="342" t="b">
        <f t="shared" si="2"/>
        <v>0</v>
      </c>
      <c r="J69" s="346">
        <f t="shared" si="4"/>
        <v>1</v>
      </c>
    </row>
    <row r="70" spans="1:11" s="33" customFormat="1">
      <c r="A70" s="37">
        <v>61</v>
      </c>
      <c r="B70" s="6"/>
      <c r="C70" s="6"/>
      <c r="D70" s="6"/>
      <c r="E70" s="6"/>
      <c r="F70" s="212"/>
      <c r="G70" s="16" t="str">
        <f t="shared" si="0"/>
        <v/>
      </c>
      <c r="H70" s="58" t="str">
        <f t="shared" si="1"/>
        <v/>
      </c>
      <c r="I70" s="342" t="b">
        <f t="shared" si="2"/>
        <v>0</v>
      </c>
      <c r="J70" s="346">
        <f t="shared" si="4"/>
        <v>1</v>
      </c>
    </row>
    <row r="71" spans="1:11" s="33" customFormat="1">
      <c r="A71" s="37">
        <v>62</v>
      </c>
      <c r="B71" s="6"/>
      <c r="C71" s="6"/>
      <c r="D71" s="6"/>
      <c r="E71" s="6"/>
      <c r="F71" s="212"/>
      <c r="G71" s="16" t="str">
        <f t="shared" si="0"/>
        <v/>
      </c>
      <c r="H71" s="58" t="str">
        <f t="shared" si="1"/>
        <v/>
      </c>
      <c r="I71" s="342" t="b">
        <f t="shared" si="2"/>
        <v>0</v>
      </c>
      <c r="J71" s="346">
        <f t="shared" si="4"/>
        <v>1</v>
      </c>
    </row>
    <row r="72" spans="1:11" s="33" customFormat="1">
      <c r="A72" s="37">
        <v>63</v>
      </c>
      <c r="B72" s="6"/>
      <c r="C72" s="6"/>
      <c r="D72" s="6"/>
      <c r="E72" s="6"/>
      <c r="F72" s="212"/>
      <c r="G72" s="16" t="str">
        <f t="shared" si="0"/>
        <v/>
      </c>
      <c r="H72" s="58" t="str">
        <f t="shared" si="1"/>
        <v/>
      </c>
      <c r="I72" s="342" t="b">
        <f t="shared" si="2"/>
        <v>0</v>
      </c>
      <c r="J72" s="346">
        <f t="shared" si="4"/>
        <v>1</v>
      </c>
    </row>
    <row r="73" spans="1:11" s="33" customFormat="1">
      <c r="A73" s="37">
        <v>64</v>
      </c>
      <c r="B73" s="6"/>
      <c r="C73" s="6"/>
      <c r="D73" s="6"/>
      <c r="E73" s="6"/>
      <c r="F73" s="212"/>
      <c r="G73" s="16" t="str">
        <f t="shared" si="0"/>
        <v/>
      </c>
      <c r="H73" s="58" t="str">
        <f t="shared" si="1"/>
        <v/>
      </c>
      <c r="I73" s="342" t="b">
        <f t="shared" si="2"/>
        <v>0</v>
      </c>
      <c r="J73" s="346">
        <f t="shared" si="4"/>
        <v>1</v>
      </c>
    </row>
    <row r="74" spans="1:11" s="33" customFormat="1">
      <c r="A74" s="37">
        <v>65</v>
      </c>
      <c r="B74" s="6"/>
      <c r="C74" s="6"/>
      <c r="D74" s="6"/>
      <c r="E74" s="6"/>
      <c r="F74" s="212"/>
      <c r="G74" s="16" t="str">
        <f t="shared" ref="G74:G137" si="5">IF(OR($B74="",$C74="",$D74="",$F74&lt;an_initial,$F74&gt;an_final,$I74=FALSE),"",(HLOOKUP(E74,ii13punctaje,2,FALSE)) / J74)</f>
        <v/>
      </c>
      <c r="H74" s="58" t="str">
        <f t="shared" ref="H74:H137" si="6">IF(OR($B74="",$C74="",$D74="",$F74&gt;an_final,$I74=FALSE),"",IF($F74&gt;=an_initial,1,""))</f>
        <v/>
      </c>
      <c r="I74" s="342" t="b">
        <f t="shared" ref="I74:I137" si="7">IF(nume_candidat="",FALSE,ISNUMBER(SEARCH(nume_candidat,$B74)))</f>
        <v>0</v>
      </c>
      <c r="J74" s="346">
        <f t="shared" ref="J74:J105" si="8">LEN(B74)-LEN(SUBSTITUTE(B74,",",""))+1</f>
        <v>1</v>
      </c>
    </row>
    <row r="75" spans="1:11" s="33" customFormat="1">
      <c r="A75" s="37">
        <v>66</v>
      </c>
      <c r="B75" s="6"/>
      <c r="C75" s="6"/>
      <c r="D75" s="6"/>
      <c r="E75" s="6"/>
      <c r="F75" s="212"/>
      <c r="G75" s="16" t="str">
        <f t="shared" si="5"/>
        <v/>
      </c>
      <c r="H75" s="58" t="str">
        <f t="shared" si="6"/>
        <v/>
      </c>
      <c r="I75" s="342" t="b">
        <f t="shared" si="7"/>
        <v>0</v>
      </c>
      <c r="J75" s="346">
        <f t="shared" si="8"/>
        <v>1</v>
      </c>
    </row>
    <row r="76" spans="1:11" s="33" customFormat="1">
      <c r="A76" s="37">
        <v>67</v>
      </c>
      <c r="B76" s="6"/>
      <c r="C76" s="6"/>
      <c r="D76" s="6"/>
      <c r="E76" s="6"/>
      <c r="F76" s="212"/>
      <c r="G76" s="16" t="str">
        <f t="shared" si="5"/>
        <v/>
      </c>
      <c r="H76" s="58" t="str">
        <f t="shared" si="6"/>
        <v/>
      </c>
      <c r="I76" s="342" t="b">
        <f t="shared" si="7"/>
        <v>0</v>
      </c>
      <c r="J76" s="346">
        <f t="shared" si="8"/>
        <v>1</v>
      </c>
    </row>
    <row r="77" spans="1:11" s="33" customFormat="1">
      <c r="A77" s="37">
        <v>68</v>
      </c>
      <c r="B77" s="6"/>
      <c r="C77" s="6"/>
      <c r="D77" s="6"/>
      <c r="E77" s="6"/>
      <c r="F77" s="212"/>
      <c r="G77" s="16" t="str">
        <f t="shared" si="5"/>
        <v/>
      </c>
      <c r="H77" s="58" t="str">
        <f t="shared" si="6"/>
        <v/>
      </c>
      <c r="I77" s="342" t="b">
        <f t="shared" si="7"/>
        <v>0</v>
      </c>
      <c r="J77" s="346">
        <f t="shared" si="8"/>
        <v>1</v>
      </c>
    </row>
    <row r="78" spans="1:11" s="33" customFormat="1">
      <c r="A78" s="37">
        <v>69</v>
      </c>
      <c r="B78" s="6"/>
      <c r="C78" s="6"/>
      <c r="D78" s="6"/>
      <c r="E78" s="6"/>
      <c r="F78" s="212"/>
      <c r="G78" s="16" t="str">
        <f t="shared" si="5"/>
        <v/>
      </c>
      <c r="H78" s="58" t="str">
        <f t="shared" si="6"/>
        <v/>
      </c>
      <c r="I78" s="342" t="b">
        <f t="shared" si="7"/>
        <v>0</v>
      </c>
      <c r="J78" s="346">
        <f t="shared" si="8"/>
        <v>1</v>
      </c>
    </row>
    <row r="79" spans="1:11" s="33" customFormat="1">
      <c r="A79" s="37">
        <v>70</v>
      </c>
      <c r="B79" s="6"/>
      <c r="C79" s="6"/>
      <c r="D79" s="6"/>
      <c r="E79" s="6"/>
      <c r="F79" s="212"/>
      <c r="G79" s="16" t="str">
        <f t="shared" si="5"/>
        <v/>
      </c>
      <c r="H79" s="58" t="str">
        <f t="shared" si="6"/>
        <v/>
      </c>
      <c r="I79" s="342" t="b">
        <f t="shared" si="7"/>
        <v>0</v>
      </c>
      <c r="J79" s="346">
        <f t="shared" si="8"/>
        <v>1</v>
      </c>
    </row>
    <row r="80" spans="1:11">
      <c r="A80" s="37">
        <v>71</v>
      </c>
      <c r="B80" s="6"/>
      <c r="C80" s="6"/>
      <c r="D80" s="6"/>
      <c r="E80" s="6"/>
      <c r="F80" s="212"/>
      <c r="G80" s="16" t="str">
        <f t="shared" si="5"/>
        <v/>
      </c>
      <c r="H80" s="58" t="str">
        <f t="shared" si="6"/>
        <v/>
      </c>
      <c r="I80" s="342" t="b">
        <f t="shared" si="7"/>
        <v>0</v>
      </c>
      <c r="J80" s="346">
        <f t="shared" si="8"/>
        <v>1</v>
      </c>
      <c r="K80" s="33"/>
    </row>
    <row r="81" spans="1:11">
      <c r="A81" s="37">
        <v>72</v>
      </c>
      <c r="B81" s="6"/>
      <c r="C81" s="6"/>
      <c r="D81" s="6"/>
      <c r="E81" s="6"/>
      <c r="F81" s="212"/>
      <c r="G81" s="16" t="str">
        <f t="shared" si="5"/>
        <v/>
      </c>
      <c r="H81" s="58" t="str">
        <f t="shared" si="6"/>
        <v/>
      </c>
      <c r="I81" s="342" t="b">
        <f t="shared" si="7"/>
        <v>0</v>
      </c>
      <c r="J81" s="346">
        <f t="shared" si="8"/>
        <v>1</v>
      </c>
      <c r="K81" s="33"/>
    </row>
    <row r="82" spans="1:11">
      <c r="A82" s="37">
        <v>73</v>
      </c>
      <c r="B82" s="6"/>
      <c r="C82" s="6"/>
      <c r="D82" s="6"/>
      <c r="E82" s="6"/>
      <c r="F82" s="212"/>
      <c r="G82" s="16" t="str">
        <f t="shared" si="5"/>
        <v/>
      </c>
      <c r="H82" s="58" t="str">
        <f t="shared" si="6"/>
        <v/>
      </c>
      <c r="I82" s="342" t="b">
        <f t="shared" si="7"/>
        <v>0</v>
      </c>
      <c r="J82" s="346">
        <f t="shared" si="8"/>
        <v>1</v>
      </c>
      <c r="K82" s="33"/>
    </row>
    <row r="83" spans="1:11">
      <c r="A83" s="37">
        <v>74</v>
      </c>
      <c r="B83" s="6"/>
      <c r="C83" s="6"/>
      <c r="D83" s="6"/>
      <c r="E83" s="6"/>
      <c r="F83" s="212"/>
      <c r="G83" s="16" t="str">
        <f t="shared" si="5"/>
        <v/>
      </c>
      <c r="H83" s="58" t="str">
        <f t="shared" si="6"/>
        <v/>
      </c>
      <c r="I83" s="342" t="b">
        <f t="shared" si="7"/>
        <v>0</v>
      </c>
      <c r="J83" s="346">
        <f t="shared" si="8"/>
        <v>1</v>
      </c>
      <c r="K83" s="33"/>
    </row>
    <row r="84" spans="1:11">
      <c r="A84" s="37">
        <v>75</v>
      </c>
      <c r="B84" s="6"/>
      <c r="C84" s="6"/>
      <c r="D84" s="6"/>
      <c r="E84" s="6"/>
      <c r="F84" s="212"/>
      <c r="G84" s="16" t="str">
        <f t="shared" si="5"/>
        <v/>
      </c>
      <c r="H84" s="58" t="str">
        <f t="shared" si="6"/>
        <v/>
      </c>
      <c r="I84" s="342" t="b">
        <f t="shared" si="7"/>
        <v>0</v>
      </c>
      <c r="J84" s="346">
        <f t="shared" si="8"/>
        <v>1</v>
      </c>
      <c r="K84" s="33"/>
    </row>
    <row r="85" spans="1:11">
      <c r="A85" s="37">
        <v>76</v>
      </c>
      <c r="B85" s="6"/>
      <c r="C85" s="6"/>
      <c r="D85" s="6"/>
      <c r="E85" s="6"/>
      <c r="F85" s="212"/>
      <c r="G85" s="16" t="str">
        <f t="shared" si="5"/>
        <v/>
      </c>
      <c r="H85" s="58" t="str">
        <f t="shared" si="6"/>
        <v/>
      </c>
      <c r="I85" s="342" t="b">
        <f t="shared" si="7"/>
        <v>0</v>
      </c>
      <c r="J85" s="346">
        <f t="shared" si="8"/>
        <v>1</v>
      </c>
      <c r="K85" s="33"/>
    </row>
    <row r="86" spans="1:11">
      <c r="A86" s="37">
        <v>77</v>
      </c>
      <c r="B86" s="6"/>
      <c r="C86" s="6"/>
      <c r="D86" s="6"/>
      <c r="E86" s="6"/>
      <c r="F86" s="212"/>
      <c r="G86" s="16" t="str">
        <f t="shared" si="5"/>
        <v/>
      </c>
      <c r="H86" s="58" t="str">
        <f t="shared" si="6"/>
        <v/>
      </c>
      <c r="I86" s="342" t="b">
        <f t="shared" si="7"/>
        <v>0</v>
      </c>
      <c r="J86" s="346">
        <f t="shared" si="8"/>
        <v>1</v>
      </c>
      <c r="K86" s="33"/>
    </row>
    <row r="87" spans="1:11">
      <c r="A87" s="37">
        <v>78</v>
      </c>
      <c r="B87" s="6"/>
      <c r="C87" s="6"/>
      <c r="D87" s="6"/>
      <c r="E87" s="6"/>
      <c r="F87" s="212"/>
      <c r="G87" s="16" t="str">
        <f t="shared" si="5"/>
        <v/>
      </c>
      <c r="H87" s="58" t="str">
        <f t="shared" si="6"/>
        <v/>
      </c>
      <c r="I87" s="342" t="b">
        <f t="shared" si="7"/>
        <v>0</v>
      </c>
      <c r="J87" s="346">
        <f t="shared" si="8"/>
        <v>1</v>
      </c>
      <c r="K87" s="33"/>
    </row>
    <row r="88" spans="1:11">
      <c r="A88" s="37">
        <v>79</v>
      </c>
      <c r="B88" s="6"/>
      <c r="C88" s="6"/>
      <c r="D88" s="6"/>
      <c r="E88" s="6"/>
      <c r="F88" s="212"/>
      <c r="G88" s="16" t="str">
        <f t="shared" si="5"/>
        <v/>
      </c>
      <c r="H88" s="58" t="str">
        <f t="shared" si="6"/>
        <v/>
      </c>
      <c r="I88" s="342" t="b">
        <f t="shared" si="7"/>
        <v>0</v>
      </c>
      <c r="J88" s="346">
        <f t="shared" si="8"/>
        <v>1</v>
      </c>
      <c r="K88" s="33"/>
    </row>
    <row r="89" spans="1:11">
      <c r="A89" s="37">
        <v>80</v>
      </c>
      <c r="B89" s="6"/>
      <c r="C89" s="6"/>
      <c r="D89" s="6"/>
      <c r="E89" s="6"/>
      <c r="F89" s="212"/>
      <c r="G89" s="16" t="str">
        <f t="shared" si="5"/>
        <v/>
      </c>
      <c r="H89" s="58" t="str">
        <f t="shared" si="6"/>
        <v/>
      </c>
      <c r="I89" s="342" t="b">
        <f t="shared" si="7"/>
        <v>0</v>
      </c>
      <c r="J89" s="346">
        <f t="shared" si="8"/>
        <v>1</v>
      </c>
      <c r="K89" s="33"/>
    </row>
    <row r="90" spans="1:11">
      <c r="A90" s="37">
        <v>81</v>
      </c>
      <c r="B90" s="6"/>
      <c r="C90" s="6"/>
      <c r="D90" s="6"/>
      <c r="E90" s="6"/>
      <c r="F90" s="212"/>
      <c r="G90" s="16" t="str">
        <f t="shared" si="5"/>
        <v/>
      </c>
      <c r="H90" s="58" t="str">
        <f t="shared" si="6"/>
        <v/>
      </c>
      <c r="I90" s="342" t="b">
        <f t="shared" si="7"/>
        <v>0</v>
      </c>
      <c r="J90" s="346">
        <f t="shared" si="8"/>
        <v>1</v>
      </c>
      <c r="K90" s="33"/>
    </row>
    <row r="91" spans="1:11">
      <c r="A91" s="37">
        <v>82</v>
      </c>
      <c r="B91" s="6"/>
      <c r="C91" s="6"/>
      <c r="D91" s="6"/>
      <c r="E91" s="6"/>
      <c r="F91" s="212"/>
      <c r="G91" s="16" t="str">
        <f t="shared" si="5"/>
        <v/>
      </c>
      <c r="H91" s="58" t="str">
        <f t="shared" si="6"/>
        <v/>
      </c>
      <c r="I91" s="342" t="b">
        <f t="shared" si="7"/>
        <v>0</v>
      </c>
      <c r="J91" s="346">
        <f t="shared" si="8"/>
        <v>1</v>
      </c>
      <c r="K91" s="33"/>
    </row>
    <row r="92" spans="1:11">
      <c r="A92" s="37">
        <v>83</v>
      </c>
      <c r="B92" s="6"/>
      <c r="C92" s="6"/>
      <c r="D92" s="6"/>
      <c r="E92" s="6"/>
      <c r="F92" s="212"/>
      <c r="G92" s="16" t="str">
        <f t="shared" si="5"/>
        <v/>
      </c>
      <c r="H92" s="58" t="str">
        <f t="shared" si="6"/>
        <v/>
      </c>
      <c r="I92" s="342" t="b">
        <f t="shared" si="7"/>
        <v>0</v>
      </c>
      <c r="J92" s="346">
        <f t="shared" si="8"/>
        <v>1</v>
      </c>
      <c r="K92" s="33"/>
    </row>
    <row r="93" spans="1:11">
      <c r="A93" s="37">
        <v>84</v>
      </c>
      <c r="B93" s="6"/>
      <c r="C93" s="6"/>
      <c r="D93" s="6"/>
      <c r="E93" s="6"/>
      <c r="F93" s="212"/>
      <c r="G93" s="16" t="str">
        <f t="shared" si="5"/>
        <v/>
      </c>
      <c r="H93" s="58" t="str">
        <f t="shared" si="6"/>
        <v/>
      </c>
      <c r="I93" s="342" t="b">
        <f t="shared" si="7"/>
        <v>0</v>
      </c>
      <c r="J93" s="346">
        <f t="shared" si="8"/>
        <v>1</v>
      </c>
      <c r="K93" s="33"/>
    </row>
    <row r="94" spans="1:11">
      <c r="A94" s="37">
        <v>85</v>
      </c>
      <c r="B94" s="6"/>
      <c r="C94" s="6"/>
      <c r="D94" s="6"/>
      <c r="E94" s="6"/>
      <c r="F94" s="212"/>
      <c r="G94" s="16" t="str">
        <f t="shared" si="5"/>
        <v/>
      </c>
      <c r="H94" s="58" t="str">
        <f t="shared" si="6"/>
        <v/>
      </c>
      <c r="I94" s="342" t="b">
        <f t="shared" si="7"/>
        <v>0</v>
      </c>
      <c r="J94" s="346">
        <f t="shared" si="8"/>
        <v>1</v>
      </c>
      <c r="K94" s="33"/>
    </row>
    <row r="95" spans="1:11">
      <c r="A95" s="37">
        <v>86</v>
      </c>
      <c r="B95" s="6"/>
      <c r="C95" s="6"/>
      <c r="D95" s="6"/>
      <c r="E95" s="6"/>
      <c r="F95" s="212"/>
      <c r="G95" s="16" t="str">
        <f t="shared" si="5"/>
        <v/>
      </c>
      <c r="H95" s="58" t="str">
        <f t="shared" si="6"/>
        <v/>
      </c>
      <c r="I95" s="342" t="b">
        <f t="shared" si="7"/>
        <v>0</v>
      </c>
      <c r="J95" s="346">
        <f t="shared" si="8"/>
        <v>1</v>
      </c>
      <c r="K95" s="33"/>
    </row>
    <row r="96" spans="1:11">
      <c r="A96" s="37">
        <v>87</v>
      </c>
      <c r="B96" s="6"/>
      <c r="C96" s="6"/>
      <c r="D96" s="6"/>
      <c r="E96" s="6"/>
      <c r="F96" s="212"/>
      <c r="G96" s="16" t="str">
        <f t="shared" si="5"/>
        <v/>
      </c>
      <c r="H96" s="58" t="str">
        <f t="shared" si="6"/>
        <v/>
      </c>
      <c r="I96" s="342" t="b">
        <f t="shared" si="7"/>
        <v>0</v>
      </c>
      <c r="J96" s="346">
        <f t="shared" si="8"/>
        <v>1</v>
      </c>
      <c r="K96" s="33"/>
    </row>
    <row r="97" spans="1:11">
      <c r="A97" s="37">
        <v>88</v>
      </c>
      <c r="B97" s="6"/>
      <c r="C97" s="6"/>
      <c r="D97" s="6"/>
      <c r="E97" s="6"/>
      <c r="F97" s="212"/>
      <c r="G97" s="16" t="str">
        <f t="shared" si="5"/>
        <v/>
      </c>
      <c r="H97" s="58" t="str">
        <f t="shared" si="6"/>
        <v/>
      </c>
      <c r="I97" s="342" t="b">
        <f t="shared" si="7"/>
        <v>0</v>
      </c>
      <c r="J97" s="346">
        <f t="shared" si="8"/>
        <v>1</v>
      </c>
      <c r="K97" s="33"/>
    </row>
    <row r="98" spans="1:11">
      <c r="A98" s="37">
        <v>89</v>
      </c>
      <c r="B98" s="6"/>
      <c r="C98" s="6"/>
      <c r="D98" s="6"/>
      <c r="E98" s="6"/>
      <c r="F98" s="212"/>
      <c r="G98" s="16" t="str">
        <f t="shared" si="5"/>
        <v/>
      </c>
      <c r="H98" s="58" t="str">
        <f t="shared" si="6"/>
        <v/>
      </c>
      <c r="I98" s="342" t="b">
        <f t="shared" si="7"/>
        <v>0</v>
      </c>
      <c r="J98" s="346">
        <f t="shared" si="8"/>
        <v>1</v>
      </c>
      <c r="K98" s="33"/>
    </row>
    <row r="99" spans="1:11">
      <c r="A99" s="37">
        <v>90</v>
      </c>
      <c r="B99" s="6"/>
      <c r="C99" s="6"/>
      <c r="D99" s="6"/>
      <c r="E99" s="6"/>
      <c r="F99" s="212"/>
      <c r="G99" s="16" t="str">
        <f t="shared" si="5"/>
        <v/>
      </c>
      <c r="H99" s="58" t="str">
        <f t="shared" si="6"/>
        <v/>
      </c>
      <c r="I99" s="342" t="b">
        <f t="shared" si="7"/>
        <v>0</v>
      </c>
      <c r="J99" s="346">
        <f t="shared" si="8"/>
        <v>1</v>
      </c>
      <c r="K99" s="33"/>
    </row>
    <row r="100" spans="1:11">
      <c r="A100" s="37">
        <v>91</v>
      </c>
      <c r="B100" s="6"/>
      <c r="C100" s="6"/>
      <c r="D100" s="6"/>
      <c r="E100" s="6"/>
      <c r="F100" s="212"/>
      <c r="G100" s="16" t="str">
        <f t="shared" si="5"/>
        <v/>
      </c>
      <c r="H100" s="58" t="str">
        <f t="shared" si="6"/>
        <v/>
      </c>
      <c r="I100" s="342" t="b">
        <f t="shared" si="7"/>
        <v>0</v>
      </c>
      <c r="J100" s="346">
        <f t="shared" si="8"/>
        <v>1</v>
      </c>
      <c r="K100" s="33"/>
    </row>
    <row r="101" spans="1:11">
      <c r="A101" s="37">
        <v>92</v>
      </c>
      <c r="B101" s="6"/>
      <c r="C101" s="6"/>
      <c r="D101" s="6"/>
      <c r="E101" s="6"/>
      <c r="F101" s="212"/>
      <c r="G101" s="16" t="str">
        <f t="shared" si="5"/>
        <v/>
      </c>
      <c r="H101" s="58" t="str">
        <f t="shared" si="6"/>
        <v/>
      </c>
      <c r="I101" s="342" t="b">
        <f t="shared" si="7"/>
        <v>0</v>
      </c>
      <c r="J101" s="346">
        <f t="shared" si="8"/>
        <v>1</v>
      </c>
      <c r="K101" s="33"/>
    </row>
    <row r="102" spans="1:11">
      <c r="A102" s="37">
        <v>93</v>
      </c>
      <c r="B102" s="6"/>
      <c r="C102" s="6"/>
      <c r="D102" s="6"/>
      <c r="E102" s="6"/>
      <c r="F102" s="212"/>
      <c r="G102" s="16" t="str">
        <f t="shared" si="5"/>
        <v/>
      </c>
      <c r="H102" s="58" t="str">
        <f t="shared" si="6"/>
        <v/>
      </c>
      <c r="I102" s="342" t="b">
        <f t="shared" si="7"/>
        <v>0</v>
      </c>
      <c r="J102" s="346">
        <f t="shared" si="8"/>
        <v>1</v>
      </c>
      <c r="K102" s="33"/>
    </row>
    <row r="103" spans="1:11">
      <c r="A103" s="37">
        <v>94</v>
      </c>
      <c r="B103" s="6"/>
      <c r="C103" s="6"/>
      <c r="D103" s="6"/>
      <c r="E103" s="6"/>
      <c r="F103" s="212"/>
      <c r="G103" s="16" t="str">
        <f t="shared" si="5"/>
        <v/>
      </c>
      <c r="H103" s="58" t="str">
        <f t="shared" si="6"/>
        <v/>
      </c>
      <c r="I103" s="342" t="b">
        <f t="shared" si="7"/>
        <v>0</v>
      </c>
      <c r="J103" s="346">
        <f t="shared" si="8"/>
        <v>1</v>
      </c>
      <c r="K103" s="33"/>
    </row>
    <row r="104" spans="1:11">
      <c r="A104" s="37">
        <v>95</v>
      </c>
      <c r="B104" s="6"/>
      <c r="C104" s="6"/>
      <c r="D104" s="6"/>
      <c r="E104" s="6"/>
      <c r="F104" s="212"/>
      <c r="G104" s="16" t="str">
        <f t="shared" si="5"/>
        <v/>
      </c>
      <c r="H104" s="58" t="str">
        <f t="shared" si="6"/>
        <v/>
      </c>
      <c r="I104" s="342" t="b">
        <f t="shared" si="7"/>
        <v>0</v>
      </c>
      <c r="J104" s="346">
        <f t="shared" si="8"/>
        <v>1</v>
      </c>
      <c r="K104" s="33"/>
    </row>
    <row r="105" spans="1:11">
      <c r="A105" s="37">
        <v>96</v>
      </c>
      <c r="B105" s="6"/>
      <c r="C105" s="6"/>
      <c r="D105" s="6"/>
      <c r="E105" s="6"/>
      <c r="F105" s="212"/>
      <c r="G105" s="16" t="str">
        <f t="shared" si="5"/>
        <v/>
      </c>
      <c r="H105" s="58" t="str">
        <f t="shared" si="6"/>
        <v/>
      </c>
      <c r="I105" s="342" t="b">
        <f t="shared" si="7"/>
        <v>0</v>
      </c>
      <c r="J105" s="346">
        <f t="shared" si="8"/>
        <v>1</v>
      </c>
      <c r="K105" s="33"/>
    </row>
    <row r="106" spans="1:11">
      <c r="A106" s="37">
        <v>97</v>
      </c>
      <c r="B106" s="6"/>
      <c r="C106" s="6"/>
      <c r="D106" s="6"/>
      <c r="E106" s="6"/>
      <c r="F106" s="212"/>
      <c r="G106" s="16" t="str">
        <f t="shared" si="5"/>
        <v/>
      </c>
      <c r="H106" s="58" t="str">
        <f t="shared" si="6"/>
        <v/>
      </c>
      <c r="I106" s="342" t="b">
        <f t="shared" si="7"/>
        <v>0</v>
      </c>
      <c r="J106" s="346">
        <f t="shared" ref="J106:J137" si="9">LEN(B106)-LEN(SUBSTITUTE(B106,",",""))+1</f>
        <v>1</v>
      </c>
      <c r="K106" s="33"/>
    </row>
    <row r="107" spans="1:11">
      <c r="A107" s="37">
        <v>98</v>
      </c>
      <c r="B107" s="6"/>
      <c r="C107" s="6"/>
      <c r="D107" s="6"/>
      <c r="E107" s="6"/>
      <c r="F107" s="212"/>
      <c r="G107" s="16" t="str">
        <f t="shared" si="5"/>
        <v/>
      </c>
      <c r="H107" s="58" t="str">
        <f t="shared" si="6"/>
        <v/>
      </c>
      <c r="I107" s="342" t="b">
        <f t="shared" si="7"/>
        <v>0</v>
      </c>
      <c r="J107" s="346">
        <f t="shared" si="9"/>
        <v>1</v>
      </c>
      <c r="K107" s="33"/>
    </row>
    <row r="108" spans="1:11">
      <c r="A108" s="37">
        <v>99</v>
      </c>
      <c r="B108" s="6"/>
      <c r="C108" s="6"/>
      <c r="D108" s="6"/>
      <c r="E108" s="6"/>
      <c r="F108" s="212"/>
      <c r="G108" s="16" t="str">
        <f t="shared" si="5"/>
        <v/>
      </c>
      <c r="H108" s="58" t="str">
        <f t="shared" si="6"/>
        <v/>
      </c>
      <c r="I108" s="342" t="b">
        <f t="shared" si="7"/>
        <v>0</v>
      </c>
      <c r="J108" s="346">
        <f t="shared" si="9"/>
        <v>1</v>
      </c>
      <c r="K108" s="33"/>
    </row>
    <row r="109" spans="1:11">
      <c r="A109" s="37">
        <v>100</v>
      </c>
      <c r="B109" s="6"/>
      <c r="C109" s="6"/>
      <c r="D109" s="6"/>
      <c r="E109" s="6"/>
      <c r="F109" s="212"/>
      <c r="G109" s="16" t="str">
        <f t="shared" si="5"/>
        <v/>
      </c>
      <c r="H109" s="58" t="str">
        <f t="shared" si="6"/>
        <v/>
      </c>
      <c r="I109" s="342" t="b">
        <f t="shared" si="7"/>
        <v>0</v>
      </c>
      <c r="J109" s="346">
        <f t="shared" si="9"/>
        <v>1</v>
      </c>
      <c r="K109" s="33"/>
    </row>
    <row r="110" spans="1:11">
      <c r="A110" s="37">
        <v>101</v>
      </c>
      <c r="B110" s="6"/>
      <c r="C110" s="6"/>
      <c r="D110" s="6"/>
      <c r="E110" s="6"/>
      <c r="F110" s="212"/>
      <c r="G110" s="16" t="str">
        <f t="shared" si="5"/>
        <v/>
      </c>
      <c r="H110" s="58" t="str">
        <f t="shared" si="6"/>
        <v/>
      </c>
      <c r="I110" s="342" t="b">
        <f t="shared" si="7"/>
        <v>0</v>
      </c>
      <c r="J110" s="346">
        <f t="shared" si="9"/>
        <v>1</v>
      </c>
      <c r="K110" s="33"/>
    </row>
    <row r="111" spans="1:11">
      <c r="A111" s="37">
        <v>102</v>
      </c>
      <c r="B111" s="6"/>
      <c r="C111" s="6"/>
      <c r="D111" s="6"/>
      <c r="E111" s="6"/>
      <c r="F111" s="212"/>
      <c r="G111" s="16" t="str">
        <f t="shared" si="5"/>
        <v/>
      </c>
      <c r="H111" s="58" t="str">
        <f t="shared" si="6"/>
        <v/>
      </c>
      <c r="I111" s="342" t="b">
        <f t="shared" si="7"/>
        <v>0</v>
      </c>
      <c r="J111" s="346">
        <f t="shared" si="9"/>
        <v>1</v>
      </c>
      <c r="K111" s="33"/>
    </row>
    <row r="112" spans="1:11">
      <c r="A112" s="37">
        <v>103</v>
      </c>
      <c r="B112" s="6"/>
      <c r="C112" s="6"/>
      <c r="D112" s="6"/>
      <c r="E112" s="6"/>
      <c r="F112" s="212"/>
      <c r="G112" s="16" t="str">
        <f t="shared" si="5"/>
        <v/>
      </c>
      <c r="H112" s="58" t="str">
        <f t="shared" si="6"/>
        <v/>
      </c>
      <c r="I112" s="342" t="b">
        <f t="shared" si="7"/>
        <v>0</v>
      </c>
      <c r="J112" s="346">
        <f t="shared" si="9"/>
        <v>1</v>
      </c>
      <c r="K112" s="33"/>
    </row>
    <row r="113" spans="1:11">
      <c r="A113" s="37">
        <v>104</v>
      </c>
      <c r="B113" s="6"/>
      <c r="C113" s="6"/>
      <c r="D113" s="6"/>
      <c r="E113" s="6"/>
      <c r="F113" s="212"/>
      <c r="G113" s="16" t="str">
        <f t="shared" si="5"/>
        <v/>
      </c>
      <c r="H113" s="58" t="str">
        <f t="shared" si="6"/>
        <v/>
      </c>
      <c r="I113" s="342" t="b">
        <f t="shared" si="7"/>
        <v>0</v>
      </c>
      <c r="J113" s="346">
        <f t="shared" si="9"/>
        <v>1</v>
      </c>
      <c r="K113" s="33"/>
    </row>
    <row r="114" spans="1:11">
      <c r="A114" s="37">
        <v>105</v>
      </c>
      <c r="B114" s="6"/>
      <c r="C114" s="6"/>
      <c r="D114" s="6"/>
      <c r="E114" s="6"/>
      <c r="F114" s="212"/>
      <c r="G114" s="16" t="str">
        <f t="shared" si="5"/>
        <v/>
      </c>
      <c r="H114" s="58" t="str">
        <f t="shared" si="6"/>
        <v/>
      </c>
      <c r="I114" s="342" t="b">
        <f t="shared" si="7"/>
        <v>0</v>
      </c>
      <c r="J114" s="346">
        <f t="shared" si="9"/>
        <v>1</v>
      </c>
      <c r="K114" s="33"/>
    </row>
    <row r="115" spans="1:11">
      <c r="A115" s="37">
        <v>106</v>
      </c>
      <c r="B115" s="6"/>
      <c r="C115" s="6"/>
      <c r="D115" s="6"/>
      <c r="E115" s="6"/>
      <c r="F115" s="212"/>
      <c r="G115" s="16" t="str">
        <f t="shared" si="5"/>
        <v/>
      </c>
      <c r="H115" s="58" t="str">
        <f t="shared" si="6"/>
        <v/>
      </c>
      <c r="I115" s="342" t="b">
        <f t="shared" si="7"/>
        <v>0</v>
      </c>
      <c r="J115" s="346">
        <f t="shared" si="9"/>
        <v>1</v>
      </c>
      <c r="K115" s="33"/>
    </row>
    <row r="116" spans="1:11">
      <c r="A116" s="37">
        <v>107</v>
      </c>
      <c r="B116" s="6"/>
      <c r="C116" s="6"/>
      <c r="D116" s="6"/>
      <c r="E116" s="6"/>
      <c r="F116" s="212"/>
      <c r="G116" s="16" t="str">
        <f t="shared" si="5"/>
        <v/>
      </c>
      <c r="H116" s="58" t="str">
        <f t="shared" si="6"/>
        <v/>
      </c>
      <c r="I116" s="342" t="b">
        <f t="shared" si="7"/>
        <v>0</v>
      </c>
      <c r="J116" s="346">
        <f t="shared" si="9"/>
        <v>1</v>
      </c>
      <c r="K116" s="33"/>
    </row>
    <row r="117" spans="1:11">
      <c r="A117" s="37">
        <v>108</v>
      </c>
      <c r="B117" s="6"/>
      <c r="C117" s="6"/>
      <c r="D117" s="6"/>
      <c r="E117" s="6"/>
      <c r="F117" s="212"/>
      <c r="G117" s="16" t="str">
        <f t="shared" si="5"/>
        <v/>
      </c>
      <c r="H117" s="58" t="str">
        <f t="shared" si="6"/>
        <v/>
      </c>
      <c r="I117" s="342" t="b">
        <f t="shared" si="7"/>
        <v>0</v>
      </c>
      <c r="J117" s="346">
        <f t="shared" si="9"/>
        <v>1</v>
      </c>
      <c r="K117" s="33"/>
    </row>
    <row r="118" spans="1:11">
      <c r="A118" s="37">
        <v>109</v>
      </c>
      <c r="B118" s="6"/>
      <c r="C118" s="6"/>
      <c r="D118" s="6"/>
      <c r="E118" s="6"/>
      <c r="F118" s="212"/>
      <c r="G118" s="16" t="str">
        <f t="shared" si="5"/>
        <v/>
      </c>
      <c r="H118" s="58" t="str">
        <f t="shared" si="6"/>
        <v/>
      </c>
      <c r="I118" s="342" t="b">
        <f t="shared" si="7"/>
        <v>0</v>
      </c>
      <c r="J118" s="346">
        <f t="shared" si="9"/>
        <v>1</v>
      </c>
      <c r="K118" s="33"/>
    </row>
    <row r="119" spans="1:11">
      <c r="A119" s="37">
        <v>110</v>
      </c>
      <c r="B119" s="6"/>
      <c r="C119" s="6"/>
      <c r="D119" s="6"/>
      <c r="E119" s="6"/>
      <c r="F119" s="212"/>
      <c r="G119" s="16" t="str">
        <f t="shared" si="5"/>
        <v/>
      </c>
      <c r="H119" s="58" t="str">
        <f t="shared" si="6"/>
        <v/>
      </c>
      <c r="I119" s="342" t="b">
        <f t="shared" si="7"/>
        <v>0</v>
      </c>
      <c r="J119" s="346">
        <f t="shared" si="9"/>
        <v>1</v>
      </c>
      <c r="K119" s="33"/>
    </row>
    <row r="120" spans="1:11">
      <c r="A120" s="37">
        <v>111</v>
      </c>
      <c r="B120" s="6"/>
      <c r="C120" s="6"/>
      <c r="D120" s="6"/>
      <c r="E120" s="6"/>
      <c r="F120" s="212"/>
      <c r="G120" s="16" t="str">
        <f t="shared" si="5"/>
        <v/>
      </c>
      <c r="H120" s="58" t="str">
        <f t="shared" si="6"/>
        <v/>
      </c>
      <c r="I120" s="342" t="b">
        <f t="shared" si="7"/>
        <v>0</v>
      </c>
      <c r="J120" s="346">
        <f t="shared" si="9"/>
        <v>1</v>
      </c>
      <c r="K120" s="33"/>
    </row>
    <row r="121" spans="1:11">
      <c r="A121" s="37">
        <v>112</v>
      </c>
      <c r="B121" s="6"/>
      <c r="C121" s="6"/>
      <c r="D121" s="6"/>
      <c r="E121" s="6"/>
      <c r="F121" s="212"/>
      <c r="G121" s="16" t="str">
        <f t="shared" si="5"/>
        <v/>
      </c>
      <c r="H121" s="58" t="str">
        <f t="shared" si="6"/>
        <v/>
      </c>
      <c r="I121" s="342" t="b">
        <f t="shared" si="7"/>
        <v>0</v>
      </c>
      <c r="J121" s="346">
        <f t="shared" si="9"/>
        <v>1</v>
      </c>
      <c r="K121" s="33"/>
    </row>
    <row r="122" spans="1:11">
      <c r="A122" s="37">
        <v>113</v>
      </c>
      <c r="B122" s="6"/>
      <c r="C122" s="6"/>
      <c r="D122" s="6"/>
      <c r="E122" s="6"/>
      <c r="F122" s="212"/>
      <c r="G122" s="16" t="str">
        <f t="shared" si="5"/>
        <v/>
      </c>
      <c r="H122" s="58" t="str">
        <f t="shared" si="6"/>
        <v/>
      </c>
      <c r="I122" s="342" t="b">
        <f t="shared" si="7"/>
        <v>0</v>
      </c>
      <c r="J122" s="346">
        <f t="shared" si="9"/>
        <v>1</v>
      </c>
      <c r="K122" s="33"/>
    </row>
    <row r="123" spans="1:11">
      <c r="A123" s="37">
        <v>114</v>
      </c>
      <c r="B123" s="6"/>
      <c r="C123" s="6"/>
      <c r="D123" s="6"/>
      <c r="E123" s="6"/>
      <c r="F123" s="212"/>
      <c r="G123" s="16" t="str">
        <f t="shared" si="5"/>
        <v/>
      </c>
      <c r="H123" s="58" t="str">
        <f t="shared" si="6"/>
        <v/>
      </c>
      <c r="I123" s="342" t="b">
        <f t="shared" si="7"/>
        <v>0</v>
      </c>
      <c r="J123" s="346">
        <f t="shared" si="9"/>
        <v>1</v>
      </c>
      <c r="K123" s="33"/>
    </row>
    <row r="124" spans="1:11">
      <c r="A124" s="37">
        <v>115</v>
      </c>
      <c r="B124" s="6"/>
      <c r="C124" s="6"/>
      <c r="D124" s="6"/>
      <c r="E124" s="6"/>
      <c r="F124" s="212"/>
      <c r="G124" s="16" t="str">
        <f t="shared" si="5"/>
        <v/>
      </c>
      <c r="H124" s="58" t="str">
        <f t="shared" si="6"/>
        <v/>
      </c>
      <c r="I124" s="342" t="b">
        <f t="shared" si="7"/>
        <v>0</v>
      </c>
      <c r="J124" s="346">
        <f t="shared" si="9"/>
        <v>1</v>
      </c>
      <c r="K124" s="33"/>
    </row>
    <row r="125" spans="1:11">
      <c r="A125" s="37">
        <v>116</v>
      </c>
      <c r="B125" s="6"/>
      <c r="C125" s="6"/>
      <c r="D125" s="6"/>
      <c r="E125" s="6"/>
      <c r="F125" s="212"/>
      <c r="G125" s="16" t="str">
        <f t="shared" si="5"/>
        <v/>
      </c>
      <c r="H125" s="58" t="str">
        <f t="shared" si="6"/>
        <v/>
      </c>
      <c r="I125" s="342" t="b">
        <f t="shared" si="7"/>
        <v>0</v>
      </c>
      <c r="J125" s="346">
        <f t="shared" si="9"/>
        <v>1</v>
      </c>
      <c r="K125" s="33"/>
    </row>
    <row r="126" spans="1:11">
      <c r="A126" s="37">
        <v>117</v>
      </c>
      <c r="B126" s="6"/>
      <c r="C126" s="6"/>
      <c r="D126" s="6"/>
      <c r="E126" s="6"/>
      <c r="F126" s="212"/>
      <c r="G126" s="16" t="str">
        <f t="shared" si="5"/>
        <v/>
      </c>
      <c r="H126" s="58" t="str">
        <f t="shared" si="6"/>
        <v/>
      </c>
      <c r="I126" s="342" t="b">
        <f t="shared" si="7"/>
        <v>0</v>
      </c>
      <c r="J126" s="346">
        <f t="shared" si="9"/>
        <v>1</v>
      </c>
      <c r="K126" s="33"/>
    </row>
    <row r="127" spans="1:11">
      <c r="A127" s="37">
        <v>118</v>
      </c>
      <c r="B127" s="6"/>
      <c r="C127" s="6"/>
      <c r="D127" s="6"/>
      <c r="E127" s="6"/>
      <c r="F127" s="212"/>
      <c r="G127" s="16" t="str">
        <f t="shared" si="5"/>
        <v/>
      </c>
      <c r="H127" s="58" t="str">
        <f t="shared" si="6"/>
        <v/>
      </c>
      <c r="I127" s="342" t="b">
        <f t="shared" si="7"/>
        <v>0</v>
      </c>
      <c r="J127" s="346">
        <f t="shared" si="9"/>
        <v>1</v>
      </c>
      <c r="K127" s="33"/>
    </row>
    <row r="128" spans="1:11">
      <c r="A128" s="37">
        <v>119</v>
      </c>
      <c r="B128" s="6"/>
      <c r="C128" s="6"/>
      <c r="D128" s="6"/>
      <c r="E128" s="6"/>
      <c r="F128" s="212"/>
      <c r="G128" s="16" t="str">
        <f t="shared" si="5"/>
        <v/>
      </c>
      <c r="H128" s="58" t="str">
        <f t="shared" si="6"/>
        <v/>
      </c>
      <c r="I128" s="342" t="b">
        <f t="shared" si="7"/>
        <v>0</v>
      </c>
      <c r="J128" s="346">
        <f t="shared" si="9"/>
        <v>1</v>
      </c>
      <c r="K128" s="33"/>
    </row>
    <row r="129" spans="1:11">
      <c r="A129" s="37">
        <v>120</v>
      </c>
      <c r="B129" s="6"/>
      <c r="C129" s="6"/>
      <c r="D129" s="6"/>
      <c r="E129" s="6"/>
      <c r="F129" s="212"/>
      <c r="G129" s="16" t="str">
        <f t="shared" si="5"/>
        <v/>
      </c>
      <c r="H129" s="58" t="str">
        <f t="shared" si="6"/>
        <v/>
      </c>
      <c r="I129" s="342" t="b">
        <f t="shared" si="7"/>
        <v>0</v>
      </c>
      <c r="J129" s="346">
        <f t="shared" si="9"/>
        <v>1</v>
      </c>
      <c r="K129" s="33"/>
    </row>
    <row r="130" spans="1:11">
      <c r="A130" s="37">
        <v>121</v>
      </c>
      <c r="B130" s="6"/>
      <c r="C130" s="6"/>
      <c r="D130" s="6"/>
      <c r="E130" s="6"/>
      <c r="F130" s="212"/>
      <c r="G130" s="16" t="str">
        <f t="shared" si="5"/>
        <v/>
      </c>
      <c r="H130" s="58" t="str">
        <f t="shared" si="6"/>
        <v/>
      </c>
      <c r="I130" s="342" t="b">
        <f t="shared" si="7"/>
        <v>0</v>
      </c>
      <c r="J130" s="346">
        <f t="shared" si="9"/>
        <v>1</v>
      </c>
      <c r="K130" s="33"/>
    </row>
    <row r="131" spans="1:11">
      <c r="A131" s="37">
        <v>122</v>
      </c>
      <c r="B131" s="6"/>
      <c r="C131" s="6"/>
      <c r="D131" s="6"/>
      <c r="E131" s="6"/>
      <c r="F131" s="212"/>
      <c r="G131" s="16" t="str">
        <f t="shared" si="5"/>
        <v/>
      </c>
      <c r="H131" s="58" t="str">
        <f t="shared" si="6"/>
        <v/>
      </c>
      <c r="I131" s="342" t="b">
        <f t="shared" si="7"/>
        <v>0</v>
      </c>
      <c r="J131" s="346">
        <f t="shared" si="9"/>
        <v>1</v>
      </c>
      <c r="K131" s="33"/>
    </row>
    <row r="132" spans="1:11">
      <c r="A132" s="37">
        <v>123</v>
      </c>
      <c r="B132" s="6"/>
      <c r="C132" s="6"/>
      <c r="D132" s="6"/>
      <c r="E132" s="6"/>
      <c r="F132" s="212"/>
      <c r="G132" s="16" t="str">
        <f t="shared" si="5"/>
        <v/>
      </c>
      <c r="H132" s="58" t="str">
        <f t="shared" si="6"/>
        <v/>
      </c>
      <c r="I132" s="342" t="b">
        <f t="shared" si="7"/>
        <v>0</v>
      </c>
      <c r="J132" s="346">
        <f t="shared" si="9"/>
        <v>1</v>
      </c>
      <c r="K132" s="33"/>
    </row>
    <row r="133" spans="1:11">
      <c r="A133" s="37">
        <v>124</v>
      </c>
      <c r="B133" s="6"/>
      <c r="C133" s="6"/>
      <c r="D133" s="6"/>
      <c r="E133" s="6"/>
      <c r="F133" s="212"/>
      <c r="G133" s="16" t="str">
        <f t="shared" si="5"/>
        <v/>
      </c>
      <c r="H133" s="58" t="str">
        <f t="shared" si="6"/>
        <v/>
      </c>
      <c r="I133" s="342" t="b">
        <f t="shared" si="7"/>
        <v>0</v>
      </c>
      <c r="J133" s="346">
        <f t="shared" si="9"/>
        <v>1</v>
      </c>
      <c r="K133" s="33"/>
    </row>
    <row r="134" spans="1:11">
      <c r="A134" s="37">
        <v>125</v>
      </c>
      <c r="B134" s="6"/>
      <c r="C134" s="6"/>
      <c r="D134" s="6"/>
      <c r="E134" s="6"/>
      <c r="F134" s="212"/>
      <c r="G134" s="16" t="str">
        <f t="shared" si="5"/>
        <v/>
      </c>
      <c r="H134" s="58" t="str">
        <f t="shared" si="6"/>
        <v/>
      </c>
      <c r="I134" s="342" t="b">
        <f t="shared" si="7"/>
        <v>0</v>
      </c>
      <c r="J134" s="346">
        <f t="shared" si="9"/>
        <v>1</v>
      </c>
      <c r="K134" s="33"/>
    </row>
    <row r="135" spans="1:11">
      <c r="A135" s="37">
        <v>126</v>
      </c>
      <c r="B135" s="6"/>
      <c r="C135" s="6"/>
      <c r="D135" s="6"/>
      <c r="E135" s="6"/>
      <c r="F135" s="212"/>
      <c r="G135" s="16" t="str">
        <f t="shared" si="5"/>
        <v/>
      </c>
      <c r="H135" s="58" t="str">
        <f t="shared" si="6"/>
        <v/>
      </c>
      <c r="I135" s="342" t="b">
        <f t="shared" si="7"/>
        <v>0</v>
      </c>
      <c r="J135" s="346">
        <f t="shared" si="9"/>
        <v>1</v>
      </c>
      <c r="K135" s="33"/>
    </row>
    <row r="136" spans="1:11">
      <c r="A136" s="37">
        <v>127</v>
      </c>
      <c r="B136" s="6"/>
      <c r="C136" s="6"/>
      <c r="D136" s="6"/>
      <c r="E136" s="6"/>
      <c r="F136" s="212"/>
      <c r="G136" s="16" t="str">
        <f t="shared" si="5"/>
        <v/>
      </c>
      <c r="H136" s="58" t="str">
        <f t="shared" si="6"/>
        <v/>
      </c>
      <c r="I136" s="342" t="b">
        <f t="shared" si="7"/>
        <v>0</v>
      </c>
      <c r="J136" s="346">
        <f t="shared" si="9"/>
        <v>1</v>
      </c>
      <c r="K136" s="33"/>
    </row>
    <row r="137" spans="1:11">
      <c r="A137" s="37">
        <v>128</v>
      </c>
      <c r="B137" s="6"/>
      <c r="C137" s="6"/>
      <c r="D137" s="6"/>
      <c r="E137" s="6"/>
      <c r="F137" s="212"/>
      <c r="G137" s="16" t="str">
        <f t="shared" si="5"/>
        <v/>
      </c>
      <c r="H137" s="58" t="str">
        <f t="shared" si="6"/>
        <v/>
      </c>
      <c r="I137" s="342" t="b">
        <f t="shared" si="7"/>
        <v>0</v>
      </c>
      <c r="J137" s="346">
        <f t="shared" si="9"/>
        <v>1</v>
      </c>
      <c r="K137" s="33"/>
    </row>
    <row r="138" spans="1:11">
      <c r="A138" s="37">
        <v>129</v>
      </c>
      <c r="B138" s="6"/>
      <c r="C138" s="6"/>
      <c r="D138" s="6"/>
      <c r="E138" s="6"/>
      <c r="F138" s="212"/>
      <c r="G138" s="16" t="str">
        <f t="shared" ref="G138:G201" si="10">IF(OR($B138="",$C138="",$D138="",$F138&lt;an_initial,$F138&gt;an_final,$I138=FALSE),"",(HLOOKUP(E138,ii13punctaje,2,FALSE)) / J138)</f>
        <v/>
      </c>
      <c r="H138" s="58" t="str">
        <f t="shared" ref="H138:H201" si="11">IF(OR($B138="",$C138="",$D138="",$F138&gt;an_final,$I138=FALSE),"",IF($F138&gt;=an_initial,1,""))</f>
        <v/>
      </c>
      <c r="I138" s="342" t="b">
        <f t="shared" ref="I138:I201" si="12">IF(nume_candidat="",FALSE,ISNUMBER(SEARCH(nume_candidat,$B138)))</f>
        <v>0</v>
      </c>
      <c r="J138" s="346">
        <f t="shared" ref="J138:J169" si="13">LEN(B138)-LEN(SUBSTITUTE(B138,",",""))+1</f>
        <v>1</v>
      </c>
      <c r="K138" s="33"/>
    </row>
    <row r="139" spans="1:11">
      <c r="A139" s="37">
        <v>130</v>
      </c>
      <c r="B139" s="6"/>
      <c r="C139" s="6"/>
      <c r="D139" s="6"/>
      <c r="E139" s="6"/>
      <c r="F139" s="212"/>
      <c r="G139" s="16" t="str">
        <f t="shared" si="10"/>
        <v/>
      </c>
      <c r="H139" s="58" t="str">
        <f t="shared" si="11"/>
        <v/>
      </c>
      <c r="I139" s="342" t="b">
        <f t="shared" si="12"/>
        <v>0</v>
      </c>
      <c r="J139" s="346">
        <f t="shared" si="13"/>
        <v>1</v>
      </c>
      <c r="K139" s="33"/>
    </row>
    <row r="140" spans="1:11">
      <c r="A140" s="37">
        <v>131</v>
      </c>
      <c r="B140" s="6"/>
      <c r="C140" s="6"/>
      <c r="D140" s="6"/>
      <c r="E140" s="6"/>
      <c r="F140" s="212"/>
      <c r="G140" s="16" t="str">
        <f t="shared" si="10"/>
        <v/>
      </c>
      <c r="H140" s="58" t="str">
        <f t="shared" si="11"/>
        <v/>
      </c>
      <c r="I140" s="342" t="b">
        <f t="shared" si="12"/>
        <v>0</v>
      </c>
      <c r="J140" s="346">
        <f t="shared" si="13"/>
        <v>1</v>
      </c>
      <c r="K140" s="33"/>
    </row>
    <row r="141" spans="1:11">
      <c r="A141" s="37">
        <v>132</v>
      </c>
      <c r="B141" s="6"/>
      <c r="C141" s="6"/>
      <c r="D141" s="6"/>
      <c r="E141" s="6"/>
      <c r="F141" s="212"/>
      <c r="G141" s="16" t="str">
        <f t="shared" si="10"/>
        <v/>
      </c>
      <c r="H141" s="58" t="str">
        <f t="shared" si="11"/>
        <v/>
      </c>
      <c r="I141" s="342" t="b">
        <f t="shared" si="12"/>
        <v>0</v>
      </c>
      <c r="J141" s="346">
        <f t="shared" si="13"/>
        <v>1</v>
      </c>
      <c r="K141" s="33"/>
    </row>
    <row r="142" spans="1:11">
      <c r="A142" s="37">
        <v>133</v>
      </c>
      <c r="B142" s="6"/>
      <c r="C142" s="6"/>
      <c r="D142" s="6"/>
      <c r="E142" s="6"/>
      <c r="F142" s="212"/>
      <c r="G142" s="16" t="str">
        <f t="shared" si="10"/>
        <v/>
      </c>
      <c r="H142" s="58" t="str">
        <f t="shared" si="11"/>
        <v/>
      </c>
      <c r="I142" s="342" t="b">
        <f t="shared" si="12"/>
        <v>0</v>
      </c>
      <c r="J142" s="346">
        <f t="shared" si="13"/>
        <v>1</v>
      </c>
      <c r="K142" s="33"/>
    </row>
    <row r="143" spans="1:11">
      <c r="A143" s="37">
        <v>134</v>
      </c>
      <c r="B143" s="6"/>
      <c r="C143" s="6"/>
      <c r="D143" s="6"/>
      <c r="E143" s="6"/>
      <c r="F143" s="212"/>
      <c r="G143" s="16" t="str">
        <f t="shared" si="10"/>
        <v/>
      </c>
      <c r="H143" s="58" t="str">
        <f t="shared" si="11"/>
        <v/>
      </c>
      <c r="I143" s="342" t="b">
        <f t="shared" si="12"/>
        <v>0</v>
      </c>
      <c r="J143" s="346">
        <f t="shared" si="13"/>
        <v>1</v>
      </c>
      <c r="K143" s="33"/>
    </row>
    <row r="144" spans="1:11">
      <c r="A144" s="37">
        <v>135</v>
      </c>
      <c r="B144" s="6"/>
      <c r="C144" s="6"/>
      <c r="D144" s="6"/>
      <c r="E144" s="6"/>
      <c r="F144" s="212"/>
      <c r="G144" s="16" t="str">
        <f t="shared" si="10"/>
        <v/>
      </c>
      <c r="H144" s="58" t="str">
        <f t="shared" si="11"/>
        <v/>
      </c>
      <c r="I144" s="342" t="b">
        <f t="shared" si="12"/>
        <v>0</v>
      </c>
      <c r="J144" s="346">
        <f t="shared" si="13"/>
        <v>1</v>
      </c>
      <c r="K144" s="33"/>
    </row>
    <row r="145" spans="1:11">
      <c r="A145" s="37">
        <v>136</v>
      </c>
      <c r="B145" s="6"/>
      <c r="C145" s="6"/>
      <c r="D145" s="6"/>
      <c r="E145" s="6"/>
      <c r="F145" s="212"/>
      <c r="G145" s="16" t="str">
        <f t="shared" si="10"/>
        <v/>
      </c>
      <c r="H145" s="58" t="str">
        <f t="shared" si="11"/>
        <v/>
      </c>
      <c r="I145" s="342" t="b">
        <f t="shared" si="12"/>
        <v>0</v>
      </c>
      <c r="J145" s="346">
        <f t="shared" si="13"/>
        <v>1</v>
      </c>
      <c r="K145" s="33"/>
    </row>
    <row r="146" spans="1:11">
      <c r="A146" s="37">
        <v>137</v>
      </c>
      <c r="B146" s="6"/>
      <c r="C146" s="6"/>
      <c r="D146" s="6"/>
      <c r="E146" s="6"/>
      <c r="F146" s="212"/>
      <c r="G146" s="16" t="str">
        <f t="shared" si="10"/>
        <v/>
      </c>
      <c r="H146" s="58" t="str">
        <f t="shared" si="11"/>
        <v/>
      </c>
      <c r="I146" s="342" t="b">
        <f t="shared" si="12"/>
        <v>0</v>
      </c>
      <c r="J146" s="346">
        <f t="shared" si="13"/>
        <v>1</v>
      </c>
      <c r="K146" s="33"/>
    </row>
    <row r="147" spans="1:11">
      <c r="A147" s="37">
        <v>138</v>
      </c>
      <c r="B147" s="6"/>
      <c r="C147" s="6"/>
      <c r="D147" s="6"/>
      <c r="E147" s="6"/>
      <c r="F147" s="212"/>
      <c r="G147" s="16" t="str">
        <f t="shared" si="10"/>
        <v/>
      </c>
      <c r="H147" s="58" t="str">
        <f t="shared" si="11"/>
        <v/>
      </c>
      <c r="I147" s="342" t="b">
        <f t="shared" si="12"/>
        <v>0</v>
      </c>
      <c r="J147" s="346">
        <f t="shared" si="13"/>
        <v>1</v>
      </c>
      <c r="K147" s="33"/>
    </row>
    <row r="148" spans="1:11">
      <c r="A148" s="37">
        <v>139</v>
      </c>
      <c r="B148" s="6"/>
      <c r="C148" s="6"/>
      <c r="D148" s="6"/>
      <c r="E148" s="6"/>
      <c r="F148" s="212"/>
      <c r="G148" s="16" t="str">
        <f t="shared" si="10"/>
        <v/>
      </c>
      <c r="H148" s="58" t="str">
        <f t="shared" si="11"/>
        <v/>
      </c>
      <c r="I148" s="342" t="b">
        <f t="shared" si="12"/>
        <v>0</v>
      </c>
      <c r="J148" s="346">
        <f t="shared" si="13"/>
        <v>1</v>
      </c>
      <c r="K148" s="33"/>
    </row>
    <row r="149" spans="1:11">
      <c r="A149" s="37">
        <v>140</v>
      </c>
      <c r="B149" s="6"/>
      <c r="C149" s="6"/>
      <c r="D149" s="6"/>
      <c r="E149" s="6"/>
      <c r="F149" s="212"/>
      <c r="G149" s="16" t="str">
        <f t="shared" si="10"/>
        <v/>
      </c>
      <c r="H149" s="58" t="str">
        <f t="shared" si="11"/>
        <v/>
      </c>
      <c r="I149" s="342" t="b">
        <f t="shared" si="12"/>
        <v>0</v>
      </c>
      <c r="J149" s="346">
        <f t="shared" si="13"/>
        <v>1</v>
      </c>
      <c r="K149" s="33"/>
    </row>
    <row r="150" spans="1:11">
      <c r="A150" s="37">
        <v>141</v>
      </c>
      <c r="B150" s="6"/>
      <c r="C150" s="6"/>
      <c r="D150" s="6"/>
      <c r="E150" s="6"/>
      <c r="F150" s="212"/>
      <c r="G150" s="16" t="str">
        <f t="shared" si="10"/>
        <v/>
      </c>
      <c r="H150" s="58" t="str">
        <f t="shared" si="11"/>
        <v/>
      </c>
      <c r="I150" s="342" t="b">
        <f t="shared" si="12"/>
        <v>0</v>
      </c>
      <c r="J150" s="346">
        <f t="shared" si="13"/>
        <v>1</v>
      </c>
      <c r="K150" s="33"/>
    </row>
    <row r="151" spans="1:11">
      <c r="A151" s="37">
        <v>142</v>
      </c>
      <c r="B151" s="6"/>
      <c r="C151" s="6"/>
      <c r="D151" s="6"/>
      <c r="E151" s="6"/>
      <c r="F151" s="212"/>
      <c r="G151" s="16" t="str">
        <f t="shared" si="10"/>
        <v/>
      </c>
      <c r="H151" s="58" t="str">
        <f t="shared" si="11"/>
        <v/>
      </c>
      <c r="I151" s="342" t="b">
        <f t="shared" si="12"/>
        <v>0</v>
      </c>
      <c r="J151" s="346">
        <f t="shared" si="13"/>
        <v>1</v>
      </c>
      <c r="K151" s="33"/>
    </row>
    <row r="152" spans="1:11">
      <c r="A152" s="37">
        <v>143</v>
      </c>
      <c r="B152" s="6"/>
      <c r="C152" s="6"/>
      <c r="D152" s="6"/>
      <c r="E152" s="6"/>
      <c r="F152" s="212"/>
      <c r="G152" s="16" t="str">
        <f t="shared" si="10"/>
        <v/>
      </c>
      <c r="H152" s="58" t="str">
        <f t="shared" si="11"/>
        <v/>
      </c>
      <c r="I152" s="342" t="b">
        <f t="shared" si="12"/>
        <v>0</v>
      </c>
      <c r="J152" s="346">
        <f t="shared" si="13"/>
        <v>1</v>
      </c>
      <c r="K152" s="33"/>
    </row>
    <row r="153" spans="1:11">
      <c r="A153" s="37">
        <v>144</v>
      </c>
      <c r="B153" s="6"/>
      <c r="C153" s="6"/>
      <c r="D153" s="6"/>
      <c r="E153" s="6"/>
      <c r="F153" s="212"/>
      <c r="G153" s="16" t="str">
        <f t="shared" si="10"/>
        <v/>
      </c>
      <c r="H153" s="58" t="str">
        <f t="shared" si="11"/>
        <v/>
      </c>
      <c r="I153" s="342" t="b">
        <f t="shared" si="12"/>
        <v>0</v>
      </c>
      <c r="J153" s="346">
        <f t="shared" si="13"/>
        <v>1</v>
      </c>
      <c r="K153" s="33"/>
    </row>
    <row r="154" spans="1:11">
      <c r="A154" s="37">
        <v>145</v>
      </c>
      <c r="B154" s="6"/>
      <c r="C154" s="6"/>
      <c r="D154" s="6"/>
      <c r="E154" s="6"/>
      <c r="F154" s="212"/>
      <c r="G154" s="16" t="str">
        <f t="shared" si="10"/>
        <v/>
      </c>
      <c r="H154" s="58" t="str">
        <f t="shared" si="11"/>
        <v/>
      </c>
      <c r="I154" s="342" t="b">
        <f t="shared" si="12"/>
        <v>0</v>
      </c>
      <c r="J154" s="346">
        <f t="shared" si="13"/>
        <v>1</v>
      </c>
      <c r="K154" s="33"/>
    </row>
    <row r="155" spans="1:11">
      <c r="A155" s="37">
        <v>146</v>
      </c>
      <c r="B155" s="6"/>
      <c r="C155" s="6"/>
      <c r="D155" s="6"/>
      <c r="E155" s="6"/>
      <c r="F155" s="212"/>
      <c r="G155" s="16" t="str">
        <f t="shared" si="10"/>
        <v/>
      </c>
      <c r="H155" s="58" t="str">
        <f t="shared" si="11"/>
        <v/>
      </c>
      <c r="I155" s="342" t="b">
        <f t="shared" si="12"/>
        <v>0</v>
      </c>
      <c r="J155" s="346">
        <f t="shared" si="13"/>
        <v>1</v>
      </c>
      <c r="K155" s="33"/>
    </row>
    <row r="156" spans="1:11">
      <c r="A156" s="37">
        <v>147</v>
      </c>
      <c r="B156" s="6"/>
      <c r="C156" s="6"/>
      <c r="D156" s="6"/>
      <c r="E156" s="6"/>
      <c r="F156" s="212"/>
      <c r="G156" s="16" t="str">
        <f t="shared" si="10"/>
        <v/>
      </c>
      <c r="H156" s="58" t="str">
        <f t="shared" si="11"/>
        <v/>
      </c>
      <c r="I156" s="342" t="b">
        <f t="shared" si="12"/>
        <v>0</v>
      </c>
      <c r="J156" s="346">
        <f t="shared" si="13"/>
        <v>1</v>
      </c>
      <c r="K156" s="33"/>
    </row>
    <row r="157" spans="1:11">
      <c r="A157" s="37">
        <v>148</v>
      </c>
      <c r="B157" s="6"/>
      <c r="C157" s="6"/>
      <c r="D157" s="6"/>
      <c r="E157" s="6"/>
      <c r="F157" s="212"/>
      <c r="G157" s="16" t="str">
        <f t="shared" si="10"/>
        <v/>
      </c>
      <c r="H157" s="58" t="str">
        <f t="shared" si="11"/>
        <v/>
      </c>
      <c r="I157" s="342" t="b">
        <f t="shared" si="12"/>
        <v>0</v>
      </c>
      <c r="J157" s="346">
        <f t="shared" si="13"/>
        <v>1</v>
      </c>
      <c r="K157" s="33"/>
    </row>
    <row r="158" spans="1:11">
      <c r="A158" s="37">
        <v>149</v>
      </c>
      <c r="B158" s="6"/>
      <c r="C158" s="6"/>
      <c r="D158" s="6"/>
      <c r="E158" s="6"/>
      <c r="F158" s="212"/>
      <c r="G158" s="16" t="str">
        <f t="shared" si="10"/>
        <v/>
      </c>
      <c r="H158" s="58" t="str">
        <f t="shared" si="11"/>
        <v/>
      </c>
      <c r="I158" s="342" t="b">
        <f t="shared" si="12"/>
        <v>0</v>
      </c>
      <c r="J158" s="346">
        <f t="shared" si="13"/>
        <v>1</v>
      </c>
      <c r="K158" s="33"/>
    </row>
    <row r="159" spans="1:11">
      <c r="A159" s="37">
        <v>150</v>
      </c>
      <c r="B159" s="6"/>
      <c r="C159" s="6"/>
      <c r="D159" s="6"/>
      <c r="E159" s="6"/>
      <c r="F159" s="212"/>
      <c r="G159" s="16" t="str">
        <f t="shared" si="10"/>
        <v/>
      </c>
      <c r="H159" s="58" t="str">
        <f t="shared" si="11"/>
        <v/>
      </c>
      <c r="I159" s="342" t="b">
        <f t="shared" si="12"/>
        <v>0</v>
      </c>
      <c r="J159" s="346">
        <f t="shared" si="13"/>
        <v>1</v>
      </c>
      <c r="K159" s="33"/>
    </row>
    <row r="160" spans="1:11">
      <c r="A160" s="37">
        <v>151</v>
      </c>
      <c r="B160" s="6"/>
      <c r="C160" s="6"/>
      <c r="D160" s="6"/>
      <c r="E160" s="6"/>
      <c r="F160" s="212"/>
      <c r="G160" s="16" t="str">
        <f t="shared" si="10"/>
        <v/>
      </c>
      <c r="H160" s="58" t="str">
        <f t="shared" si="11"/>
        <v/>
      </c>
      <c r="I160" s="342" t="b">
        <f t="shared" si="12"/>
        <v>0</v>
      </c>
      <c r="J160" s="346">
        <f t="shared" si="13"/>
        <v>1</v>
      </c>
      <c r="K160" s="33"/>
    </row>
    <row r="161" spans="1:11">
      <c r="A161" s="37">
        <v>152</v>
      </c>
      <c r="B161" s="6"/>
      <c r="C161" s="6"/>
      <c r="D161" s="6"/>
      <c r="E161" s="6"/>
      <c r="F161" s="212"/>
      <c r="G161" s="16" t="str">
        <f t="shared" si="10"/>
        <v/>
      </c>
      <c r="H161" s="58" t="str">
        <f t="shared" si="11"/>
        <v/>
      </c>
      <c r="I161" s="342" t="b">
        <f t="shared" si="12"/>
        <v>0</v>
      </c>
      <c r="J161" s="346">
        <f t="shared" si="13"/>
        <v>1</v>
      </c>
      <c r="K161" s="33"/>
    </row>
    <row r="162" spans="1:11">
      <c r="A162" s="37">
        <v>153</v>
      </c>
      <c r="B162" s="6"/>
      <c r="C162" s="6"/>
      <c r="D162" s="6"/>
      <c r="E162" s="6"/>
      <c r="F162" s="212"/>
      <c r="G162" s="16" t="str">
        <f t="shared" si="10"/>
        <v/>
      </c>
      <c r="H162" s="58" t="str">
        <f t="shared" si="11"/>
        <v/>
      </c>
      <c r="I162" s="342" t="b">
        <f t="shared" si="12"/>
        <v>0</v>
      </c>
      <c r="J162" s="346">
        <f t="shared" si="13"/>
        <v>1</v>
      </c>
      <c r="K162" s="33"/>
    </row>
    <row r="163" spans="1:11">
      <c r="A163" s="37">
        <v>154</v>
      </c>
      <c r="B163" s="6"/>
      <c r="C163" s="6"/>
      <c r="D163" s="6"/>
      <c r="E163" s="6"/>
      <c r="F163" s="212"/>
      <c r="G163" s="16" t="str">
        <f t="shared" si="10"/>
        <v/>
      </c>
      <c r="H163" s="58" t="str">
        <f t="shared" si="11"/>
        <v/>
      </c>
      <c r="I163" s="342" t="b">
        <f t="shared" si="12"/>
        <v>0</v>
      </c>
      <c r="J163" s="346">
        <f t="shared" si="13"/>
        <v>1</v>
      </c>
      <c r="K163" s="33"/>
    </row>
    <row r="164" spans="1:11">
      <c r="A164" s="37">
        <v>155</v>
      </c>
      <c r="B164" s="6"/>
      <c r="C164" s="6"/>
      <c r="D164" s="6"/>
      <c r="E164" s="6"/>
      <c r="F164" s="212"/>
      <c r="G164" s="16" t="str">
        <f t="shared" si="10"/>
        <v/>
      </c>
      <c r="H164" s="58" t="str">
        <f t="shared" si="11"/>
        <v/>
      </c>
      <c r="I164" s="342" t="b">
        <f t="shared" si="12"/>
        <v>0</v>
      </c>
      <c r="J164" s="346">
        <f t="shared" si="13"/>
        <v>1</v>
      </c>
      <c r="K164" s="33"/>
    </row>
    <row r="165" spans="1:11">
      <c r="A165" s="37">
        <v>156</v>
      </c>
      <c r="B165" s="6"/>
      <c r="C165" s="6"/>
      <c r="D165" s="6"/>
      <c r="E165" s="6"/>
      <c r="F165" s="212"/>
      <c r="G165" s="16" t="str">
        <f t="shared" si="10"/>
        <v/>
      </c>
      <c r="H165" s="58" t="str">
        <f t="shared" si="11"/>
        <v/>
      </c>
      <c r="I165" s="342" t="b">
        <f t="shared" si="12"/>
        <v>0</v>
      </c>
      <c r="J165" s="346">
        <f t="shared" si="13"/>
        <v>1</v>
      </c>
      <c r="K165" s="33"/>
    </row>
    <row r="166" spans="1:11">
      <c r="A166" s="37">
        <v>157</v>
      </c>
      <c r="B166" s="6"/>
      <c r="C166" s="6"/>
      <c r="D166" s="6"/>
      <c r="E166" s="6"/>
      <c r="F166" s="212"/>
      <c r="G166" s="16" t="str">
        <f t="shared" si="10"/>
        <v/>
      </c>
      <c r="H166" s="58" t="str">
        <f t="shared" si="11"/>
        <v/>
      </c>
      <c r="I166" s="342" t="b">
        <f t="shared" si="12"/>
        <v>0</v>
      </c>
      <c r="J166" s="346">
        <f t="shared" si="13"/>
        <v>1</v>
      </c>
      <c r="K166" s="33"/>
    </row>
    <row r="167" spans="1:11">
      <c r="A167" s="37">
        <v>158</v>
      </c>
      <c r="B167" s="6"/>
      <c r="C167" s="6"/>
      <c r="D167" s="6"/>
      <c r="E167" s="6"/>
      <c r="F167" s="212"/>
      <c r="G167" s="16" t="str">
        <f t="shared" si="10"/>
        <v/>
      </c>
      <c r="H167" s="58" t="str">
        <f t="shared" si="11"/>
        <v/>
      </c>
      <c r="I167" s="342" t="b">
        <f t="shared" si="12"/>
        <v>0</v>
      </c>
      <c r="J167" s="346">
        <f t="shared" si="13"/>
        <v>1</v>
      </c>
      <c r="K167" s="33"/>
    </row>
    <row r="168" spans="1:11">
      <c r="A168" s="37">
        <v>159</v>
      </c>
      <c r="B168" s="6"/>
      <c r="C168" s="6"/>
      <c r="D168" s="6"/>
      <c r="E168" s="6"/>
      <c r="F168" s="212"/>
      <c r="G168" s="16" t="str">
        <f t="shared" si="10"/>
        <v/>
      </c>
      <c r="H168" s="58" t="str">
        <f t="shared" si="11"/>
        <v/>
      </c>
      <c r="I168" s="342" t="b">
        <f t="shared" si="12"/>
        <v>0</v>
      </c>
      <c r="J168" s="346">
        <f t="shared" si="13"/>
        <v>1</v>
      </c>
      <c r="K168" s="33"/>
    </row>
    <row r="169" spans="1:11">
      <c r="A169" s="37">
        <v>160</v>
      </c>
      <c r="B169" s="6"/>
      <c r="C169" s="6"/>
      <c r="D169" s="6"/>
      <c r="E169" s="6"/>
      <c r="F169" s="212"/>
      <c r="G169" s="16" t="str">
        <f t="shared" si="10"/>
        <v/>
      </c>
      <c r="H169" s="58" t="str">
        <f t="shared" si="11"/>
        <v/>
      </c>
      <c r="I169" s="342" t="b">
        <f t="shared" si="12"/>
        <v>0</v>
      </c>
      <c r="J169" s="346">
        <f t="shared" si="13"/>
        <v>1</v>
      </c>
      <c r="K169" s="33"/>
    </row>
    <row r="170" spans="1:11">
      <c r="A170" s="37">
        <v>161</v>
      </c>
      <c r="B170" s="6"/>
      <c r="C170" s="6"/>
      <c r="D170" s="6"/>
      <c r="E170" s="6"/>
      <c r="F170" s="212"/>
      <c r="G170" s="16" t="str">
        <f t="shared" si="10"/>
        <v/>
      </c>
      <c r="H170" s="58" t="str">
        <f t="shared" si="11"/>
        <v/>
      </c>
      <c r="I170" s="342" t="b">
        <f t="shared" si="12"/>
        <v>0</v>
      </c>
      <c r="J170" s="346">
        <f t="shared" ref="J170:J202" si="14">LEN(B170)-LEN(SUBSTITUTE(B170,",",""))+1</f>
        <v>1</v>
      </c>
      <c r="K170" s="33"/>
    </row>
    <row r="171" spans="1:11">
      <c r="A171" s="37">
        <v>162</v>
      </c>
      <c r="B171" s="6"/>
      <c r="C171" s="6"/>
      <c r="D171" s="6"/>
      <c r="E171" s="6"/>
      <c r="F171" s="212"/>
      <c r="G171" s="16" t="str">
        <f t="shared" si="10"/>
        <v/>
      </c>
      <c r="H171" s="58" t="str">
        <f t="shared" si="11"/>
        <v/>
      </c>
      <c r="I171" s="342" t="b">
        <f t="shared" si="12"/>
        <v>0</v>
      </c>
      <c r="J171" s="346">
        <f t="shared" si="14"/>
        <v>1</v>
      </c>
      <c r="K171" s="33"/>
    </row>
    <row r="172" spans="1:11">
      <c r="A172" s="37">
        <v>163</v>
      </c>
      <c r="B172" s="6"/>
      <c r="C172" s="6"/>
      <c r="D172" s="6"/>
      <c r="E172" s="6"/>
      <c r="F172" s="212"/>
      <c r="G172" s="16" t="str">
        <f t="shared" si="10"/>
        <v/>
      </c>
      <c r="H172" s="58" t="str">
        <f t="shared" si="11"/>
        <v/>
      </c>
      <c r="I172" s="342" t="b">
        <f t="shared" si="12"/>
        <v>0</v>
      </c>
      <c r="J172" s="346">
        <f t="shared" si="14"/>
        <v>1</v>
      </c>
      <c r="K172" s="33"/>
    </row>
    <row r="173" spans="1:11">
      <c r="A173" s="37">
        <v>164</v>
      </c>
      <c r="B173" s="6"/>
      <c r="C173" s="6"/>
      <c r="D173" s="6"/>
      <c r="E173" s="6"/>
      <c r="F173" s="212"/>
      <c r="G173" s="16" t="str">
        <f t="shared" si="10"/>
        <v/>
      </c>
      <c r="H173" s="58" t="str">
        <f t="shared" si="11"/>
        <v/>
      </c>
      <c r="I173" s="342" t="b">
        <f t="shared" si="12"/>
        <v>0</v>
      </c>
      <c r="J173" s="346">
        <f t="shared" si="14"/>
        <v>1</v>
      </c>
      <c r="K173" s="33"/>
    </row>
    <row r="174" spans="1:11">
      <c r="A174" s="37">
        <v>165</v>
      </c>
      <c r="B174" s="6"/>
      <c r="C174" s="6"/>
      <c r="D174" s="6"/>
      <c r="E174" s="6"/>
      <c r="F174" s="212"/>
      <c r="G174" s="16" t="str">
        <f t="shared" si="10"/>
        <v/>
      </c>
      <c r="H174" s="58" t="str">
        <f t="shared" si="11"/>
        <v/>
      </c>
      <c r="I174" s="342" t="b">
        <f t="shared" si="12"/>
        <v>0</v>
      </c>
      <c r="J174" s="346">
        <f t="shared" si="14"/>
        <v>1</v>
      </c>
      <c r="K174" s="33"/>
    </row>
    <row r="175" spans="1:11">
      <c r="A175" s="37">
        <v>166</v>
      </c>
      <c r="B175" s="6"/>
      <c r="C175" s="6"/>
      <c r="D175" s="6"/>
      <c r="E175" s="6"/>
      <c r="F175" s="212"/>
      <c r="G175" s="16" t="str">
        <f t="shared" si="10"/>
        <v/>
      </c>
      <c r="H175" s="58" t="str">
        <f t="shared" si="11"/>
        <v/>
      </c>
      <c r="I175" s="342" t="b">
        <f t="shared" si="12"/>
        <v>0</v>
      </c>
      <c r="J175" s="346">
        <f t="shared" si="14"/>
        <v>1</v>
      </c>
      <c r="K175" s="33"/>
    </row>
    <row r="176" spans="1:11">
      <c r="A176" s="37">
        <v>167</v>
      </c>
      <c r="B176" s="6"/>
      <c r="C176" s="6"/>
      <c r="D176" s="6"/>
      <c r="E176" s="6"/>
      <c r="F176" s="212"/>
      <c r="G176" s="16" t="str">
        <f t="shared" si="10"/>
        <v/>
      </c>
      <c r="H176" s="58" t="str">
        <f t="shared" si="11"/>
        <v/>
      </c>
      <c r="I176" s="342" t="b">
        <f t="shared" si="12"/>
        <v>0</v>
      </c>
      <c r="J176" s="346">
        <f t="shared" si="14"/>
        <v>1</v>
      </c>
      <c r="K176" s="33"/>
    </row>
    <row r="177" spans="1:11">
      <c r="A177" s="37">
        <v>168</v>
      </c>
      <c r="B177" s="6"/>
      <c r="C177" s="6"/>
      <c r="D177" s="6"/>
      <c r="E177" s="6"/>
      <c r="F177" s="212"/>
      <c r="G177" s="16" t="str">
        <f t="shared" si="10"/>
        <v/>
      </c>
      <c r="H177" s="58" t="str">
        <f t="shared" si="11"/>
        <v/>
      </c>
      <c r="I177" s="342" t="b">
        <f t="shared" si="12"/>
        <v>0</v>
      </c>
      <c r="J177" s="346">
        <f t="shared" si="14"/>
        <v>1</v>
      </c>
      <c r="K177" s="33"/>
    </row>
    <row r="178" spans="1:11">
      <c r="A178" s="37">
        <v>169</v>
      </c>
      <c r="B178" s="6"/>
      <c r="C178" s="6"/>
      <c r="D178" s="6"/>
      <c r="E178" s="6"/>
      <c r="F178" s="212"/>
      <c r="G178" s="16" t="str">
        <f t="shared" si="10"/>
        <v/>
      </c>
      <c r="H178" s="58" t="str">
        <f t="shared" si="11"/>
        <v/>
      </c>
      <c r="I178" s="342" t="b">
        <f t="shared" si="12"/>
        <v>0</v>
      </c>
      <c r="J178" s="346">
        <f t="shared" si="14"/>
        <v>1</v>
      </c>
      <c r="K178" s="33"/>
    </row>
    <row r="179" spans="1:11">
      <c r="A179" s="37">
        <v>170</v>
      </c>
      <c r="B179" s="6"/>
      <c r="C179" s="6"/>
      <c r="D179" s="6"/>
      <c r="E179" s="6"/>
      <c r="F179" s="212"/>
      <c r="G179" s="16" t="str">
        <f t="shared" si="10"/>
        <v/>
      </c>
      <c r="H179" s="58" t="str">
        <f t="shared" si="11"/>
        <v/>
      </c>
      <c r="I179" s="342" t="b">
        <f t="shared" si="12"/>
        <v>0</v>
      </c>
      <c r="J179" s="346">
        <f t="shared" si="14"/>
        <v>1</v>
      </c>
      <c r="K179" s="33"/>
    </row>
    <row r="180" spans="1:11">
      <c r="A180" s="37">
        <v>171</v>
      </c>
      <c r="B180" s="6"/>
      <c r="C180" s="6"/>
      <c r="D180" s="6"/>
      <c r="E180" s="6"/>
      <c r="F180" s="212"/>
      <c r="G180" s="16" t="str">
        <f t="shared" si="10"/>
        <v/>
      </c>
      <c r="H180" s="58" t="str">
        <f t="shared" si="11"/>
        <v/>
      </c>
      <c r="I180" s="342" t="b">
        <f t="shared" si="12"/>
        <v>0</v>
      </c>
      <c r="J180" s="346">
        <f t="shared" si="14"/>
        <v>1</v>
      </c>
      <c r="K180" s="33"/>
    </row>
    <row r="181" spans="1:11">
      <c r="A181" s="37">
        <v>172</v>
      </c>
      <c r="B181" s="6"/>
      <c r="C181" s="6"/>
      <c r="D181" s="6"/>
      <c r="E181" s="6"/>
      <c r="F181" s="212"/>
      <c r="G181" s="16" t="str">
        <f t="shared" si="10"/>
        <v/>
      </c>
      <c r="H181" s="58" t="str">
        <f t="shared" si="11"/>
        <v/>
      </c>
      <c r="I181" s="342" t="b">
        <f t="shared" si="12"/>
        <v>0</v>
      </c>
      <c r="J181" s="346">
        <f t="shared" si="14"/>
        <v>1</v>
      </c>
      <c r="K181" s="33"/>
    </row>
    <row r="182" spans="1:11">
      <c r="A182" s="37">
        <v>173</v>
      </c>
      <c r="B182" s="6"/>
      <c r="C182" s="6"/>
      <c r="D182" s="6"/>
      <c r="E182" s="6"/>
      <c r="F182" s="212"/>
      <c r="G182" s="16" t="str">
        <f t="shared" si="10"/>
        <v/>
      </c>
      <c r="H182" s="58" t="str">
        <f t="shared" si="11"/>
        <v/>
      </c>
      <c r="I182" s="342" t="b">
        <f t="shared" si="12"/>
        <v>0</v>
      </c>
      <c r="J182" s="346">
        <f t="shared" si="14"/>
        <v>1</v>
      </c>
      <c r="K182" s="33"/>
    </row>
    <row r="183" spans="1:11">
      <c r="A183" s="37">
        <v>174</v>
      </c>
      <c r="B183" s="6"/>
      <c r="C183" s="6"/>
      <c r="D183" s="6"/>
      <c r="E183" s="6"/>
      <c r="F183" s="212"/>
      <c r="G183" s="16" t="str">
        <f t="shared" si="10"/>
        <v/>
      </c>
      <c r="H183" s="58" t="str">
        <f t="shared" si="11"/>
        <v/>
      </c>
      <c r="I183" s="342" t="b">
        <f t="shared" si="12"/>
        <v>0</v>
      </c>
      <c r="J183" s="346">
        <f t="shared" si="14"/>
        <v>1</v>
      </c>
      <c r="K183" s="33"/>
    </row>
    <row r="184" spans="1:11">
      <c r="A184" s="37">
        <v>175</v>
      </c>
      <c r="B184" s="6"/>
      <c r="C184" s="6"/>
      <c r="D184" s="6"/>
      <c r="E184" s="6"/>
      <c r="F184" s="212"/>
      <c r="G184" s="16" t="str">
        <f t="shared" si="10"/>
        <v/>
      </c>
      <c r="H184" s="58" t="str">
        <f t="shared" si="11"/>
        <v/>
      </c>
      <c r="I184" s="342" t="b">
        <f t="shared" si="12"/>
        <v>0</v>
      </c>
      <c r="J184" s="346">
        <f t="shared" si="14"/>
        <v>1</v>
      </c>
      <c r="K184" s="33"/>
    </row>
    <row r="185" spans="1:11">
      <c r="A185" s="37">
        <v>176</v>
      </c>
      <c r="B185" s="6"/>
      <c r="C185" s="6"/>
      <c r="D185" s="6"/>
      <c r="E185" s="6"/>
      <c r="F185" s="212"/>
      <c r="G185" s="16" t="str">
        <f t="shared" si="10"/>
        <v/>
      </c>
      <c r="H185" s="58" t="str">
        <f t="shared" si="11"/>
        <v/>
      </c>
      <c r="I185" s="342" t="b">
        <f t="shared" si="12"/>
        <v>0</v>
      </c>
      <c r="J185" s="346">
        <f t="shared" si="14"/>
        <v>1</v>
      </c>
      <c r="K185" s="33"/>
    </row>
    <row r="186" spans="1:11">
      <c r="A186" s="37">
        <v>177</v>
      </c>
      <c r="B186" s="6"/>
      <c r="C186" s="6"/>
      <c r="D186" s="6"/>
      <c r="E186" s="6"/>
      <c r="F186" s="212"/>
      <c r="G186" s="16" t="str">
        <f t="shared" si="10"/>
        <v/>
      </c>
      <c r="H186" s="58" t="str">
        <f t="shared" si="11"/>
        <v/>
      </c>
      <c r="I186" s="342" t="b">
        <f t="shared" si="12"/>
        <v>0</v>
      </c>
      <c r="J186" s="346">
        <f t="shared" si="14"/>
        <v>1</v>
      </c>
      <c r="K186" s="33"/>
    </row>
    <row r="187" spans="1:11">
      <c r="A187" s="37">
        <v>178</v>
      </c>
      <c r="B187" s="6"/>
      <c r="C187" s="6"/>
      <c r="D187" s="6"/>
      <c r="E187" s="6"/>
      <c r="F187" s="212"/>
      <c r="G187" s="16" t="str">
        <f t="shared" si="10"/>
        <v/>
      </c>
      <c r="H187" s="58" t="str">
        <f t="shared" si="11"/>
        <v/>
      </c>
      <c r="I187" s="342" t="b">
        <f t="shared" si="12"/>
        <v>0</v>
      </c>
      <c r="J187" s="346">
        <f t="shared" si="14"/>
        <v>1</v>
      </c>
      <c r="K187" s="33"/>
    </row>
    <row r="188" spans="1:11">
      <c r="A188" s="37">
        <v>179</v>
      </c>
      <c r="B188" s="6"/>
      <c r="C188" s="6"/>
      <c r="D188" s="6"/>
      <c r="E188" s="6"/>
      <c r="F188" s="212"/>
      <c r="G188" s="16" t="str">
        <f t="shared" si="10"/>
        <v/>
      </c>
      <c r="H188" s="58" t="str">
        <f t="shared" si="11"/>
        <v/>
      </c>
      <c r="I188" s="342" t="b">
        <f t="shared" si="12"/>
        <v>0</v>
      </c>
      <c r="J188" s="346">
        <f t="shared" si="14"/>
        <v>1</v>
      </c>
      <c r="K188" s="33"/>
    </row>
    <row r="189" spans="1:11">
      <c r="A189" s="37">
        <v>180</v>
      </c>
      <c r="B189" s="6"/>
      <c r="C189" s="6"/>
      <c r="D189" s="6"/>
      <c r="E189" s="6"/>
      <c r="F189" s="212"/>
      <c r="G189" s="16" t="str">
        <f t="shared" si="10"/>
        <v/>
      </c>
      <c r="H189" s="58" t="str">
        <f t="shared" si="11"/>
        <v/>
      </c>
      <c r="I189" s="342" t="b">
        <f t="shared" si="12"/>
        <v>0</v>
      </c>
      <c r="J189" s="346">
        <f t="shared" si="14"/>
        <v>1</v>
      </c>
      <c r="K189" s="33"/>
    </row>
    <row r="190" spans="1:11">
      <c r="A190" s="37">
        <v>181</v>
      </c>
      <c r="B190" s="6"/>
      <c r="C190" s="6"/>
      <c r="D190" s="6"/>
      <c r="E190" s="6"/>
      <c r="F190" s="212"/>
      <c r="G190" s="16" t="str">
        <f t="shared" si="10"/>
        <v/>
      </c>
      <c r="H190" s="58" t="str">
        <f t="shared" si="11"/>
        <v/>
      </c>
      <c r="I190" s="342" t="b">
        <f t="shared" si="12"/>
        <v>0</v>
      </c>
      <c r="J190" s="346">
        <f t="shared" si="14"/>
        <v>1</v>
      </c>
      <c r="K190" s="33"/>
    </row>
    <row r="191" spans="1:11">
      <c r="A191" s="37">
        <v>182</v>
      </c>
      <c r="B191" s="6"/>
      <c r="C191" s="6"/>
      <c r="D191" s="6"/>
      <c r="E191" s="6"/>
      <c r="F191" s="212"/>
      <c r="G191" s="16" t="str">
        <f t="shared" si="10"/>
        <v/>
      </c>
      <c r="H191" s="58" t="str">
        <f t="shared" si="11"/>
        <v/>
      </c>
      <c r="I191" s="342" t="b">
        <f t="shared" si="12"/>
        <v>0</v>
      </c>
      <c r="J191" s="346">
        <f t="shared" si="14"/>
        <v>1</v>
      </c>
      <c r="K191" s="33"/>
    </row>
    <row r="192" spans="1:11">
      <c r="A192" s="37">
        <v>183</v>
      </c>
      <c r="B192" s="6"/>
      <c r="C192" s="6"/>
      <c r="D192" s="6"/>
      <c r="E192" s="6"/>
      <c r="F192" s="212"/>
      <c r="G192" s="16" t="str">
        <f t="shared" si="10"/>
        <v/>
      </c>
      <c r="H192" s="58" t="str">
        <f t="shared" si="11"/>
        <v/>
      </c>
      <c r="I192" s="342" t="b">
        <f t="shared" si="12"/>
        <v>0</v>
      </c>
      <c r="J192" s="346">
        <f t="shared" si="14"/>
        <v>1</v>
      </c>
      <c r="K192" s="33"/>
    </row>
    <row r="193" spans="1:11">
      <c r="A193" s="37">
        <v>184</v>
      </c>
      <c r="B193" s="6"/>
      <c r="C193" s="6"/>
      <c r="D193" s="6"/>
      <c r="E193" s="6"/>
      <c r="F193" s="212"/>
      <c r="G193" s="16" t="str">
        <f t="shared" si="10"/>
        <v/>
      </c>
      <c r="H193" s="58" t="str">
        <f t="shared" si="11"/>
        <v/>
      </c>
      <c r="I193" s="342" t="b">
        <f t="shared" si="12"/>
        <v>0</v>
      </c>
      <c r="J193" s="346">
        <f t="shared" si="14"/>
        <v>1</v>
      </c>
      <c r="K193" s="33"/>
    </row>
    <row r="194" spans="1:11">
      <c r="A194" s="37">
        <v>185</v>
      </c>
      <c r="B194" s="6"/>
      <c r="C194" s="6"/>
      <c r="D194" s="6"/>
      <c r="E194" s="6"/>
      <c r="F194" s="212"/>
      <c r="G194" s="16" t="str">
        <f t="shared" si="10"/>
        <v/>
      </c>
      <c r="H194" s="58" t="str">
        <f t="shared" si="11"/>
        <v/>
      </c>
      <c r="I194" s="342" t="b">
        <f t="shared" si="12"/>
        <v>0</v>
      </c>
      <c r="J194" s="346">
        <f t="shared" si="14"/>
        <v>1</v>
      </c>
      <c r="K194" s="33"/>
    </row>
    <row r="195" spans="1:11">
      <c r="A195" s="37">
        <v>186</v>
      </c>
      <c r="B195" s="6"/>
      <c r="C195" s="6"/>
      <c r="D195" s="6"/>
      <c r="E195" s="6"/>
      <c r="F195" s="212"/>
      <c r="G195" s="16" t="str">
        <f t="shared" si="10"/>
        <v/>
      </c>
      <c r="H195" s="58" t="str">
        <f t="shared" si="11"/>
        <v/>
      </c>
      <c r="I195" s="342" t="b">
        <f t="shared" si="12"/>
        <v>0</v>
      </c>
      <c r="J195" s="346">
        <f t="shared" si="14"/>
        <v>1</v>
      </c>
      <c r="K195" s="33"/>
    </row>
    <row r="196" spans="1:11">
      <c r="A196" s="37">
        <v>187</v>
      </c>
      <c r="B196" s="6"/>
      <c r="C196" s="6"/>
      <c r="D196" s="6"/>
      <c r="E196" s="6"/>
      <c r="F196" s="212"/>
      <c r="G196" s="16" t="str">
        <f t="shared" si="10"/>
        <v/>
      </c>
      <c r="H196" s="58" t="str">
        <f t="shared" si="11"/>
        <v/>
      </c>
      <c r="I196" s="342" t="b">
        <f t="shared" si="12"/>
        <v>0</v>
      </c>
      <c r="J196" s="346">
        <f t="shared" si="14"/>
        <v>1</v>
      </c>
      <c r="K196" s="33"/>
    </row>
    <row r="197" spans="1:11">
      <c r="A197" s="37">
        <v>188</v>
      </c>
      <c r="B197" s="6"/>
      <c r="C197" s="6"/>
      <c r="D197" s="6"/>
      <c r="E197" s="6"/>
      <c r="F197" s="212"/>
      <c r="G197" s="16" t="str">
        <f t="shared" si="10"/>
        <v/>
      </c>
      <c r="H197" s="58" t="str">
        <f t="shared" si="11"/>
        <v/>
      </c>
      <c r="I197" s="342" t="b">
        <f t="shared" si="12"/>
        <v>0</v>
      </c>
      <c r="J197" s="346">
        <f t="shared" si="14"/>
        <v>1</v>
      </c>
      <c r="K197" s="33"/>
    </row>
    <row r="198" spans="1:11">
      <c r="A198" s="37">
        <v>189</v>
      </c>
      <c r="B198" s="6"/>
      <c r="C198" s="6"/>
      <c r="D198" s="6"/>
      <c r="E198" s="6"/>
      <c r="F198" s="212"/>
      <c r="G198" s="16" t="str">
        <f t="shared" si="10"/>
        <v/>
      </c>
      <c r="H198" s="58" t="str">
        <f t="shared" si="11"/>
        <v/>
      </c>
      <c r="I198" s="342" t="b">
        <f t="shared" si="12"/>
        <v>0</v>
      </c>
      <c r="J198" s="346">
        <f t="shared" si="14"/>
        <v>1</v>
      </c>
      <c r="K198" s="33"/>
    </row>
    <row r="199" spans="1:11">
      <c r="A199" s="37">
        <v>190</v>
      </c>
      <c r="B199" s="6"/>
      <c r="C199" s="6"/>
      <c r="D199" s="6"/>
      <c r="E199" s="6"/>
      <c r="F199" s="212"/>
      <c r="G199" s="16" t="str">
        <f t="shared" si="10"/>
        <v/>
      </c>
      <c r="H199" s="58" t="str">
        <f t="shared" si="11"/>
        <v/>
      </c>
      <c r="I199" s="342" t="b">
        <f t="shared" si="12"/>
        <v>0</v>
      </c>
      <c r="J199" s="346">
        <f t="shared" si="14"/>
        <v>1</v>
      </c>
      <c r="K199" s="33"/>
    </row>
    <row r="200" spans="1:11">
      <c r="A200" s="37">
        <v>191</v>
      </c>
      <c r="B200" s="6"/>
      <c r="C200" s="6"/>
      <c r="D200" s="6"/>
      <c r="E200" s="6"/>
      <c r="F200" s="212"/>
      <c r="G200" s="16" t="str">
        <f t="shared" si="10"/>
        <v/>
      </c>
      <c r="H200" s="58" t="str">
        <f t="shared" si="11"/>
        <v/>
      </c>
      <c r="I200" s="342" t="b">
        <f t="shared" si="12"/>
        <v>0</v>
      </c>
      <c r="J200" s="346">
        <f t="shared" si="14"/>
        <v>1</v>
      </c>
      <c r="K200" s="33"/>
    </row>
    <row r="201" spans="1:11">
      <c r="A201" s="37">
        <v>192</v>
      </c>
      <c r="B201" s="6"/>
      <c r="C201" s="6"/>
      <c r="D201" s="6"/>
      <c r="E201" s="6"/>
      <c r="F201" s="212"/>
      <c r="G201" s="16" t="str">
        <f t="shared" si="10"/>
        <v/>
      </c>
      <c r="H201" s="58" t="str">
        <f t="shared" si="11"/>
        <v/>
      </c>
      <c r="I201" s="342" t="b">
        <f t="shared" si="12"/>
        <v>0</v>
      </c>
      <c r="J201" s="346">
        <f t="shared" si="14"/>
        <v>1</v>
      </c>
      <c r="K201" s="33"/>
    </row>
    <row r="202" spans="1:11">
      <c r="A202" s="37">
        <v>193</v>
      </c>
      <c r="B202" s="6"/>
      <c r="C202" s="6"/>
      <c r="D202" s="6"/>
      <c r="E202" s="6"/>
      <c r="F202" s="212"/>
      <c r="G202" s="16" t="str">
        <f t="shared" ref="G202:G259" si="15">IF(OR($B202="",$C202="",$D202="",$F202&lt;an_initial,$F202&gt;an_final,$I202=FALSE),"",(HLOOKUP(E202,ii13punctaje,2,FALSE)) / J202)</f>
        <v/>
      </c>
      <c r="H202" s="58" t="str">
        <f t="shared" ref="H202:H259" si="16">IF(OR($B202="",$C202="",$D202="",$F202&gt;an_final,$I202=FALSE),"",IF($F202&gt;=an_initial,1,""))</f>
        <v/>
      </c>
      <c r="I202" s="342" t="b">
        <f t="shared" ref="I202:I259" si="17">IF(nume_candidat="",FALSE,ISNUMBER(SEARCH(nume_candidat,$B202)))</f>
        <v>0</v>
      </c>
      <c r="J202" s="346">
        <f t="shared" si="14"/>
        <v>1</v>
      </c>
      <c r="K202" s="33"/>
    </row>
    <row r="203" spans="1:11">
      <c r="A203" s="37">
        <v>194</v>
      </c>
      <c r="B203" s="6"/>
      <c r="C203" s="6"/>
      <c r="D203" s="6"/>
      <c r="E203" s="6"/>
      <c r="F203" s="212"/>
      <c r="G203" s="16" t="str">
        <f t="shared" si="15"/>
        <v/>
      </c>
      <c r="H203" s="58" t="str">
        <f t="shared" si="16"/>
        <v/>
      </c>
      <c r="I203" s="342" t="b">
        <f t="shared" si="17"/>
        <v>0</v>
      </c>
      <c r="J203" s="346">
        <f t="shared" ref="J203:J259" si="18">LEN(B203)-LEN(SUBSTITUTE(B203,",",""))+1</f>
        <v>1</v>
      </c>
      <c r="K203" s="33"/>
    </row>
    <row r="204" spans="1:11">
      <c r="A204" s="37">
        <v>195</v>
      </c>
      <c r="B204" s="6"/>
      <c r="C204" s="6"/>
      <c r="D204" s="6"/>
      <c r="E204" s="6"/>
      <c r="F204" s="212"/>
      <c r="G204" s="16" t="str">
        <f t="shared" si="15"/>
        <v/>
      </c>
      <c r="H204" s="58" t="str">
        <f t="shared" si="16"/>
        <v/>
      </c>
      <c r="I204" s="342" t="b">
        <f t="shared" si="17"/>
        <v>0</v>
      </c>
      <c r="J204" s="346">
        <f t="shared" si="18"/>
        <v>1</v>
      </c>
      <c r="K204" s="33"/>
    </row>
    <row r="205" spans="1:11">
      <c r="A205" s="37">
        <v>196</v>
      </c>
      <c r="B205" s="6"/>
      <c r="C205" s="6"/>
      <c r="D205" s="6"/>
      <c r="E205" s="6"/>
      <c r="F205" s="212"/>
      <c r="G205" s="16" t="str">
        <f t="shared" si="15"/>
        <v/>
      </c>
      <c r="H205" s="58" t="str">
        <f t="shared" si="16"/>
        <v/>
      </c>
      <c r="I205" s="342" t="b">
        <f t="shared" si="17"/>
        <v>0</v>
      </c>
      <c r="J205" s="346">
        <f t="shared" si="18"/>
        <v>1</v>
      </c>
      <c r="K205" s="33"/>
    </row>
    <row r="206" spans="1:11">
      <c r="A206" s="37">
        <v>197</v>
      </c>
      <c r="B206" s="6"/>
      <c r="C206" s="6"/>
      <c r="D206" s="6"/>
      <c r="E206" s="6"/>
      <c r="F206" s="212"/>
      <c r="G206" s="16" t="str">
        <f t="shared" si="15"/>
        <v/>
      </c>
      <c r="H206" s="58" t="str">
        <f t="shared" si="16"/>
        <v/>
      </c>
      <c r="I206" s="342" t="b">
        <f t="shared" si="17"/>
        <v>0</v>
      </c>
      <c r="J206" s="346">
        <f t="shared" si="18"/>
        <v>1</v>
      </c>
      <c r="K206" s="33"/>
    </row>
    <row r="207" spans="1:11">
      <c r="A207" s="37">
        <v>198</v>
      </c>
      <c r="B207" s="6"/>
      <c r="C207" s="6"/>
      <c r="D207" s="6"/>
      <c r="E207" s="6"/>
      <c r="F207" s="212"/>
      <c r="G207" s="16" t="str">
        <f t="shared" si="15"/>
        <v/>
      </c>
      <c r="H207" s="58" t="str">
        <f t="shared" si="16"/>
        <v/>
      </c>
      <c r="I207" s="342" t="b">
        <f t="shared" si="17"/>
        <v>0</v>
      </c>
      <c r="J207" s="346">
        <f t="shared" si="18"/>
        <v>1</v>
      </c>
      <c r="K207" s="33"/>
    </row>
    <row r="208" spans="1:11">
      <c r="A208" s="37">
        <v>199</v>
      </c>
      <c r="B208" s="6"/>
      <c r="C208" s="6"/>
      <c r="D208" s="6"/>
      <c r="E208" s="6"/>
      <c r="F208" s="212"/>
      <c r="G208" s="16" t="str">
        <f t="shared" si="15"/>
        <v/>
      </c>
      <c r="H208" s="58" t="str">
        <f t="shared" si="16"/>
        <v/>
      </c>
      <c r="I208" s="342" t="b">
        <f t="shared" si="17"/>
        <v>0</v>
      </c>
      <c r="J208" s="346">
        <f t="shared" si="18"/>
        <v>1</v>
      </c>
      <c r="K208" s="33"/>
    </row>
    <row r="209" spans="1:11">
      <c r="A209" s="37">
        <v>200</v>
      </c>
      <c r="B209" s="6"/>
      <c r="C209" s="6"/>
      <c r="D209" s="6"/>
      <c r="E209" s="6"/>
      <c r="F209" s="212"/>
      <c r="G209" s="16" t="str">
        <f t="shared" si="15"/>
        <v/>
      </c>
      <c r="H209" s="58" t="str">
        <f t="shared" si="16"/>
        <v/>
      </c>
      <c r="I209" s="342" t="b">
        <f t="shared" si="17"/>
        <v>0</v>
      </c>
      <c r="J209" s="346">
        <f t="shared" si="18"/>
        <v>1</v>
      </c>
      <c r="K209" s="33"/>
    </row>
    <row r="210" spans="1:11">
      <c r="A210" s="37">
        <v>201</v>
      </c>
      <c r="B210" s="6"/>
      <c r="C210" s="6"/>
      <c r="D210" s="6"/>
      <c r="E210" s="6"/>
      <c r="F210" s="212"/>
      <c r="G210" s="16" t="str">
        <f t="shared" si="15"/>
        <v/>
      </c>
      <c r="H210" s="58" t="str">
        <f t="shared" si="16"/>
        <v/>
      </c>
      <c r="I210" s="342" t="b">
        <f t="shared" si="17"/>
        <v>0</v>
      </c>
      <c r="J210" s="346">
        <f t="shared" si="18"/>
        <v>1</v>
      </c>
      <c r="K210" s="33"/>
    </row>
    <row r="211" spans="1:11">
      <c r="A211" s="37">
        <v>202</v>
      </c>
      <c r="B211" s="6"/>
      <c r="C211" s="6"/>
      <c r="D211" s="6"/>
      <c r="E211" s="6"/>
      <c r="F211" s="212"/>
      <c r="G211" s="16" t="str">
        <f t="shared" si="15"/>
        <v/>
      </c>
      <c r="H211" s="58" t="str">
        <f t="shared" si="16"/>
        <v/>
      </c>
      <c r="I211" s="342" t="b">
        <f t="shared" si="17"/>
        <v>0</v>
      </c>
      <c r="J211" s="346">
        <f t="shared" si="18"/>
        <v>1</v>
      </c>
      <c r="K211" s="33"/>
    </row>
    <row r="212" spans="1:11">
      <c r="A212" s="37">
        <v>203</v>
      </c>
      <c r="B212" s="6"/>
      <c r="C212" s="6"/>
      <c r="D212" s="6"/>
      <c r="E212" s="6"/>
      <c r="F212" s="212"/>
      <c r="G212" s="16" t="str">
        <f t="shared" si="15"/>
        <v/>
      </c>
      <c r="H212" s="58" t="str">
        <f t="shared" si="16"/>
        <v/>
      </c>
      <c r="I212" s="342" t="b">
        <f t="shared" si="17"/>
        <v>0</v>
      </c>
      <c r="J212" s="346">
        <f t="shared" si="18"/>
        <v>1</v>
      </c>
      <c r="K212" s="33"/>
    </row>
    <row r="213" spans="1:11">
      <c r="A213" s="37">
        <v>204</v>
      </c>
      <c r="B213" s="6"/>
      <c r="C213" s="6"/>
      <c r="D213" s="6"/>
      <c r="E213" s="6"/>
      <c r="F213" s="212"/>
      <c r="G213" s="16" t="str">
        <f t="shared" si="15"/>
        <v/>
      </c>
      <c r="H213" s="58" t="str">
        <f t="shared" si="16"/>
        <v/>
      </c>
      <c r="I213" s="342" t="b">
        <f t="shared" si="17"/>
        <v>0</v>
      </c>
      <c r="J213" s="346">
        <f t="shared" si="18"/>
        <v>1</v>
      </c>
      <c r="K213" s="33"/>
    </row>
    <row r="214" spans="1:11">
      <c r="A214" s="37">
        <v>205</v>
      </c>
      <c r="B214" s="6"/>
      <c r="C214" s="6"/>
      <c r="D214" s="6"/>
      <c r="E214" s="6"/>
      <c r="F214" s="212"/>
      <c r="G214" s="16" t="str">
        <f t="shared" si="15"/>
        <v/>
      </c>
      <c r="H214" s="58" t="str">
        <f t="shared" si="16"/>
        <v/>
      </c>
      <c r="I214" s="342" t="b">
        <f t="shared" si="17"/>
        <v>0</v>
      </c>
      <c r="J214" s="346">
        <f t="shared" si="18"/>
        <v>1</v>
      </c>
      <c r="K214" s="33"/>
    </row>
    <row r="215" spans="1:11">
      <c r="A215" s="37">
        <v>206</v>
      </c>
      <c r="B215" s="6"/>
      <c r="C215" s="6"/>
      <c r="D215" s="6"/>
      <c r="E215" s="6"/>
      <c r="F215" s="212"/>
      <c r="G215" s="16" t="str">
        <f t="shared" si="15"/>
        <v/>
      </c>
      <c r="H215" s="58" t="str">
        <f t="shared" si="16"/>
        <v/>
      </c>
      <c r="I215" s="342" t="b">
        <f t="shared" si="17"/>
        <v>0</v>
      </c>
      <c r="J215" s="346">
        <f t="shared" si="18"/>
        <v>1</v>
      </c>
      <c r="K215" s="33"/>
    </row>
    <row r="216" spans="1:11">
      <c r="A216" s="37">
        <v>207</v>
      </c>
      <c r="B216" s="6"/>
      <c r="C216" s="6"/>
      <c r="D216" s="6"/>
      <c r="E216" s="6"/>
      <c r="F216" s="212"/>
      <c r="G216" s="16" t="str">
        <f t="shared" si="15"/>
        <v/>
      </c>
      <c r="H216" s="58" t="str">
        <f t="shared" si="16"/>
        <v/>
      </c>
      <c r="I216" s="342" t="b">
        <f t="shared" si="17"/>
        <v>0</v>
      </c>
      <c r="J216" s="346">
        <f t="shared" si="18"/>
        <v>1</v>
      </c>
      <c r="K216" s="33"/>
    </row>
    <row r="217" spans="1:11">
      <c r="A217" s="37">
        <v>208</v>
      </c>
      <c r="B217" s="6"/>
      <c r="C217" s="6"/>
      <c r="D217" s="6"/>
      <c r="E217" s="6"/>
      <c r="F217" s="212"/>
      <c r="G217" s="16" t="str">
        <f t="shared" si="15"/>
        <v/>
      </c>
      <c r="H217" s="58" t="str">
        <f t="shared" si="16"/>
        <v/>
      </c>
      <c r="I217" s="342" t="b">
        <f t="shared" si="17"/>
        <v>0</v>
      </c>
      <c r="J217" s="346">
        <f t="shared" si="18"/>
        <v>1</v>
      </c>
      <c r="K217" s="33"/>
    </row>
    <row r="218" spans="1:11">
      <c r="A218" s="37">
        <v>209</v>
      </c>
      <c r="B218" s="6"/>
      <c r="C218" s="6"/>
      <c r="D218" s="6"/>
      <c r="E218" s="6"/>
      <c r="F218" s="212"/>
      <c r="G218" s="16" t="str">
        <f t="shared" si="15"/>
        <v/>
      </c>
      <c r="H218" s="58" t="str">
        <f t="shared" si="16"/>
        <v/>
      </c>
      <c r="I218" s="342" t="b">
        <f t="shared" si="17"/>
        <v>0</v>
      </c>
      <c r="J218" s="346">
        <f t="shared" si="18"/>
        <v>1</v>
      </c>
      <c r="K218" s="33"/>
    </row>
    <row r="219" spans="1:11">
      <c r="A219" s="37">
        <v>210</v>
      </c>
      <c r="B219" s="6"/>
      <c r="C219" s="6"/>
      <c r="D219" s="6"/>
      <c r="E219" s="6"/>
      <c r="F219" s="212"/>
      <c r="G219" s="16" t="str">
        <f t="shared" si="15"/>
        <v/>
      </c>
      <c r="H219" s="58" t="str">
        <f t="shared" si="16"/>
        <v/>
      </c>
      <c r="I219" s="342" t="b">
        <f t="shared" si="17"/>
        <v>0</v>
      </c>
      <c r="J219" s="346">
        <f t="shared" si="18"/>
        <v>1</v>
      </c>
      <c r="K219" s="33"/>
    </row>
    <row r="220" spans="1:11">
      <c r="A220" s="37">
        <v>211</v>
      </c>
      <c r="B220" s="6"/>
      <c r="C220" s="6"/>
      <c r="D220" s="6"/>
      <c r="E220" s="6"/>
      <c r="F220" s="212"/>
      <c r="G220" s="16" t="str">
        <f t="shared" si="15"/>
        <v/>
      </c>
      <c r="H220" s="58" t="str">
        <f t="shared" si="16"/>
        <v/>
      </c>
      <c r="I220" s="342" t="b">
        <f t="shared" si="17"/>
        <v>0</v>
      </c>
      <c r="J220" s="346">
        <f t="shared" si="18"/>
        <v>1</v>
      </c>
      <c r="K220" s="33"/>
    </row>
    <row r="221" spans="1:11">
      <c r="A221" s="37">
        <v>212</v>
      </c>
      <c r="B221" s="6"/>
      <c r="C221" s="6"/>
      <c r="D221" s="6"/>
      <c r="E221" s="6"/>
      <c r="F221" s="212"/>
      <c r="G221" s="16" t="str">
        <f t="shared" si="15"/>
        <v/>
      </c>
      <c r="H221" s="58" t="str">
        <f t="shared" si="16"/>
        <v/>
      </c>
      <c r="I221" s="342" t="b">
        <f t="shared" si="17"/>
        <v>0</v>
      </c>
      <c r="J221" s="346">
        <f t="shared" si="18"/>
        <v>1</v>
      </c>
      <c r="K221" s="33"/>
    </row>
    <row r="222" spans="1:11">
      <c r="A222" s="37">
        <v>213</v>
      </c>
      <c r="B222" s="6"/>
      <c r="C222" s="6"/>
      <c r="D222" s="6"/>
      <c r="E222" s="6"/>
      <c r="F222" s="212"/>
      <c r="G222" s="16" t="str">
        <f t="shared" si="15"/>
        <v/>
      </c>
      <c r="H222" s="58" t="str">
        <f t="shared" si="16"/>
        <v/>
      </c>
      <c r="I222" s="342" t="b">
        <f t="shared" si="17"/>
        <v>0</v>
      </c>
      <c r="J222" s="346">
        <f t="shared" si="18"/>
        <v>1</v>
      </c>
      <c r="K222" s="33"/>
    </row>
    <row r="223" spans="1:11">
      <c r="A223" s="37">
        <v>214</v>
      </c>
      <c r="B223" s="6"/>
      <c r="C223" s="6"/>
      <c r="D223" s="6"/>
      <c r="E223" s="6"/>
      <c r="F223" s="212"/>
      <c r="G223" s="16" t="str">
        <f t="shared" si="15"/>
        <v/>
      </c>
      <c r="H223" s="58" t="str">
        <f t="shared" si="16"/>
        <v/>
      </c>
      <c r="I223" s="342" t="b">
        <f t="shared" si="17"/>
        <v>0</v>
      </c>
      <c r="J223" s="346">
        <f t="shared" si="18"/>
        <v>1</v>
      </c>
      <c r="K223" s="33"/>
    </row>
    <row r="224" spans="1:11">
      <c r="A224" s="37">
        <v>215</v>
      </c>
      <c r="B224" s="6"/>
      <c r="C224" s="6"/>
      <c r="D224" s="6"/>
      <c r="E224" s="6"/>
      <c r="F224" s="212"/>
      <c r="G224" s="16" t="str">
        <f t="shared" si="15"/>
        <v/>
      </c>
      <c r="H224" s="58" t="str">
        <f t="shared" si="16"/>
        <v/>
      </c>
      <c r="I224" s="342" t="b">
        <f t="shared" si="17"/>
        <v>0</v>
      </c>
      <c r="J224" s="346">
        <f t="shared" si="18"/>
        <v>1</v>
      </c>
      <c r="K224" s="33"/>
    </row>
    <row r="225" spans="1:11">
      <c r="A225" s="37">
        <v>216</v>
      </c>
      <c r="B225" s="6"/>
      <c r="C225" s="6"/>
      <c r="D225" s="6"/>
      <c r="E225" s="6"/>
      <c r="F225" s="212"/>
      <c r="G225" s="16" t="str">
        <f t="shared" si="15"/>
        <v/>
      </c>
      <c r="H225" s="58" t="str">
        <f t="shared" si="16"/>
        <v/>
      </c>
      <c r="I225" s="342" t="b">
        <f t="shared" si="17"/>
        <v>0</v>
      </c>
      <c r="J225" s="346">
        <f t="shared" si="18"/>
        <v>1</v>
      </c>
      <c r="K225" s="33"/>
    </row>
    <row r="226" spans="1:11">
      <c r="A226" s="37">
        <v>217</v>
      </c>
      <c r="B226" s="6"/>
      <c r="C226" s="6"/>
      <c r="D226" s="6"/>
      <c r="E226" s="6"/>
      <c r="F226" s="212"/>
      <c r="G226" s="16" t="str">
        <f t="shared" si="15"/>
        <v/>
      </c>
      <c r="H226" s="58" t="str">
        <f t="shared" si="16"/>
        <v/>
      </c>
      <c r="I226" s="342" t="b">
        <f t="shared" si="17"/>
        <v>0</v>
      </c>
      <c r="J226" s="346">
        <f t="shared" si="18"/>
        <v>1</v>
      </c>
      <c r="K226" s="33"/>
    </row>
    <row r="227" spans="1:11">
      <c r="A227" s="37">
        <v>218</v>
      </c>
      <c r="B227" s="6"/>
      <c r="C227" s="6"/>
      <c r="D227" s="6"/>
      <c r="E227" s="6"/>
      <c r="F227" s="212"/>
      <c r="G227" s="16" t="str">
        <f t="shared" si="15"/>
        <v/>
      </c>
      <c r="H227" s="58" t="str">
        <f t="shared" si="16"/>
        <v/>
      </c>
      <c r="I227" s="342" t="b">
        <f t="shared" si="17"/>
        <v>0</v>
      </c>
      <c r="J227" s="346">
        <f t="shared" si="18"/>
        <v>1</v>
      </c>
      <c r="K227" s="33"/>
    </row>
    <row r="228" spans="1:11">
      <c r="A228" s="37">
        <v>219</v>
      </c>
      <c r="B228" s="6"/>
      <c r="C228" s="6"/>
      <c r="D228" s="6"/>
      <c r="E228" s="6"/>
      <c r="F228" s="212"/>
      <c r="G228" s="16" t="str">
        <f t="shared" si="15"/>
        <v/>
      </c>
      <c r="H228" s="58" t="str">
        <f t="shared" si="16"/>
        <v/>
      </c>
      <c r="I228" s="342" t="b">
        <f t="shared" si="17"/>
        <v>0</v>
      </c>
      <c r="J228" s="346">
        <f t="shared" si="18"/>
        <v>1</v>
      </c>
      <c r="K228" s="33"/>
    </row>
    <row r="229" spans="1:11">
      <c r="A229" s="37">
        <v>220</v>
      </c>
      <c r="B229" s="6"/>
      <c r="C229" s="6"/>
      <c r="D229" s="6"/>
      <c r="E229" s="6"/>
      <c r="F229" s="212"/>
      <c r="G229" s="16" t="str">
        <f t="shared" si="15"/>
        <v/>
      </c>
      <c r="H229" s="58" t="str">
        <f t="shared" si="16"/>
        <v/>
      </c>
      <c r="I229" s="342" t="b">
        <f t="shared" si="17"/>
        <v>0</v>
      </c>
      <c r="J229" s="346">
        <f t="shared" si="18"/>
        <v>1</v>
      </c>
      <c r="K229" s="33"/>
    </row>
    <row r="230" spans="1:11">
      <c r="A230" s="37">
        <v>221</v>
      </c>
      <c r="B230" s="6"/>
      <c r="C230" s="6"/>
      <c r="D230" s="6"/>
      <c r="E230" s="6"/>
      <c r="F230" s="212"/>
      <c r="G230" s="16" t="str">
        <f t="shared" si="15"/>
        <v/>
      </c>
      <c r="H230" s="58" t="str">
        <f t="shared" si="16"/>
        <v/>
      </c>
      <c r="I230" s="342" t="b">
        <f t="shared" si="17"/>
        <v>0</v>
      </c>
      <c r="J230" s="346">
        <f t="shared" si="18"/>
        <v>1</v>
      </c>
      <c r="K230" s="33"/>
    </row>
    <row r="231" spans="1:11">
      <c r="A231" s="37">
        <v>222</v>
      </c>
      <c r="B231" s="6"/>
      <c r="C231" s="6"/>
      <c r="D231" s="6"/>
      <c r="E231" s="6"/>
      <c r="F231" s="212"/>
      <c r="G231" s="16" t="str">
        <f t="shared" si="15"/>
        <v/>
      </c>
      <c r="H231" s="58" t="str">
        <f t="shared" si="16"/>
        <v/>
      </c>
      <c r="I231" s="342" t="b">
        <f t="shared" si="17"/>
        <v>0</v>
      </c>
      <c r="J231" s="346">
        <f t="shared" si="18"/>
        <v>1</v>
      </c>
      <c r="K231" s="33"/>
    </row>
    <row r="232" spans="1:11">
      <c r="A232" s="37">
        <v>223</v>
      </c>
      <c r="B232" s="6"/>
      <c r="C232" s="6"/>
      <c r="D232" s="6"/>
      <c r="E232" s="6"/>
      <c r="F232" s="212"/>
      <c r="G232" s="16" t="str">
        <f t="shared" si="15"/>
        <v/>
      </c>
      <c r="H232" s="58" t="str">
        <f t="shared" si="16"/>
        <v/>
      </c>
      <c r="I232" s="342" t="b">
        <f t="shared" si="17"/>
        <v>0</v>
      </c>
      <c r="J232" s="346">
        <f t="shared" si="18"/>
        <v>1</v>
      </c>
      <c r="K232" s="33"/>
    </row>
    <row r="233" spans="1:11">
      <c r="A233" s="37">
        <v>224</v>
      </c>
      <c r="B233" s="6"/>
      <c r="C233" s="6"/>
      <c r="D233" s="6"/>
      <c r="E233" s="6"/>
      <c r="F233" s="212"/>
      <c r="G233" s="16" t="str">
        <f t="shared" si="15"/>
        <v/>
      </c>
      <c r="H233" s="58" t="str">
        <f t="shared" si="16"/>
        <v/>
      </c>
      <c r="I233" s="342" t="b">
        <f t="shared" si="17"/>
        <v>0</v>
      </c>
      <c r="J233" s="346">
        <f t="shared" si="18"/>
        <v>1</v>
      </c>
      <c r="K233" s="33"/>
    </row>
    <row r="234" spans="1:11">
      <c r="A234" s="37">
        <v>225</v>
      </c>
      <c r="B234" s="6"/>
      <c r="C234" s="6"/>
      <c r="D234" s="6"/>
      <c r="E234" s="6"/>
      <c r="F234" s="212"/>
      <c r="G234" s="16" t="str">
        <f t="shared" si="15"/>
        <v/>
      </c>
      <c r="H234" s="58" t="str">
        <f t="shared" si="16"/>
        <v/>
      </c>
      <c r="I234" s="342" t="b">
        <f t="shared" si="17"/>
        <v>0</v>
      </c>
      <c r="J234" s="346">
        <f t="shared" si="18"/>
        <v>1</v>
      </c>
      <c r="K234" s="33"/>
    </row>
    <row r="235" spans="1:11">
      <c r="A235" s="37">
        <v>226</v>
      </c>
      <c r="B235" s="6"/>
      <c r="C235" s="6"/>
      <c r="D235" s="6"/>
      <c r="E235" s="6"/>
      <c r="F235" s="212"/>
      <c r="G235" s="16" t="str">
        <f t="shared" si="15"/>
        <v/>
      </c>
      <c r="H235" s="58" t="str">
        <f t="shared" si="16"/>
        <v/>
      </c>
      <c r="I235" s="342" t="b">
        <f t="shared" si="17"/>
        <v>0</v>
      </c>
      <c r="J235" s="346">
        <f t="shared" si="18"/>
        <v>1</v>
      </c>
      <c r="K235" s="33"/>
    </row>
    <row r="236" spans="1:11">
      <c r="A236" s="37">
        <v>227</v>
      </c>
      <c r="B236" s="6"/>
      <c r="C236" s="6"/>
      <c r="D236" s="6"/>
      <c r="E236" s="6"/>
      <c r="F236" s="212"/>
      <c r="G236" s="16" t="str">
        <f t="shared" si="15"/>
        <v/>
      </c>
      <c r="H236" s="58" t="str">
        <f t="shared" si="16"/>
        <v/>
      </c>
      <c r="I236" s="342" t="b">
        <f t="shared" si="17"/>
        <v>0</v>
      </c>
      <c r="J236" s="346">
        <f t="shared" si="18"/>
        <v>1</v>
      </c>
      <c r="K236" s="33"/>
    </row>
    <row r="237" spans="1:11">
      <c r="A237" s="37">
        <v>228</v>
      </c>
      <c r="B237" s="6"/>
      <c r="C237" s="6"/>
      <c r="D237" s="6"/>
      <c r="E237" s="6"/>
      <c r="F237" s="212"/>
      <c r="G237" s="16" t="str">
        <f t="shared" si="15"/>
        <v/>
      </c>
      <c r="H237" s="58" t="str">
        <f t="shared" si="16"/>
        <v/>
      </c>
      <c r="I237" s="342" t="b">
        <f t="shared" si="17"/>
        <v>0</v>
      </c>
      <c r="J237" s="346">
        <f t="shared" si="18"/>
        <v>1</v>
      </c>
      <c r="K237" s="33"/>
    </row>
    <row r="238" spans="1:11">
      <c r="A238" s="37">
        <v>229</v>
      </c>
      <c r="B238" s="6"/>
      <c r="C238" s="6"/>
      <c r="D238" s="6"/>
      <c r="E238" s="6"/>
      <c r="F238" s="212"/>
      <c r="G238" s="16" t="str">
        <f t="shared" si="15"/>
        <v/>
      </c>
      <c r="H238" s="58" t="str">
        <f t="shared" si="16"/>
        <v/>
      </c>
      <c r="I238" s="342" t="b">
        <f t="shared" si="17"/>
        <v>0</v>
      </c>
      <c r="J238" s="346">
        <f t="shared" si="18"/>
        <v>1</v>
      </c>
      <c r="K238" s="33"/>
    </row>
    <row r="239" spans="1:11">
      <c r="A239" s="37">
        <v>230</v>
      </c>
      <c r="B239" s="6"/>
      <c r="C239" s="6"/>
      <c r="D239" s="6"/>
      <c r="E239" s="6"/>
      <c r="F239" s="212"/>
      <c r="G239" s="16" t="str">
        <f t="shared" si="15"/>
        <v/>
      </c>
      <c r="H239" s="58" t="str">
        <f t="shared" si="16"/>
        <v/>
      </c>
      <c r="I239" s="342" t="b">
        <f t="shared" si="17"/>
        <v>0</v>
      </c>
      <c r="J239" s="346">
        <f t="shared" si="18"/>
        <v>1</v>
      </c>
      <c r="K239" s="33"/>
    </row>
    <row r="240" spans="1:11">
      <c r="A240" s="37">
        <v>231</v>
      </c>
      <c r="B240" s="6"/>
      <c r="C240" s="6"/>
      <c r="D240" s="6"/>
      <c r="E240" s="6"/>
      <c r="F240" s="212"/>
      <c r="G240" s="16" t="str">
        <f t="shared" si="15"/>
        <v/>
      </c>
      <c r="H240" s="58" t="str">
        <f t="shared" si="16"/>
        <v/>
      </c>
      <c r="I240" s="342" t="b">
        <f t="shared" si="17"/>
        <v>0</v>
      </c>
      <c r="J240" s="346">
        <f t="shared" si="18"/>
        <v>1</v>
      </c>
      <c r="K240" s="33"/>
    </row>
    <row r="241" spans="1:11">
      <c r="A241" s="37">
        <v>232</v>
      </c>
      <c r="B241" s="6"/>
      <c r="C241" s="6"/>
      <c r="D241" s="6"/>
      <c r="E241" s="6"/>
      <c r="F241" s="212"/>
      <c r="G241" s="16" t="str">
        <f t="shared" si="15"/>
        <v/>
      </c>
      <c r="H241" s="58" t="str">
        <f t="shared" si="16"/>
        <v/>
      </c>
      <c r="I241" s="342" t="b">
        <f t="shared" si="17"/>
        <v>0</v>
      </c>
      <c r="J241" s="346">
        <f t="shared" si="18"/>
        <v>1</v>
      </c>
      <c r="K241" s="33"/>
    </row>
    <row r="242" spans="1:11">
      <c r="A242" s="37">
        <v>233</v>
      </c>
      <c r="B242" s="6"/>
      <c r="C242" s="6"/>
      <c r="D242" s="6"/>
      <c r="E242" s="6"/>
      <c r="F242" s="212"/>
      <c r="G242" s="16" t="str">
        <f t="shared" si="15"/>
        <v/>
      </c>
      <c r="H242" s="58" t="str">
        <f t="shared" si="16"/>
        <v/>
      </c>
      <c r="I242" s="342" t="b">
        <f t="shared" si="17"/>
        <v>0</v>
      </c>
      <c r="J242" s="346">
        <f t="shared" si="18"/>
        <v>1</v>
      </c>
      <c r="K242" s="33"/>
    </row>
    <row r="243" spans="1:11">
      <c r="A243" s="37">
        <v>234</v>
      </c>
      <c r="B243" s="6"/>
      <c r="C243" s="6"/>
      <c r="D243" s="6"/>
      <c r="E243" s="6"/>
      <c r="F243" s="212"/>
      <c r="G243" s="16" t="str">
        <f t="shared" si="15"/>
        <v/>
      </c>
      <c r="H243" s="58" t="str">
        <f t="shared" si="16"/>
        <v/>
      </c>
      <c r="I243" s="342" t="b">
        <f t="shared" si="17"/>
        <v>0</v>
      </c>
      <c r="J243" s="346">
        <f t="shared" si="18"/>
        <v>1</v>
      </c>
      <c r="K243" s="33"/>
    </row>
    <row r="244" spans="1:11">
      <c r="A244" s="37">
        <v>235</v>
      </c>
      <c r="B244" s="6"/>
      <c r="C244" s="6"/>
      <c r="D244" s="6"/>
      <c r="E244" s="6"/>
      <c r="F244" s="212"/>
      <c r="G244" s="16" t="str">
        <f t="shared" si="15"/>
        <v/>
      </c>
      <c r="H244" s="58" t="str">
        <f t="shared" si="16"/>
        <v/>
      </c>
      <c r="I244" s="342" t="b">
        <f t="shared" si="17"/>
        <v>0</v>
      </c>
      <c r="J244" s="346">
        <f t="shared" si="18"/>
        <v>1</v>
      </c>
      <c r="K244" s="33"/>
    </row>
    <row r="245" spans="1:11">
      <c r="A245" s="37">
        <v>236</v>
      </c>
      <c r="B245" s="6"/>
      <c r="C245" s="6"/>
      <c r="D245" s="6"/>
      <c r="E245" s="6"/>
      <c r="F245" s="212"/>
      <c r="G245" s="16" t="str">
        <f t="shared" si="15"/>
        <v/>
      </c>
      <c r="H245" s="58" t="str">
        <f t="shared" si="16"/>
        <v/>
      </c>
      <c r="I245" s="342" t="b">
        <f t="shared" si="17"/>
        <v>0</v>
      </c>
      <c r="J245" s="346">
        <f t="shared" si="18"/>
        <v>1</v>
      </c>
      <c r="K245" s="33"/>
    </row>
    <row r="246" spans="1:11">
      <c r="A246" s="37">
        <v>237</v>
      </c>
      <c r="B246" s="6"/>
      <c r="C246" s="6"/>
      <c r="D246" s="6"/>
      <c r="E246" s="6"/>
      <c r="F246" s="212"/>
      <c r="G246" s="16" t="str">
        <f t="shared" si="15"/>
        <v/>
      </c>
      <c r="H246" s="58" t="str">
        <f t="shared" si="16"/>
        <v/>
      </c>
      <c r="I246" s="342" t="b">
        <f t="shared" si="17"/>
        <v>0</v>
      </c>
      <c r="J246" s="346">
        <f t="shared" si="18"/>
        <v>1</v>
      </c>
      <c r="K246" s="33"/>
    </row>
    <row r="247" spans="1:11">
      <c r="A247" s="37">
        <v>238</v>
      </c>
      <c r="B247" s="6"/>
      <c r="C247" s="6"/>
      <c r="D247" s="6"/>
      <c r="E247" s="6"/>
      <c r="F247" s="212"/>
      <c r="G247" s="16" t="str">
        <f t="shared" si="15"/>
        <v/>
      </c>
      <c r="H247" s="58" t="str">
        <f t="shared" si="16"/>
        <v/>
      </c>
      <c r="I247" s="342" t="b">
        <f t="shared" si="17"/>
        <v>0</v>
      </c>
      <c r="J247" s="346">
        <f t="shared" si="18"/>
        <v>1</v>
      </c>
      <c r="K247" s="33"/>
    </row>
    <row r="248" spans="1:11">
      <c r="A248" s="37">
        <v>239</v>
      </c>
      <c r="B248" s="6"/>
      <c r="C248" s="6"/>
      <c r="D248" s="6"/>
      <c r="E248" s="6"/>
      <c r="F248" s="212"/>
      <c r="G248" s="16" t="str">
        <f t="shared" si="15"/>
        <v/>
      </c>
      <c r="H248" s="58" t="str">
        <f t="shared" si="16"/>
        <v/>
      </c>
      <c r="I248" s="342" t="b">
        <f t="shared" si="17"/>
        <v>0</v>
      </c>
      <c r="J248" s="346">
        <f t="shared" si="18"/>
        <v>1</v>
      </c>
      <c r="K248" s="33"/>
    </row>
    <row r="249" spans="1:11">
      <c r="A249" s="37">
        <v>240</v>
      </c>
      <c r="B249" s="6"/>
      <c r="C249" s="6"/>
      <c r="D249" s="6"/>
      <c r="E249" s="6"/>
      <c r="F249" s="212"/>
      <c r="G249" s="16" t="str">
        <f t="shared" si="15"/>
        <v/>
      </c>
      <c r="H249" s="58" t="str">
        <f t="shared" si="16"/>
        <v/>
      </c>
      <c r="I249" s="342" t="b">
        <f t="shared" si="17"/>
        <v>0</v>
      </c>
      <c r="J249" s="346">
        <f t="shared" si="18"/>
        <v>1</v>
      </c>
      <c r="K249" s="33"/>
    </row>
    <row r="250" spans="1:11">
      <c r="A250" s="37">
        <v>241</v>
      </c>
      <c r="B250" s="6"/>
      <c r="C250" s="6"/>
      <c r="D250" s="6"/>
      <c r="E250" s="6"/>
      <c r="F250" s="212"/>
      <c r="G250" s="16" t="str">
        <f t="shared" si="15"/>
        <v/>
      </c>
      <c r="H250" s="58" t="str">
        <f t="shared" si="16"/>
        <v/>
      </c>
      <c r="I250" s="342" t="b">
        <f t="shared" si="17"/>
        <v>0</v>
      </c>
      <c r="J250" s="346">
        <f t="shared" si="18"/>
        <v>1</v>
      </c>
      <c r="K250" s="33"/>
    </row>
    <row r="251" spans="1:11">
      <c r="A251" s="37">
        <v>242</v>
      </c>
      <c r="B251" s="6"/>
      <c r="C251" s="6"/>
      <c r="D251" s="6"/>
      <c r="E251" s="6"/>
      <c r="F251" s="212"/>
      <c r="G251" s="16" t="str">
        <f t="shared" si="15"/>
        <v/>
      </c>
      <c r="H251" s="58" t="str">
        <f t="shared" si="16"/>
        <v/>
      </c>
      <c r="I251" s="342" t="b">
        <f t="shared" si="17"/>
        <v>0</v>
      </c>
      <c r="J251" s="346">
        <f t="shared" si="18"/>
        <v>1</v>
      </c>
      <c r="K251" s="33"/>
    </row>
    <row r="252" spans="1:11">
      <c r="A252" s="37">
        <v>243</v>
      </c>
      <c r="B252" s="6"/>
      <c r="C252" s="6"/>
      <c r="D252" s="6"/>
      <c r="E252" s="6"/>
      <c r="F252" s="212"/>
      <c r="G252" s="16" t="str">
        <f t="shared" si="15"/>
        <v/>
      </c>
      <c r="H252" s="58" t="str">
        <f t="shared" si="16"/>
        <v/>
      </c>
      <c r="I252" s="342" t="b">
        <f t="shared" si="17"/>
        <v>0</v>
      </c>
      <c r="J252" s="346">
        <f t="shared" si="18"/>
        <v>1</v>
      </c>
      <c r="K252" s="33"/>
    </row>
    <row r="253" spans="1:11">
      <c r="A253" s="37">
        <v>244</v>
      </c>
      <c r="B253" s="6"/>
      <c r="C253" s="6"/>
      <c r="D253" s="6"/>
      <c r="E253" s="6"/>
      <c r="F253" s="212"/>
      <c r="G253" s="16" t="str">
        <f t="shared" si="15"/>
        <v/>
      </c>
      <c r="H253" s="58" t="str">
        <f t="shared" si="16"/>
        <v/>
      </c>
      <c r="I253" s="342" t="b">
        <f t="shared" si="17"/>
        <v>0</v>
      </c>
      <c r="J253" s="346">
        <f t="shared" si="18"/>
        <v>1</v>
      </c>
      <c r="K253" s="33"/>
    </row>
    <row r="254" spans="1:11">
      <c r="A254" s="37">
        <v>245</v>
      </c>
      <c r="B254" s="6"/>
      <c r="C254" s="6"/>
      <c r="D254" s="6"/>
      <c r="E254" s="6"/>
      <c r="F254" s="212"/>
      <c r="G254" s="16" t="str">
        <f t="shared" si="15"/>
        <v/>
      </c>
      <c r="H254" s="58" t="str">
        <f t="shared" si="16"/>
        <v/>
      </c>
      <c r="I254" s="342" t="b">
        <f t="shared" si="17"/>
        <v>0</v>
      </c>
      <c r="J254" s="346">
        <f t="shared" si="18"/>
        <v>1</v>
      </c>
      <c r="K254" s="33"/>
    </row>
    <row r="255" spans="1:11">
      <c r="A255" s="37">
        <v>246</v>
      </c>
      <c r="B255" s="6"/>
      <c r="C255" s="6"/>
      <c r="D255" s="6"/>
      <c r="E255" s="6"/>
      <c r="F255" s="212"/>
      <c r="G255" s="16" t="str">
        <f t="shared" si="15"/>
        <v/>
      </c>
      <c r="H255" s="58" t="str">
        <f t="shared" si="16"/>
        <v/>
      </c>
      <c r="I255" s="342" t="b">
        <f t="shared" si="17"/>
        <v>0</v>
      </c>
      <c r="J255" s="346">
        <f t="shared" si="18"/>
        <v>1</v>
      </c>
      <c r="K255" s="33"/>
    </row>
    <row r="256" spans="1:11">
      <c r="A256" s="37">
        <v>247</v>
      </c>
      <c r="B256" s="6"/>
      <c r="C256" s="6"/>
      <c r="D256" s="6"/>
      <c r="E256" s="6"/>
      <c r="F256" s="212"/>
      <c r="G256" s="16" t="str">
        <f t="shared" si="15"/>
        <v/>
      </c>
      <c r="H256" s="58" t="str">
        <f t="shared" si="16"/>
        <v/>
      </c>
      <c r="I256" s="342" t="b">
        <f t="shared" si="17"/>
        <v>0</v>
      </c>
      <c r="J256" s="346">
        <f t="shared" si="18"/>
        <v>1</v>
      </c>
      <c r="K256" s="33"/>
    </row>
    <row r="257" spans="1:11">
      <c r="A257" s="37">
        <v>248</v>
      </c>
      <c r="B257" s="6"/>
      <c r="C257" s="6"/>
      <c r="D257" s="6"/>
      <c r="E257" s="6"/>
      <c r="F257" s="212"/>
      <c r="G257" s="16" t="str">
        <f t="shared" si="15"/>
        <v/>
      </c>
      <c r="H257" s="58" t="str">
        <f t="shared" si="16"/>
        <v/>
      </c>
      <c r="I257" s="342" t="b">
        <f t="shared" si="17"/>
        <v>0</v>
      </c>
      <c r="J257" s="346">
        <f t="shared" si="18"/>
        <v>1</v>
      </c>
      <c r="K257" s="33"/>
    </row>
    <row r="258" spans="1:11">
      <c r="A258" s="37">
        <v>249</v>
      </c>
      <c r="B258" s="6"/>
      <c r="C258" s="6"/>
      <c r="D258" s="6"/>
      <c r="E258" s="6"/>
      <c r="F258" s="212"/>
      <c r="G258" s="16" t="str">
        <f t="shared" si="15"/>
        <v/>
      </c>
      <c r="H258" s="58" t="str">
        <f t="shared" si="16"/>
        <v/>
      </c>
      <c r="I258" s="342" t="b">
        <f t="shared" si="17"/>
        <v>0</v>
      </c>
      <c r="J258" s="346">
        <f t="shared" si="18"/>
        <v>1</v>
      </c>
      <c r="K258" s="33"/>
    </row>
    <row r="259" spans="1:11">
      <c r="A259" s="37">
        <v>250</v>
      </c>
      <c r="B259" s="6"/>
      <c r="C259" s="6"/>
      <c r="D259" s="6"/>
      <c r="E259" s="6"/>
      <c r="F259" s="212"/>
      <c r="G259" s="16" t="str">
        <f t="shared" si="15"/>
        <v/>
      </c>
      <c r="H259" s="58" t="str">
        <f t="shared" si="16"/>
        <v/>
      </c>
      <c r="I259" s="342" t="b">
        <f t="shared" si="17"/>
        <v>0</v>
      </c>
      <c r="J259" s="346">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228</v>
      </c>
      <c r="C1" s="61"/>
      <c r="D1" s="63"/>
      <c r="E1" s="284"/>
    </row>
    <row r="2" spans="1:6" s="60" customFormat="1">
      <c r="A2" s="339" t="str">
        <f>IF(ISBLANK(facultate), IF(ISBLANK(departament),"","Departament " &amp; departament), "Facultatea " &amp; facultate)</f>
        <v>Facultatea Construcții</v>
      </c>
      <c r="C2" s="61"/>
      <c r="D2" s="63"/>
      <c r="E2" s="284"/>
    </row>
    <row r="3" spans="1:6" s="60" customFormat="1">
      <c r="A3" s="339" t="str">
        <f>IF(ISBLANK(departament),"","Departamentul " &amp; departament)</f>
        <v>Departamentul Căi de Comunicație Terestre, Fundații și Cadastru</v>
      </c>
      <c r="C3" s="61"/>
      <c r="D3" s="63"/>
      <c r="E3" s="284"/>
    </row>
    <row r="4" spans="1:6">
      <c r="A4" s="527" t="s">
        <v>650</v>
      </c>
      <c r="B4" s="527"/>
      <c r="C4" s="527"/>
      <c r="D4" s="527"/>
      <c r="E4" s="286"/>
    </row>
    <row r="5" spans="1:6">
      <c r="A5" s="527" t="s">
        <v>743</v>
      </c>
      <c r="B5" s="527"/>
      <c r="C5" s="527"/>
      <c r="D5" s="527"/>
    </row>
    <row r="6" spans="1:6" ht="13.5" customHeight="1">
      <c r="C6" s="64"/>
      <c r="D6" s="340" t="str">
        <f>CONCATENATE(functie," ",nume_candidat)</f>
        <v>Profesor Ciutina Adrian</v>
      </c>
    </row>
    <row r="7" spans="1:6" ht="18.75" customHeight="1">
      <c r="A7" s="524" t="s">
        <v>93</v>
      </c>
      <c r="B7" s="524" t="s">
        <v>767</v>
      </c>
      <c r="C7" s="530" t="s">
        <v>2</v>
      </c>
      <c r="D7" s="592" t="s">
        <v>289</v>
      </c>
      <c r="E7" s="531" t="s">
        <v>286</v>
      </c>
      <c r="F7" s="532" t="s">
        <v>296</v>
      </c>
    </row>
    <row r="8" spans="1:6" ht="46.5" customHeight="1">
      <c r="A8" s="524"/>
      <c r="B8" s="524"/>
      <c r="C8" s="530"/>
      <c r="D8" s="591"/>
      <c r="E8" s="531"/>
      <c r="F8" s="532"/>
    </row>
    <row r="9" spans="1:6">
      <c r="A9" s="86"/>
      <c r="B9" s="65"/>
      <c r="C9" s="30"/>
      <c r="D9" s="144">
        <f>SUMIF(D10:D1010,"&gt;0")</f>
        <v>0</v>
      </c>
      <c r="E9" s="293"/>
    </row>
    <row r="10" spans="1:6">
      <c r="A10" s="37">
        <v>1</v>
      </c>
      <c r="B10" s="7"/>
      <c r="C10" s="215"/>
      <c r="D10" s="16" t="str">
        <f t="shared" ref="D10:D73" si="0">IF(OR($B10="",,,,$C10&lt;an_initial,$C10&gt;an_final,),"",10)</f>
        <v/>
      </c>
      <c r="E10" s="342" t="b">
        <f t="shared" ref="E10:E73" si="1">IF(nume_candidat="",FALSE,ISNUMBER(SEARCH(nume_candidat,$B10)))</f>
        <v>0</v>
      </c>
      <c r="F10" s="343">
        <f t="shared" ref="F10:F73" si="2">LEN(B10)-LEN(SUBSTITUTE(B10,",",""))+1</f>
        <v>1</v>
      </c>
    </row>
    <row r="11" spans="1:6">
      <c r="A11" s="37">
        <v>2</v>
      </c>
      <c r="B11" s="7"/>
      <c r="C11" s="215"/>
      <c r="D11" s="16" t="str">
        <f t="shared" si="0"/>
        <v/>
      </c>
      <c r="E11" s="342" t="b">
        <f t="shared" si="1"/>
        <v>0</v>
      </c>
      <c r="F11" s="343">
        <f t="shared" si="2"/>
        <v>1</v>
      </c>
    </row>
    <row r="12" spans="1:6">
      <c r="A12" s="37">
        <v>3</v>
      </c>
      <c r="B12" s="7"/>
      <c r="C12" s="215"/>
      <c r="D12" s="16" t="str">
        <f t="shared" si="0"/>
        <v/>
      </c>
      <c r="E12" s="342" t="b">
        <f t="shared" si="1"/>
        <v>0</v>
      </c>
      <c r="F12" s="343">
        <f t="shared" si="2"/>
        <v>1</v>
      </c>
    </row>
    <row r="13" spans="1:6">
      <c r="A13" s="37">
        <v>4</v>
      </c>
      <c r="B13" s="6"/>
      <c r="C13" s="211"/>
      <c r="D13" s="16" t="str">
        <f t="shared" si="0"/>
        <v/>
      </c>
      <c r="E13" s="342" t="b">
        <f t="shared" si="1"/>
        <v>0</v>
      </c>
      <c r="F13" s="343">
        <f t="shared" si="2"/>
        <v>1</v>
      </c>
    </row>
    <row r="14" spans="1:6">
      <c r="A14" s="37">
        <v>5</v>
      </c>
      <c r="B14" s="6"/>
      <c r="C14" s="211"/>
      <c r="D14" s="16" t="str">
        <f t="shared" si="0"/>
        <v/>
      </c>
      <c r="E14" s="342" t="b">
        <f t="shared" si="1"/>
        <v>0</v>
      </c>
      <c r="F14" s="343">
        <f t="shared" si="2"/>
        <v>1</v>
      </c>
    </row>
    <row r="15" spans="1:6">
      <c r="A15" s="37">
        <v>6</v>
      </c>
      <c r="B15" s="6"/>
      <c r="C15" s="211"/>
      <c r="D15" s="16" t="str">
        <f t="shared" si="0"/>
        <v/>
      </c>
      <c r="E15" s="342" t="b">
        <f t="shared" si="1"/>
        <v>0</v>
      </c>
      <c r="F15" s="343">
        <f t="shared" si="2"/>
        <v>1</v>
      </c>
    </row>
    <row r="16" spans="1:6">
      <c r="A16" s="37">
        <v>7</v>
      </c>
      <c r="B16" s="6"/>
      <c r="C16" s="211"/>
      <c r="D16" s="16" t="str">
        <f t="shared" si="0"/>
        <v/>
      </c>
      <c r="E16" s="342" t="b">
        <f t="shared" si="1"/>
        <v>0</v>
      </c>
      <c r="F16" s="343">
        <f t="shared" si="2"/>
        <v>1</v>
      </c>
    </row>
    <row r="17" spans="1:6">
      <c r="A17" s="37">
        <v>8</v>
      </c>
      <c r="B17" s="6"/>
      <c r="C17" s="211"/>
      <c r="D17" s="16" t="str">
        <f t="shared" si="0"/>
        <v/>
      </c>
      <c r="E17" s="342" t="b">
        <f t="shared" si="1"/>
        <v>0</v>
      </c>
      <c r="F17" s="343">
        <f t="shared" si="2"/>
        <v>1</v>
      </c>
    </row>
    <row r="18" spans="1:6">
      <c r="A18" s="37">
        <v>9</v>
      </c>
      <c r="B18" s="6"/>
      <c r="C18" s="211"/>
      <c r="D18" s="16" t="str">
        <f t="shared" si="0"/>
        <v/>
      </c>
      <c r="E18" s="342" t="b">
        <f t="shared" si="1"/>
        <v>0</v>
      </c>
      <c r="F18" s="343">
        <f t="shared" si="2"/>
        <v>1</v>
      </c>
    </row>
    <row r="19" spans="1:6">
      <c r="A19" s="37">
        <v>10</v>
      </c>
      <c r="B19" s="6"/>
      <c r="C19" s="211"/>
      <c r="D19" s="16" t="str">
        <f t="shared" si="0"/>
        <v/>
      </c>
      <c r="E19" s="342" t="b">
        <f t="shared" si="1"/>
        <v>0</v>
      </c>
      <c r="F19" s="343">
        <f t="shared" si="2"/>
        <v>1</v>
      </c>
    </row>
    <row r="20" spans="1:6">
      <c r="A20" s="37">
        <v>11</v>
      </c>
      <c r="B20" s="6"/>
      <c r="C20" s="211"/>
      <c r="D20" s="16" t="str">
        <f t="shared" si="0"/>
        <v/>
      </c>
      <c r="E20" s="342" t="b">
        <f t="shared" si="1"/>
        <v>0</v>
      </c>
      <c r="F20" s="343">
        <f t="shared" si="2"/>
        <v>1</v>
      </c>
    </row>
    <row r="21" spans="1:6">
      <c r="A21" s="37">
        <v>12</v>
      </c>
      <c r="B21" s="6"/>
      <c r="C21" s="211"/>
      <c r="D21" s="16" t="str">
        <f t="shared" si="0"/>
        <v/>
      </c>
      <c r="E21" s="342" t="b">
        <f t="shared" si="1"/>
        <v>0</v>
      </c>
      <c r="F21" s="343">
        <f t="shared" si="2"/>
        <v>1</v>
      </c>
    </row>
    <row r="22" spans="1:6">
      <c r="A22" s="37">
        <v>13</v>
      </c>
      <c r="B22" s="6"/>
      <c r="C22" s="211"/>
      <c r="D22" s="16" t="str">
        <f t="shared" si="0"/>
        <v/>
      </c>
      <c r="E22" s="342" t="b">
        <f t="shared" si="1"/>
        <v>0</v>
      </c>
      <c r="F22" s="343">
        <f t="shared" si="2"/>
        <v>1</v>
      </c>
    </row>
    <row r="23" spans="1:6">
      <c r="A23" s="37">
        <v>14</v>
      </c>
      <c r="B23" s="6"/>
      <c r="C23" s="211"/>
      <c r="D23" s="16" t="str">
        <f t="shared" si="0"/>
        <v/>
      </c>
      <c r="E23" s="342" t="b">
        <f t="shared" si="1"/>
        <v>0</v>
      </c>
      <c r="F23" s="343">
        <f t="shared" si="2"/>
        <v>1</v>
      </c>
    </row>
    <row r="24" spans="1:6">
      <c r="A24" s="37">
        <v>15</v>
      </c>
      <c r="B24" s="6"/>
      <c r="C24" s="211"/>
      <c r="D24" s="16" t="str">
        <f t="shared" si="0"/>
        <v/>
      </c>
      <c r="E24" s="342" t="b">
        <f t="shared" si="1"/>
        <v>0</v>
      </c>
      <c r="F24" s="343">
        <f t="shared" si="2"/>
        <v>1</v>
      </c>
    </row>
    <row r="25" spans="1:6">
      <c r="A25" s="37">
        <v>16</v>
      </c>
      <c r="B25" s="6"/>
      <c r="C25" s="211"/>
      <c r="D25" s="16" t="str">
        <f t="shared" si="0"/>
        <v/>
      </c>
      <c r="E25" s="342" t="b">
        <f t="shared" si="1"/>
        <v>0</v>
      </c>
      <c r="F25" s="343">
        <f t="shared" si="2"/>
        <v>1</v>
      </c>
    </row>
    <row r="26" spans="1:6">
      <c r="A26" s="37">
        <v>17</v>
      </c>
      <c r="B26" s="6"/>
      <c r="C26" s="211"/>
      <c r="D26" s="16" t="str">
        <f t="shared" si="0"/>
        <v/>
      </c>
      <c r="E26" s="342" t="b">
        <f t="shared" si="1"/>
        <v>0</v>
      </c>
      <c r="F26" s="343">
        <f t="shared" si="2"/>
        <v>1</v>
      </c>
    </row>
    <row r="27" spans="1:6">
      <c r="A27" s="37">
        <v>18</v>
      </c>
      <c r="B27" s="6"/>
      <c r="C27" s="211"/>
      <c r="D27" s="16" t="str">
        <f t="shared" si="0"/>
        <v/>
      </c>
      <c r="E27" s="342" t="b">
        <f t="shared" si="1"/>
        <v>0</v>
      </c>
      <c r="F27" s="343">
        <f t="shared" si="2"/>
        <v>1</v>
      </c>
    </row>
    <row r="28" spans="1:6">
      <c r="A28" s="37">
        <v>19</v>
      </c>
      <c r="B28" s="6"/>
      <c r="C28" s="211"/>
      <c r="D28" s="16" t="str">
        <f t="shared" si="0"/>
        <v/>
      </c>
      <c r="E28" s="342" t="b">
        <f t="shared" si="1"/>
        <v>0</v>
      </c>
      <c r="F28" s="343">
        <f t="shared" si="2"/>
        <v>1</v>
      </c>
    </row>
    <row r="29" spans="1:6">
      <c r="A29" s="37">
        <v>20</v>
      </c>
      <c r="B29" s="6"/>
      <c r="C29" s="211"/>
      <c r="D29" s="16" t="str">
        <f t="shared" si="0"/>
        <v/>
      </c>
      <c r="E29" s="342" t="b">
        <f t="shared" si="1"/>
        <v>0</v>
      </c>
      <c r="F29" s="343">
        <f t="shared" si="2"/>
        <v>1</v>
      </c>
    </row>
    <row r="30" spans="1:6">
      <c r="A30" s="37">
        <v>21</v>
      </c>
      <c r="B30" s="6"/>
      <c r="C30" s="211"/>
      <c r="D30" s="16" t="str">
        <f t="shared" si="0"/>
        <v/>
      </c>
      <c r="E30" s="342" t="b">
        <f t="shared" si="1"/>
        <v>0</v>
      </c>
      <c r="F30" s="343">
        <f t="shared" si="2"/>
        <v>1</v>
      </c>
    </row>
    <row r="31" spans="1:6">
      <c r="A31" s="37">
        <v>22</v>
      </c>
      <c r="B31" s="6"/>
      <c r="C31" s="211"/>
      <c r="D31" s="16" t="str">
        <f t="shared" si="0"/>
        <v/>
      </c>
      <c r="E31" s="342" t="b">
        <f t="shared" si="1"/>
        <v>0</v>
      </c>
      <c r="F31" s="343">
        <f t="shared" si="2"/>
        <v>1</v>
      </c>
    </row>
    <row r="32" spans="1:6">
      <c r="A32" s="37">
        <v>23</v>
      </c>
      <c r="B32" s="6"/>
      <c r="C32" s="211"/>
      <c r="D32" s="16" t="str">
        <f t="shared" si="0"/>
        <v/>
      </c>
      <c r="E32" s="342" t="b">
        <f t="shared" si="1"/>
        <v>0</v>
      </c>
      <c r="F32" s="343">
        <f t="shared" si="2"/>
        <v>1</v>
      </c>
    </row>
    <row r="33" spans="1:6">
      <c r="A33" s="37">
        <v>24</v>
      </c>
      <c r="B33" s="6"/>
      <c r="C33" s="211"/>
      <c r="D33" s="16" t="str">
        <f t="shared" si="0"/>
        <v/>
      </c>
      <c r="E33" s="342" t="b">
        <f t="shared" si="1"/>
        <v>0</v>
      </c>
      <c r="F33" s="343">
        <f t="shared" si="2"/>
        <v>1</v>
      </c>
    </row>
    <row r="34" spans="1:6">
      <c r="A34" s="37">
        <v>25</v>
      </c>
      <c r="B34" s="6"/>
      <c r="C34" s="211"/>
      <c r="D34" s="16" t="str">
        <f t="shared" si="0"/>
        <v/>
      </c>
      <c r="E34" s="342" t="b">
        <f t="shared" si="1"/>
        <v>0</v>
      </c>
      <c r="F34" s="343">
        <f t="shared" si="2"/>
        <v>1</v>
      </c>
    </row>
    <row r="35" spans="1:6">
      <c r="A35" s="37">
        <v>26</v>
      </c>
      <c r="B35" s="6"/>
      <c r="C35" s="211"/>
      <c r="D35" s="16" t="str">
        <f t="shared" si="0"/>
        <v/>
      </c>
      <c r="E35" s="342" t="b">
        <f t="shared" si="1"/>
        <v>0</v>
      </c>
      <c r="F35" s="343">
        <f t="shared" si="2"/>
        <v>1</v>
      </c>
    </row>
    <row r="36" spans="1:6">
      <c r="A36" s="37">
        <v>27</v>
      </c>
      <c r="B36" s="6"/>
      <c r="C36" s="211"/>
      <c r="D36" s="16" t="str">
        <f t="shared" si="0"/>
        <v/>
      </c>
      <c r="E36" s="342" t="b">
        <f t="shared" si="1"/>
        <v>0</v>
      </c>
      <c r="F36" s="343">
        <f t="shared" si="2"/>
        <v>1</v>
      </c>
    </row>
    <row r="37" spans="1:6">
      <c r="A37" s="37">
        <v>28</v>
      </c>
      <c r="B37" s="6"/>
      <c r="C37" s="211"/>
      <c r="D37" s="16" t="str">
        <f t="shared" si="0"/>
        <v/>
      </c>
      <c r="E37" s="342" t="b">
        <f t="shared" si="1"/>
        <v>0</v>
      </c>
      <c r="F37" s="343">
        <f t="shared" si="2"/>
        <v>1</v>
      </c>
    </row>
    <row r="38" spans="1:6">
      <c r="A38" s="37">
        <v>29</v>
      </c>
      <c r="B38" s="6"/>
      <c r="C38" s="211"/>
      <c r="D38" s="16" t="str">
        <f t="shared" si="0"/>
        <v/>
      </c>
      <c r="E38" s="342" t="b">
        <f t="shared" si="1"/>
        <v>0</v>
      </c>
      <c r="F38" s="343">
        <f t="shared" si="2"/>
        <v>1</v>
      </c>
    </row>
    <row r="39" spans="1:6">
      <c r="A39" s="37">
        <v>30</v>
      </c>
      <c r="B39" s="6"/>
      <c r="C39" s="211"/>
      <c r="D39" s="16" t="str">
        <f t="shared" si="0"/>
        <v/>
      </c>
      <c r="E39" s="342" t="b">
        <f t="shared" si="1"/>
        <v>0</v>
      </c>
      <c r="F39" s="343">
        <f t="shared" si="2"/>
        <v>1</v>
      </c>
    </row>
    <row r="40" spans="1:6">
      <c r="A40" s="37">
        <v>31</v>
      </c>
      <c r="B40" s="6"/>
      <c r="C40" s="211"/>
      <c r="D40" s="16" t="str">
        <f t="shared" si="0"/>
        <v/>
      </c>
      <c r="E40" s="342" t="b">
        <f t="shared" si="1"/>
        <v>0</v>
      </c>
      <c r="F40" s="343">
        <f t="shared" si="2"/>
        <v>1</v>
      </c>
    </row>
    <row r="41" spans="1:6">
      <c r="A41" s="37">
        <v>32</v>
      </c>
      <c r="B41" s="6"/>
      <c r="C41" s="211"/>
      <c r="D41" s="16" t="str">
        <f t="shared" si="0"/>
        <v/>
      </c>
      <c r="E41" s="342" t="b">
        <f t="shared" si="1"/>
        <v>0</v>
      </c>
      <c r="F41" s="343">
        <f t="shared" si="2"/>
        <v>1</v>
      </c>
    </row>
    <row r="42" spans="1:6">
      <c r="A42" s="37">
        <v>33</v>
      </c>
      <c r="B42" s="6"/>
      <c r="C42" s="211"/>
      <c r="D42" s="16" t="str">
        <f t="shared" si="0"/>
        <v/>
      </c>
      <c r="E42" s="342" t="b">
        <f t="shared" si="1"/>
        <v>0</v>
      </c>
      <c r="F42" s="343">
        <f t="shared" si="2"/>
        <v>1</v>
      </c>
    </row>
    <row r="43" spans="1:6">
      <c r="A43" s="37">
        <v>34</v>
      </c>
      <c r="B43" s="6"/>
      <c r="C43" s="211"/>
      <c r="D43" s="16" t="str">
        <f t="shared" si="0"/>
        <v/>
      </c>
      <c r="E43" s="342" t="b">
        <f t="shared" si="1"/>
        <v>0</v>
      </c>
      <c r="F43" s="343">
        <f t="shared" si="2"/>
        <v>1</v>
      </c>
    </row>
    <row r="44" spans="1:6">
      <c r="A44" s="37">
        <v>35</v>
      </c>
      <c r="B44" s="6"/>
      <c r="C44" s="211"/>
      <c r="D44" s="16" t="str">
        <f t="shared" si="0"/>
        <v/>
      </c>
      <c r="E44" s="342" t="b">
        <f t="shared" si="1"/>
        <v>0</v>
      </c>
      <c r="F44" s="343">
        <f t="shared" si="2"/>
        <v>1</v>
      </c>
    </row>
    <row r="45" spans="1:6">
      <c r="A45" s="37">
        <v>36</v>
      </c>
      <c r="B45" s="6"/>
      <c r="C45" s="211"/>
      <c r="D45" s="16" t="str">
        <f t="shared" si="0"/>
        <v/>
      </c>
      <c r="E45" s="342" t="b">
        <f t="shared" si="1"/>
        <v>0</v>
      </c>
      <c r="F45" s="343">
        <f t="shared" si="2"/>
        <v>1</v>
      </c>
    </row>
    <row r="46" spans="1:6">
      <c r="A46" s="37">
        <v>37</v>
      </c>
      <c r="B46" s="6"/>
      <c r="C46" s="211"/>
      <c r="D46" s="16" t="str">
        <f t="shared" si="0"/>
        <v/>
      </c>
      <c r="E46" s="342" t="b">
        <f t="shared" si="1"/>
        <v>0</v>
      </c>
      <c r="F46" s="343">
        <f t="shared" si="2"/>
        <v>1</v>
      </c>
    </row>
    <row r="47" spans="1:6">
      <c r="A47" s="37">
        <v>38</v>
      </c>
      <c r="B47" s="6"/>
      <c r="C47" s="211"/>
      <c r="D47" s="16" t="str">
        <f t="shared" si="0"/>
        <v/>
      </c>
      <c r="E47" s="342" t="b">
        <f t="shared" si="1"/>
        <v>0</v>
      </c>
      <c r="F47" s="343">
        <f t="shared" si="2"/>
        <v>1</v>
      </c>
    </row>
    <row r="48" spans="1:6">
      <c r="A48" s="37">
        <v>39</v>
      </c>
      <c r="B48" s="6"/>
      <c r="C48" s="211"/>
      <c r="D48" s="16" t="str">
        <f t="shared" si="0"/>
        <v/>
      </c>
      <c r="E48" s="342" t="b">
        <f t="shared" si="1"/>
        <v>0</v>
      </c>
      <c r="F48" s="343">
        <f t="shared" si="2"/>
        <v>1</v>
      </c>
    </row>
    <row r="49" spans="1:6">
      <c r="A49" s="37">
        <v>40</v>
      </c>
      <c r="B49" s="6"/>
      <c r="C49" s="211"/>
      <c r="D49" s="16" t="str">
        <f t="shared" si="0"/>
        <v/>
      </c>
      <c r="E49" s="342" t="b">
        <f t="shared" si="1"/>
        <v>0</v>
      </c>
      <c r="F49" s="343">
        <f t="shared" si="2"/>
        <v>1</v>
      </c>
    </row>
    <row r="50" spans="1:6">
      <c r="A50" s="37">
        <v>41</v>
      </c>
      <c r="B50" s="6"/>
      <c r="C50" s="211"/>
      <c r="D50" s="16" t="str">
        <f t="shared" si="0"/>
        <v/>
      </c>
      <c r="E50" s="342" t="b">
        <f t="shared" si="1"/>
        <v>0</v>
      </c>
      <c r="F50" s="343">
        <f t="shared" si="2"/>
        <v>1</v>
      </c>
    </row>
    <row r="51" spans="1:6">
      <c r="A51" s="37">
        <v>42</v>
      </c>
      <c r="B51" s="6"/>
      <c r="C51" s="211"/>
      <c r="D51" s="16" t="str">
        <f t="shared" si="0"/>
        <v/>
      </c>
      <c r="E51" s="342" t="b">
        <f t="shared" si="1"/>
        <v>0</v>
      </c>
      <c r="F51" s="343">
        <f t="shared" si="2"/>
        <v>1</v>
      </c>
    </row>
    <row r="52" spans="1:6">
      <c r="A52" s="37">
        <v>43</v>
      </c>
      <c r="B52" s="6"/>
      <c r="C52" s="211"/>
      <c r="D52" s="16" t="str">
        <f t="shared" si="0"/>
        <v/>
      </c>
      <c r="E52" s="342" t="b">
        <f t="shared" si="1"/>
        <v>0</v>
      </c>
      <c r="F52" s="343">
        <f t="shared" si="2"/>
        <v>1</v>
      </c>
    </row>
    <row r="53" spans="1:6">
      <c r="A53" s="37">
        <v>44</v>
      </c>
      <c r="B53" s="6"/>
      <c r="C53" s="211"/>
      <c r="D53" s="16" t="str">
        <f t="shared" si="0"/>
        <v/>
      </c>
      <c r="E53" s="342" t="b">
        <f t="shared" si="1"/>
        <v>0</v>
      </c>
      <c r="F53" s="343">
        <f t="shared" si="2"/>
        <v>1</v>
      </c>
    </row>
    <row r="54" spans="1:6">
      <c r="A54" s="37">
        <v>45</v>
      </c>
      <c r="B54" s="6"/>
      <c r="C54" s="211"/>
      <c r="D54" s="16" t="str">
        <f t="shared" si="0"/>
        <v/>
      </c>
      <c r="E54" s="342" t="b">
        <f t="shared" si="1"/>
        <v>0</v>
      </c>
      <c r="F54" s="343">
        <f t="shared" si="2"/>
        <v>1</v>
      </c>
    </row>
    <row r="55" spans="1:6">
      <c r="A55" s="37">
        <v>46</v>
      </c>
      <c r="B55" s="6"/>
      <c r="C55" s="211"/>
      <c r="D55" s="16" t="str">
        <f t="shared" si="0"/>
        <v/>
      </c>
      <c r="E55" s="342" t="b">
        <f t="shared" si="1"/>
        <v>0</v>
      </c>
      <c r="F55" s="343">
        <f t="shared" si="2"/>
        <v>1</v>
      </c>
    </row>
    <row r="56" spans="1:6">
      <c r="A56" s="37">
        <v>47</v>
      </c>
      <c r="B56" s="6"/>
      <c r="C56" s="211"/>
      <c r="D56" s="16" t="str">
        <f t="shared" si="0"/>
        <v/>
      </c>
      <c r="E56" s="342" t="b">
        <f t="shared" si="1"/>
        <v>0</v>
      </c>
      <c r="F56" s="343">
        <f t="shared" si="2"/>
        <v>1</v>
      </c>
    </row>
    <row r="57" spans="1:6">
      <c r="A57" s="37">
        <v>48</v>
      </c>
      <c r="B57" s="6"/>
      <c r="C57" s="211"/>
      <c r="D57" s="16" t="str">
        <f t="shared" si="0"/>
        <v/>
      </c>
      <c r="E57" s="342" t="b">
        <f t="shared" si="1"/>
        <v>0</v>
      </c>
      <c r="F57" s="343">
        <f t="shared" si="2"/>
        <v>1</v>
      </c>
    </row>
    <row r="58" spans="1:6">
      <c r="A58" s="37">
        <v>49</v>
      </c>
      <c r="B58" s="6"/>
      <c r="C58" s="211"/>
      <c r="D58" s="16" t="str">
        <f t="shared" si="0"/>
        <v/>
      </c>
      <c r="E58" s="342" t="b">
        <f t="shared" si="1"/>
        <v>0</v>
      </c>
      <c r="F58" s="343">
        <f t="shared" si="2"/>
        <v>1</v>
      </c>
    </row>
    <row r="59" spans="1:6">
      <c r="A59" s="37">
        <v>50</v>
      </c>
      <c r="B59" s="6"/>
      <c r="C59" s="211"/>
      <c r="D59" s="16" t="str">
        <f t="shared" si="0"/>
        <v/>
      </c>
      <c r="E59" s="342" t="b">
        <f t="shared" si="1"/>
        <v>0</v>
      </c>
      <c r="F59" s="343">
        <f t="shared" si="2"/>
        <v>1</v>
      </c>
    </row>
    <row r="60" spans="1:6">
      <c r="A60" s="37">
        <v>51</v>
      </c>
      <c r="B60" s="6"/>
      <c r="C60" s="211"/>
      <c r="D60" s="16" t="str">
        <f t="shared" si="0"/>
        <v/>
      </c>
      <c r="E60" s="342" t="b">
        <f t="shared" si="1"/>
        <v>0</v>
      </c>
      <c r="F60" s="343">
        <f t="shared" si="2"/>
        <v>1</v>
      </c>
    </row>
    <row r="61" spans="1:6">
      <c r="A61" s="37">
        <v>52</v>
      </c>
      <c r="B61" s="6"/>
      <c r="C61" s="211"/>
      <c r="D61" s="16" t="str">
        <f t="shared" si="0"/>
        <v/>
      </c>
      <c r="E61" s="342" t="b">
        <f t="shared" si="1"/>
        <v>0</v>
      </c>
      <c r="F61" s="343">
        <f t="shared" si="2"/>
        <v>1</v>
      </c>
    </row>
    <row r="62" spans="1:6">
      <c r="A62" s="37">
        <v>53</v>
      </c>
      <c r="B62" s="6"/>
      <c r="C62" s="211"/>
      <c r="D62" s="16" t="str">
        <f t="shared" si="0"/>
        <v/>
      </c>
      <c r="E62" s="342" t="b">
        <f t="shared" si="1"/>
        <v>0</v>
      </c>
      <c r="F62" s="343">
        <f t="shared" si="2"/>
        <v>1</v>
      </c>
    </row>
    <row r="63" spans="1:6">
      <c r="A63" s="37">
        <v>54</v>
      </c>
      <c r="B63" s="6"/>
      <c r="C63" s="211"/>
      <c r="D63" s="16" t="str">
        <f t="shared" si="0"/>
        <v/>
      </c>
      <c r="E63" s="342" t="b">
        <f t="shared" si="1"/>
        <v>0</v>
      </c>
      <c r="F63" s="343">
        <f t="shared" si="2"/>
        <v>1</v>
      </c>
    </row>
    <row r="64" spans="1:6">
      <c r="A64" s="37">
        <v>55</v>
      </c>
      <c r="B64" s="6"/>
      <c r="C64" s="211"/>
      <c r="D64" s="16" t="str">
        <f t="shared" si="0"/>
        <v/>
      </c>
      <c r="E64" s="342" t="b">
        <f t="shared" si="1"/>
        <v>0</v>
      </c>
      <c r="F64" s="343">
        <f t="shared" si="2"/>
        <v>1</v>
      </c>
    </row>
    <row r="65" spans="1:6">
      <c r="A65" s="37">
        <v>56</v>
      </c>
      <c r="B65" s="6"/>
      <c r="C65" s="211"/>
      <c r="D65" s="16" t="str">
        <f t="shared" si="0"/>
        <v/>
      </c>
      <c r="E65" s="342" t="b">
        <f t="shared" si="1"/>
        <v>0</v>
      </c>
      <c r="F65" s="343">
        <f t="shared" si="2"/>
        <v>1</v>
      </c>
    </row>
    <row r="66" spans="1:6">
      <c r="A66" s="37">
        <v>57</v>
      </c>
      <c r="B66" s="6"/>
      <c r="C66" s="211"/>
      <c r="D66" s="16" t="str">
        <f t="shared" si="0"/>
        <v/>
      </c>
      <c r="E66" s="342" t="b">
        <f t="shared" si="1"/>
        <v>0</v>
      </c>
      <c r="F66" s="343">
        <f t="shared" si="2"/>
        <v>1</v>
      </c>
    </row>
    <row r="67" spans="1:6">
      <c r="A67" s="37">
        <v>58</v>
      </c>
      <c r="B67" s="6"/>
      <c r="C67" s="211"/>
      <c r="D67" s="16" t="str">
        <f t="shared" si="0"/>
        <v/>
      </c>
      <c r="E67" s="342" t="b">
        <f t="shared" si="1"/>
        <v>0</v>
      </c>
      <c r="F67" s="343">
        <f t="shared" si="2"/>
        <v>1</v>
      </c>
    </row>
    <row r="68" spans="1:6">
      <c r="A68" s="37">
        <v>59</v>
      </c>
      <c r="B68" s="6"/>
      <c r="C68" s="211"/>
      <c r="D68" s="16" t="str">
        <f t="shared" si="0"/>
        <v/>
      </c>
      <c r="E68" s="342" t="b">
        <f t="shared" si="1"/>
        <v>0</v>
      </c>
      <c r="F68" s="343">
        <f t="shared" si="2"/>
        <v>1</v>
      </c>
    </row>
    <row r="69" spans="1:6">
      <c r="A69" s="37">
        <v>60</v>
      </c>
      <c r="B69" s="6"/>
      <c r="C69" s="211"/>
      <c r="D69" s="16" t="str">
        <f t="shared" si="0"/>
        <v/>
      </c>
      <c r="E69" s="342" t="b">
        <f t="shared" si="1"/>
        <v>0</v>
      </c>
      <c r="F69" s="343">
        <f t="shared" si="2"/>
        <v>1</v>
      </c>
    </row>
    <row r="70" spans="1:6">
      <c r="A70" s="37">
        <v>61</v>
      </c>
      <c r="B70" s="6"/>
      <c r="C70" s="211"/>
      <c r="D70" s="16" t="str">
        <f t="shared" si="0"/>
        <v/>
      </c>
      <c r="E70" s="342" t="b">
        <f t="shared" si="1"/>
        <v>0</v>
      </c>
      <c r="F70" s="343">
        <f t="shared" si="2"/>
        <v>1</v>
      </c>
    </row>
    <row r="71" spans="1:6">
      <c r="A71" s="37">
        <v>62</v>
      </c>
      <c r="B71" s="6"/>
      <c r="C71" s="211"/>
      <c r="D71" s="16" t="str">
        <f t="shared" si="0"/>
        <v/>
      </c>
      <c r="E71" s="342" t="b">
        <f t="shared" si="1"/>
        <v>0</v>
      </c>
      <c r="F71" s="343">
        <f t="shared" si="2"/>
        <v>1</v>
      </c>
    </row>
    <row r="72" spans="1:6">
      <c r="A72" s="37">
        <v>63</v>
      </c>
      <c r="B72" s="6"/>
      <c r="C72" s="211"/>
      <c r="D72" s="16" t="str">
        <f t="shared" si="0"/>
        <v/>
      </c>
      <c r="E72" s="342" t="b">
        <f t="shared" si="1"/>
        <v>0</v>
      </c>
      <c r="F72" s="343">
        <f t="shared" si="2"/>
        <v>1</v>
      </c>
    </row>
    <row r="73" spans="1:6">
      <c r="A73" s="37">
        <v>64</v>
      </c>
      <c r="B73" s="6"/>
      <c r="C73" s="211"/>
      <c r="D73" s="16" t="str">
        <f t="shared" si="0"/>
        <v/>
      </c>
      <c r="E73" s="342" t="b">
        <f t="shared" si="1"/>
        <v>0</v>
      </c>
      <c r="F73" s="343">
        <f t="shared" si="2"/>
        <v>1</v>
      </c>
    </row>
    <row r="74" spans="1:6">
      <c r="A74" s="37">
        <v>65</v>
      </c>
      <c r="B74" s="6"/>
      <c r="C74" s="211"/>
      <c r="D74" s="16" t="str">
        <f t="shared" ref="D74:D137" si="3">IF(OR($B74="",,,,$C74&lt;an_initial,$C74&gt;an_final,),"",10)</f>
        <v/>
      </c>
      <c r="E74" s="342" t="b">
        <f t="shared" ref="E74:E108" si="4">IF(nume_candidat="",FALSE,ISNUMBER(SEARCH(nume_candidat,$B74)))</f>
        <v>0</v>
      </c>
      <c r="F74" s="343">
        <f t="shared" ref="F74:F108" si="5">LEN(B74)-LEN(SUBSTITUTE(B74,",",""))+1</f>
        <v>1</v>
      </c>
    </row>
    <row r="75" spans="1:6">
      <c r="A75" s="37">
        <v>66</v>
      </c>
      <c r="B75" s="6"/>
      <c r="C75" s="211"/>
      <c r="D75" s="16" t="str">
        <f t="shared" si="3"/>
        <v/>
      </c>
      <c r="E75" s="342" t="b">
        <f t="shared" si="4"/>
        <v>0</v>
      </c>
      <c r="F75" s="343">
        <f t="shared" si="5"/>
        <v>1</v>
      </c>
    </row>
    <row r="76" spans="1:6">
      <c r="A76" s="37">
        <v>67</v>
      </c>
      <c r="B76" s="6"/>
      <c r="C76" s="211"/>
      <c r="D76" s="16" t="str">
        <f t="shared" si="3"/>
        <v/>
      </c>
      <c r="E76" s="342" t="b">
        <f t="shared" si="4"/>
        <v>0</v>
      </c>
      <c r="F76" s="343">
        <f t="shared" si="5"/>
        <v>1</v>
      </c>
    </row>
    <row r="77" spans="1:6">
      <c r="A77" s="37">
        <v>68</v>
      </c>
      <c r="B77" s="6"/>
      <c r="C77" s="211"/>
      <c r="D77" s="16" t="str">
        <f t="shared" si="3"/>
        <v/>
      </c>
      <c r="E77" s="342" t="b">
        <f t="shared" si="4"/>
        <v>0</v>
      </c>
      <c r="F77" s="343">
        <f t="shared" si="5"/>
        <v>1</v>
      </c>
    </row>
    <row r="78" spans="1:6">
      <c r="A78" s="37">
        <v>69</v>
      </c>
      <c r="B78" s="6"/>
      <c r="C78" s="211"/>
      <c r="D78" s="16" t="str">
        <f t="shared" si="3"/>
        <v/>
      </c>
      <c r="E78" s="342" t="b">
        <f t="shared" si="4"/>
        <v>0</v>
      </c>
      <c r="F78" s="343">
        <f t="shared" si="5"/>
        <v>1</v>
      </c>
    </row>
    <row r="79" spans="1:6">
      <c r="A79" s="37">
        <v>70</v>
      </c>
      <c r="B79" s="6"/>
      <c r="C79" s="211"/>
      <c r="D79" s="16" t="str">
        <f t="shared" si="3"/>
        <v/>
      </c>
      <c r="E79" s="342" t="b">
        <f t="shared" si="4"/>
        <v>0</v>
      </c>
      <c r="F79" s="343">
        <f t="shared" si="5"/>
        <v>1</v>
      </c>
    </row>
    <row r="80" spans="1:6">
      <c r="A80" s="37">
        <v>71</v>
      </c>
      <c r="B80" s="6"/>
      <c r="C80" s="211"/>
      <c r="D80" s="16" t="str">
        <f t="shared" si="3"/>
        <v/>
      </c>
      <c r="E80" s="342" t="b">
        <f t="shared" si="4"/>
        <v>0</v>
      </c>
      <c r="F80" s="343">
        <f t="shared" si="5"/>
        <v>1</v>
      </c>
    </row>
    <row r="81" spans="1:6">
      <c r="A81" s="37">
        <v>72</v>
      </c>
      <c r="B81" s="6"/>
      <c r="C81" s="211"/>
      <c r="D81" s="16" t="str">
        <f t="shared" si="3"/>
        <v/>
      </c>
      <c r="E81" s="342" t="b">
        <f t="shared" si="4"/>
        <v>0</v>
      </c>
      <c r="F81" s="343">
        <f t="shared" si="5"/>
        <v>1</v>
      </c>
    </row>
    <row r="82" spans="1:6">
      <c r="A82" s="37">
        <v>73</v>
      </c>
      <c r="B82" s="6"/>
      <c r="C82" s="211"/>
      <c r="D82" s="16" t="str">
        <f t="shared" si="3"/>
        <v/>
      </c>
      <c r="E82" s="342" t="b">
        <f t="shared" si="4"/>
        <v>0</v>
      </c>
      <c r="F82" s="343">
        <f t="shared" si="5"/>
        <v>1</v>
      </c>
    </row>
    <row r="83" spans="1:6">
      <c r="A83" s="37">
        <v>74</v>
      </c>
      <c r="B83" s="6"/>
      <c r="C83" s="211"/>
      <c r="D83" s="16" t="str">
        <f t="shared" si="3"/>
        <v/>
      </c>
      <c r="E83" s="342" t="b">
        <f t="shared" si="4"/>
        <v>0</v>
      </c>
      <c r="F83" s="343">
        <f t="shared" si="5"/>
        <v>1</v>
      </c>
    </row>
    <row r="84" spans="1:6">
      <c r="A84" s="37">
        <v>75</v>
      </c>
      <c r="B84" s="6"/>
      <c r="C84" s="211"/>
      <c r="D84" s="16" t="str">
        <f t="shared" si="3"/>
        <v/>
      </c>
      <c r="E84" s="342" t="b">
        <f t="shared" si="4"/>
        <v>0</v>
      </c>
      <c r="F84" s="343">
        <f t="shared" si="5"/>
        <v>1</v>
      </c>
    </row>
    <row r="85" spans="1:6">
      <c r="A85" s="37">
        <v>76</v>
      </c>
      <c r="B85" s="6"/>
      <c r="C85" s="211"/>
      <c r="D85" s="16" t="str">
        <f t="shared" si="3"/>
        <v/>
      </c>
      <c r="E85" s="342" t="b">
        <f t="shared" si="4"/>
        <v>0</v>
      </c>
      <c r="F85" s="343">
        <f t="shared" si="5"/>
        <v>1</v>
      </c>
    </row>
    <row r="86" spans="1:6">
      <c r="A86" s="37">
        <v>77</v>
      </c>
      <c r="B86" s="6"/>
      <c r="C86" s="211"/>
      <c r="D86" s="16" t="str">
        <f t="shared" si="3"/>
        <v/>
      </c>
      <c r="E86" s="342" t="b">
        <f t="shared" si="4"/>
        <v>0</v>
      </c>
      <c r="F86" s="343">
        <f t="shared" si="5"/>
        <v>1</v>
      </c>
    </row>
    <row r="87" spans="1:6">
      <c r="A87" s="37">
        <v>78</v>
      </c>
      <c r="B87" s="6"/>
      <c r="C87" s="211"/>
      <c r="D87" s="16" t="str">
        <f t="shared" si="3"/>
        <v/>
      </c>
      <c r="E87" s="342" t="b">
        <f t="shared" si="4"/>
        <v>0</v>
      </c>
      <c r="F87" s="343">
        <f t="shared" si="5"/>
        <v>1</v>
      </c>
    </row>
    <row r="88" spans="1:6">
      <c r="A88" s="37">
        <v>79</v>
      </c>
      <c r="B88" s="6"/>
      <c r="C88" s="211"/>
      <c r="D88" s="16" t="str">
        <f t="shared" si="3"/>
        <v/>
      </c>
      <c r="E88" s="342" t="b">
        <f t="shared" si="4"/>
        <v>0</v>
      </c>
      <c r="F88" s="343">
        <f t="shared" si="5"/>
        <v>1</v>
      </c>
    </row>
    <row r="89" spans="1:6">
      <c r="A89" s="37">
        <v>80</v>
      </c>
      <c r="B89" s="6"/>
      <c r="C89" s="211"/>
      <c r="D89" s="16" t="str">
        <f t="shared" si="3"/>
        <v/>
      </c>
      <c r="E89" s="342" t="b">
        <f t="shared" si="4"/>
        <v>0</v>
      </c>
      <c r="F89" s="343">
        <f t="shared" si="5"/>
        <v>1</v>
      </c>
    </row>
    <row r="90" spans="1:6">
      <c r="A90" s="37">
        <v>81</v>
      </c>
      <c r="B90" s="6"/>
      <c r="C90" s="211"/>
      <c r="D90" s="16" t="str">
        <f t="shared" si="3"/>
        <v/>
      </c>
      <c r="E90" s="342" t="b">
        <f t="shared" si="4"/>
        <v>0</v>
      </c>
      <c r="F90" s="343">
        <f t="shared" si="5"/>
        <v>1</v>
      </c>
    </row>
    <row r="91" spans="1:6">
      <c r="A91" s="37">
        <v>82</v>
      </c>
      <c r="B91" s="6"/>
      <c r="C91" s="211"/>
      <c r="D91" s="16" t="str">
        <f t="shared" si="3"/>
        <v/>
      </c>
      <c r="E91" s="342" t="b">
        <f t="shared" si="4"/>
        <v>0</v>
      </c>
      <c r="F91" s="343">
        <f t="shared" si="5"/>
        <v>1</v>
      </c>
    </row>
    <row r="92" spans="1:6">
      <c r="A92" s="37">
        <v>83</v>
      </c>
      <c r="B92" s="6"/>
      <c r="C92" s="211"/>
      <c r="D92" s="16" t="str">
        <f t="shared" si="3"/>
        <v/>
      </c>
      <c r="E92" s="342" t="b">
        <f t="shared" si="4"/>
        <v>0</v>
      </c>
      <c r="F92" s="343">
        <f t="shared" si="5"/>
        <v>1</v>
      </c>
    </row>
    <row r="93" spans="1:6">
      <c r="A93" s="37">
        <v>84</v>
      </c>
      <c r="B93" s="6"/>
      <c r="C93" s="211"/>
      <c r="D93" s="16" t="str">
        <f t="shared" si="3"/>
        <v/>
      </c>
      <c r="E93" s="342" t="b">
        <f t="shared" si="4"/>
        <v>0</v>
      </c>
      <c r="F93" s="343">
        <f t="shared" si="5"/>
        <v>1</v>
      </c>
    </row>
    <row r="94" spans="1:6">
      <c r="A94" s="37">
        <v>85</v>
      </c>
      <c r="B94" s="6"/>
      <c r="C94" s="211"/>
      <c r="D94" s="16" t="str">
        <f t="shared" si="3"/>
        <v/>
      </c>
      <c r="E94" s="342" t="b">
        <f t="shared" si="4"/>
        <v>0</v>
      </c>
      <c r="F94" s="343">
        <f t="shared" si="5"/>
        <v>1</v>
      </c>
    </row>
    <row r="95" spans="1:6">
      <c r="A95" s="37">
        <v>86</v>
      </c>
      <c r="B95" s="6"/>
      <c r="C95" s="211"/>
      <c r="D95" s="16" t="str">
        <f t="shared" si="3"/>
        <v/>
      </c>
      <c r="E95" s="342" t="b">
        <f t="shared" si="4"/>
        <v>0</v>
      </c>
      <c r="F95" s="343">
        <f t="shared" si="5"/>
        <v>1</v>
      </c>
    </row>
    <row r="96" spans="1:6">
      <c r="A96" s="37">
        <v>87</v>
      </c>
      <c r="B96" s="6"/>
      <c r="C96" s="211"/>
      <c r="D96" s="16" t="str">
        <f t="shared" si="3"/>
        <v/>
      </c>
      <c r="E96" s="342" t="b">
        <f t="shared" si="4"/>
        <v>0</v>
      </c>
      <c r="F96" s="343">
        <f t="shared" si="5"/>
        <v>1</v>
      </c>
    </row>
    <row r="97" spans="1:6">
      <c r="A97" s="37">
        <v>88</v>
      </c>
      <c r="B97" s="6"/>
      <c r="C97" s="211"/>
      <c r="D97" s="16" t="str">
        <f t="shared" si="3"/>
        <v/>
      </c>
      <c r="E97" s="342" t="b">
        <f t="shared" si="4"/>
        <v>0</v>
      </c>
      <c r="F97" s="343">
        <f t="shared" si="5"/>
        <v>1</v>
      </c>
    </row>
    <row r="98" spans="1:6">
      <c r="A98" s="37">
        <v>89</v>
      </c>
      <c r="B98" s="6"/>
      <c r="C98" s="211"/>
      <c r="D98" s="16" t="str">
        <f t="shared" si="3"/>
        <v/>
      </c>
      <c r="E98" s="342" t="b">
        <f t="shared" si="4"/>
        <v>0</v>
      </c>
      <c r="F98" s="343">
        <f t="shared" si="5"/>
        <v>1</v>
      </c>
    </row>
    <row r="99" spans="1:6">
      <c r="A99" s="37">
        <v>90</v>
      </c>
      <c r="B99" s="6"/>
      <c r="C99" s="211"/>
      <c r="D99" s="16" t="str">
        <f t="shared" si="3"/>
        <v/>
      </c>
      <c r="E99" s="342" t="b">
        <f t="shared" si="4"/>
        <v>0</v>
      </c>
      <c r="F99" s="343">
        <f t="shared" si="5"/>
        <v>1</v>
      </c>
    </row>
    <row r="100" spans="1:6">
      <c r="A100" s="37">
        <v>91</v>
      </c>
      <c r="B100" s="6"/>
      <c r="C100" s="211"/>
      <c r="D100" s="16" t="str">
        <f t="shared" si="3"/>
        <v/>
      </c>
      <c r="E100" s="342" t="b">
        <f t="shared" si="4"/>
        <v>0</v>
      </c>
      <c r="F100" s="343">
        <f t="shared" si="5"/>
        <v>1</v>
      </c>
    </row>
    <row r="101" spans="1:6">
      <c r="A101" s="37">
        <v>92</v>
      </c>
      <c r="B101" s="6"/>
      <c r="C101" s="211"/>
      <c r="D101" s="16" t="str">
        <f t="shared" si="3"/>
        <v/>
      </c>
      <c r="E101" s="342" t="b">
        <f t="shared" si="4"/>
        <v>0</v>
      </c>
      <c r="F101" s="343">
        <f t="shared" si="5"/>
        <v>1</v>
      </c>
    </row>
    <row r="102" spans="1:6">
      <c r="A102" s="37">
        <v>93</v>
      </c>
      <c r="B102" s="6"/>
      <c r="C102" s="211"/>
      <c r="D102" s="16" t="str">
        <f t="shared" si="3"/>
        <v/>
      </c>
      <c r="E102" s="342" t="b">
        <f t="shared" si="4"/>
        <v>0</v>
      </c>
      <c r="F102" s="343">
        <f t="shared" si="5"/>
        <v>1</v>
      </c>
    </row>
    <row r="103" spans="1:6">
      <c r="A103" s="37">
        <v>94</v>
      </c>
      <c r="B103" s="6"/>
      <c r="C103" s="211"/>
      <c r="D103" s="16" t="str">
        <f t="shared" si="3"/>
        <v/>
      </c>
      <c r="E103" s="342" t="b">
        <f t="shared" si="4"/>
        <v>0</v>
      </c>
      <c r="F103" s="343">
        <f t="shared" si="5"/>
        <v>1</v>
      </c>
    </row>
    <row r="104" spans="1:6">
      <c r="A104" s="37">
        <v>95</v>
      </c>
      <c r="B104" s="6"/>
      <c r="C104" s="211"/>
      <c r="D104" s="16" t="str">
        <f t="shared" si="3"/>
        <v/>
      </c>
      <c r="E104" s="342" t="b">
        <f t="shared" si="4"/>
        <v>0</v>
      </c>
      <c r="F104" s="343">
        <f t="shared" si="5"/>
        <v>1</v>
      </c>
    </row>
    <row r="105" spans="1:6">
      <c r="A105" s="37">
        <v>96</v>
      </c>
      <c r="B105" s="6"/>
      <c r="C105" s="211"/>
      <c r="D105" s="16" t="str">
        <f t="shared" si="3"/>
        <v/>
      </c>
      <c r="E105" s="342" t="b">
        <f t="shared" si="4"/>
        <v>0</v>
      </c>
      <c r="F105" s="343">
        <f t="shared" si="5"/>
        <v>1</v>
      </c>
    </row>
    <row r="106" spans="1:6">
      <c r="A106" s="37">
        <v>97</v>
      </c>
      <c r="B106" s="6"/>
      <c r="C106" s="211"/>
      <c r="D106" s="16" t="str">
        <f t="shared" si="3"/>
        <v/>
      </c>
      <c r="E106" s="342" t="b">
        <f t="shared" si="4"/>
        <v>0</v>
      </c>
      <c r="F106" s="343">
        <f t="shared" si="5"/>
        <v>1</v>
      </c>
    </row>
    <row r="107" spans="1:6">
      <c r="A107" s="37">
        <v>98</v>
      </c>
      <c r="B107" s="6"/>
      <c r="C107" s="211"/>
      <c r="D107" s="16" t="str">
        <f t="shared" si="3"/>
        <v/>
      </c>
      <c r="E107" s="342" t="b">
        <f t="shared" si="4"/>
        <v>0</v>
      </c>
      <c r="F107" s="343">
        <f t="shared" si="5"/>
        <v>1</v>
      </c>
    </row>
    <row r="108" spans="1:6">
      <c r="A108" s="139">
        <v>99</v>
      </c>
      <c r="B108" s="6"/>
      <c r="C108" s="211"/>
      <c r="D108" s="16" t="str">
        <f t="shared" si="3"/>
        <v/>
      </c>
      <c r="E108" s="342" t="b">
        <f t="shared" si="4"/>
        <v>0</v>
      </c>
      <c r="F108" s="343">
        <f t="shared" si="5"/>
        <v>1</v>
      </c>
    </row>
    <row r="109" spans="1:6">
      <c r="A109" s="139">
        <v>100</v>
      </c>
      <c r="B109" s="140"/>
      <c r="C109" s="142"/>
      <c r="D109" s="16" t="str">
        <f t="shared" si="3"/>
        <v/>
      </c>
    </row>
    <row r="110" spans="1:6">
      <c r="A110" s="139">
        <v>101</v>
      </c>
      <c r="B110" s="140"/>
      <c r="C110" s="142"/>
      <c r="D110" s="16" t="str">
        <f t="shared" si="3"/>
        <v/>
      </c>
    </row>
    <row r="111" spans="1:6">
      <c r="A111" s="139">
        <v>102</v>
      </c>
      <c r="B111" s="140"/>
      <c r="C111" s="142"/>
      <c r="D111" s="16" t="str">
        <f t="shared" si="3"/>
        <v/>
      </c>
    </row>
    <row r="112" spans="1:6">
      <c r="A112" s="139">
        <v>103</v>
      </c>
      <c r="B112" s="140"/>
      <c r="C112" s="142"/>
      <c r="D112" s="16" t="str">
        <f t="shared" si="3"/>
        <v/>
      </c>
    </row>
    <row r="113" spans="1:4">
      <c r="A113" s="139">
        <v>104</v>
      </c>
      <c r="B113" s="140"/>
      <c r="C113" s="142"/>
      <c r="D113" s="16" t="str">
        <f t="shared" si="3"/>
        <v/>
      </c>
    </row>
    <row r="114" spans="1:4">
      <c r="A114" s="139">
        <v>105</v>
      </c>
      <c r="B114" s="140"/>
      <c r="C114" s="142"/>
      <c r="D114" s="16" t="str">
        <f t="shared" si="3"/>
        <v/>
      </c>
    </row>
    <row r="115" spans="1:4">
      <c r="A115" s="139">
        <v>106</v>
      </c>
      <c r="B115" s="140"/>
      <c r="C115" s="142"/>
      <c r="D115" s="16" t="str">
        <f t="shared" si="3"/>
        <v/>
      </c>
    </row>
    <row r="116" spans="1:4">
      <c r="A116" s="139">
        <v>107</v>
      </c>
      <c r="B116" s="140"/>
      <c r="C116" s="142"/>
      <c r="D116" s="16" t="str">
        <f t="shared" si="3"/>
        <v/>
      </c>
    </row>
    <row r="117" spans="1:4">
      <c r="A117" s="139">
        <v>108</v>
      </c>
      <c r="B117" s="140"/>
      <c r="C117" s="142"/>
      <c r="D117" s="16" t="str">
        <f t="shared" si="3"/>
        <v/>
      </c>
    </row>
    <row r="118" spans="1:4">
      <c r="A118" s="139">
        <v>109</v>
      </c>
      <c r="B118" s="140"/>
      <c r="C118" s="142"/>
      <c r="D118" s="16" t="str">
        <f t="shared" si="3"/>
        <v/>
      </c>
    </row>
    <row r="119" spans="1:4">
      <c r="A119" s="139">
        <v>110</v>
      </c>
      <c r="B119" s="140"/>
      <c r="C119" s="142"/>
      <c r="D119" s="16" t="str">
        <f t="shared" si="3"/>
        <v/>
      </c>
    </row>
    <row r="120" spans="1:4">
      <c r="A120" s="139">
        <v>111</v>
      </c>
      <c r="B120" s="140"/>
      <c r="C120" s="142"/>
      <c r="D120" s="16" t="str">
        <f t="shared" si="3"/>
        <v/>
      </c>
    </row>
    <row r="121" spans="1:4">
      <c r="A121" s="139">
        <v>112</v>
      </c>
      <c r="B121" s="140"/>
      <c r="C121" s="142"/>
      <c r="D121" s="16" t="str">
        <f t="shared" si="3"/>
        <v/>
      </c>
    </row>
    <row r="122" spans="1:4">
      <c r="A122" s="139">
        <v>113</v>
      </c>
      <c r="B122" s="140"/>
      <c r="C122" s="142"/>
      <c r="D122" s="16" t="str">
        <f t="shared" si="3"/>
        <v/>
      </c>
    </row>
    <row r="123" spans="1:4">
      <c r="A123" s="139">
        <v>114</v>
      </c>
      <c r="B123" s="140"/>
      <c r="C123" s="142"/>
      <c r="D123" s="16" t="str">
        <f t="shared" si="3"/>
        <v/>
      </c>
    </row>
    <row r="124" spans="1:4">
      <c r="A124" s="139">
        <v>115</v>
      </c>
      <c r="B124" s="140"/>
      <c r="C124" s="142"/>
      <c r="D124" s="16" t="str">
        <f t="shared" si="3"/>
        <v/>
      </c>
    </row>
    <row r="125" spans="1:4">
      <c r="A125" s="139">
        <v>116</v>
      </c>
      <c r="B125" s="140"/>
      <c r="C125" s="142"/>
      <c r="D125" s="16" t="str">
        <f t="shared" si="3"/>
        <v/>
      </c>
    </row>
    <row r="126" spans="1:4">
      <c r="A126" s="139">
        <v>117</v>
      </c>
      <c r="B126" s="140"/>
      <c r="C126" s="142"/>
      <c r="D126" s="16" t="str">
        <f t="shared" si="3"/>
        <v/>
      </c>
    </row>
    <row r="127" spans="1:4">
      <c r="A127" s="139">
        <v>118</v>
      </c>
      <c r="B127" s="140"/>
      <c r="C127" s="142"/>
      <c r="D127" s="16" t="str">
        <f t="shared" si="3"/>
        <v/>
      </c>
    </row>
    <row r="128" spans="1:4">
      <c r="A128" s="139">
        <v>119</v>
      </c>
      <c r="B128" s="140"/>
      <c r="C128" s="142"/>
      <c r="D128" s="16" t="str">
        <f t="shared" si="3"/>
        <v/>
      </c>
    </row>
    <row r="129" spans="1:4">
      <c r="A129" s="139">
        <v>120</v>
      </c>
      <c r="B129" s="140"/>
      <c r="C129" s="142"/>
      <c r="D129" s="16" t="str">
        <f t="shared" si="3"/>
        <v/>
      </c>
    </row>
    <row r="130" spans="1:4">
      <c r="A130" s="139">
        <v>121</v>
      </c>
      <c r="B130" s="140"/>
      <c r="C130" s="142"/>
      <c r="D130" s="16" t="str">
        <f t="shared" si="3"/>
        <v/>
      </c>
    </row>
    <row r="131" spans="1:4">
      <c r="A131" s="139">
        <v>122</v>
      </c>
      <c r="B131" s="140"/>
      <c r="C131" s="142"/>
      <c r="D131" s="16" t="str">
        <f t="shared" si="3"/>
        <v/>
      </c>
    </row>
    <row r="132" spans="1:4">
      <c r="A132" s="139">
        <v>123</v>
      </c>
      <c r="B132" s="140"/>
      <c r="C132" s="142"/>
      <c r="D132" s="16" t="str">
        <f t="shared" si="3"/>
        <v/>
      </c>
    </row>
    <row r="133" spans="1:4">
      <c r="A133" s="139">
        <v>124</v>
      </c>
      <c r="B133" s="140"/>
      <c r="C133" s="142"/>
      <c r="D133" s="16" t="str">
        <f t="shared" si="3"/>
        <v/>
      </c>
    </row>
    <row r="134" spans="1:4">
      <c r="A134" s="139">
        <v>125</v>
      </c>
      <c r="B134" s="140"/>
      <c r="C134" s="142"/>
      <c r="D134" s="16" t="str">
        <f t="shared" si="3"/>
        <v/>
      </c>
    </row>
    <row r="135" spans="1:4">
      <c r="A135" s="139">
        <v>126</v>
      </c>
      <c r="B135" s="140"/>
      <c r="C135" s="142"/>
      <c r="D135" s="16" t="str">
        <f t="shared" si="3"/>
        <v/>
      </c>
    </row>
    <row r="136" spans="1:4">
      <c r="A136" s="139">
        <v>127</v>
      </c>
      <c r="B136" s="140"/>
      <c r="C136" s="142"/>
      <c r="D136" s="16" t="str">
        <f t="shared" si="3"/>
        <v/>
      </c>
    </row>
    <row r="137" spans="1:4">
      <c r="A137" s="139">
        <v>128</v>
      </c>
      <c r="B137" s="140"/>
      <c r="C137" s="142"/>
      <c r="D137" s="16" t="str">
        <f t="shared" si="3"/>
        <v/>
      </c>
    </row>
    <row r="138" spans="1:4">
      <c r="A138" s="139">
        <v>129</v>
      </c>
      <c r="B138" s="140"/>
      <c r="C138" s="142"/>
      <c r="D138" s="16" t="str">
        <f t="shared" ref="D138:D201" si="6">IF(OR($B138="",,,,$C138&lt;an_initial,$C138&gt;an_final,),"",10)</f>
        <v/>
      </c>
    </row>
    <row r="139" spans="1:4">
      <c r="A139" s="139">
        <v>130</v>
      </c>
      <c r="B139" s="140"/>
      <c r="C139" s="142"/>
      <c r="D139" s="16" t="str">
        <f t="shared" si="6"/>
        <v/>
      </c>
    </row>
    <row r="140" spans="1:4">
      <c r="A140" s="139">
        <v>131</v>
      </c>
      <c r="B140" s="140"/>
      <c r="C140" s="142"/>
      <c r="D140" s="16" t="str">
        <f t="shared" si="6"/>
        <v/>
      </c>
    </row>
    <row r="141" spans="1:4">
      <c r="A141" s="139">
        <v>132</v>
      </c>
      <c r="B141" s="140"/>
      <c r="C141" s="142"/>
      <c r="D141" s="16" t="str">
        <f t="shared" si="6"/>
        <v/>
      </c>
    </row>
    <row r="142" spans="1:4">
      <c r="A142" s="139">
        <v>133</v>
      </c>
      <c r="B142" s="140"/>
      <c r="C142" s="142"/>
      <c r="D142" s="16" t="str">
        <f t="shared" si="6"/>
        <v/>
      </c>
    </row>
    <row r="143" spans="1:4">
      <c r="A143" s="139">
        <v>134</v>
      </c>
      <c r="B143" s="140"/>
      <c r="C143" s="142"/>
      <c r="D143" s="16" t="str">
        <f t="shared" si="6"/>
        <v/>
      </c>
    </row>
    <row r="144" spans="1:4">
      <c r="A144" s="139">
        <v>135</v>
      </c>
      <c r="B144" s="140"/>
      <c r="C144" s="142"/>
      <c r="D144" s="16" t="str">
        <f t="shared" si="6"/>
        <v/>
      </c>
    </row>
    <row r="145" spans="1:4">
      <c r="A145" s="139">
        <v>136</v>
      </c>
      <c r="B145" s="140"/>
      <c r="C145" s="142"/>
      <c r="D145" s="16" t="str">
        <f t="shared" si="6"/>
        <v/>
      </c>
    </row>
    <row r="146" spans="1:4">
      <c r="A146" s="139">
        <v>137</v>
      </c>
      <c r="B146" s="140"/>
      <c r="C146" s="142"/>
      <c r="D146" s="16" t="str">
        <f t="shared" si="6"/>
        <v/>
      </c>
    </row>
    <row r="147" spans="1:4">
      <c r="A147" s="139">
        <v>138</v>
      </c>
      <c r="B147" s="140"/>
      <c r="C147" s="142"/>
      <c r="D147" s="16" t="str">
        <f t="shared" si="6"/>
        <v/>
      </c>
    </row>
    <row r="148" spans="1:4">
      <c r="A148" s="139">
        <v>139</v>
      </c>
      <c r="B148" s="140"/>
      <c r="C148" s="142"/>
      <c r="D148" s="16" t="str">
        <f t="shared" si="6"/>
        <v/>
      </c>
    </row>
    <row r="149" spans="1:4">
      <c r="A149" s="139">
        <v>140</v>
      </c>
      <c r="B149" s="140"/>
      <c r="C149" s="142"/>
      <c r="D149" s="16" t="str">
        <f t="shared" si="6"/>
        <v/>
      </c>
    </row>
    <row r="150" spans="1:4">
      <c r="A150" s="139">
        <v>141</v>
      </c>
      <c r="B150" s="140"/>
      <c r="C150" s="142"/>
      <c r="D150" s="16" t="str">
        <f t="shared" si="6"/>
        <v/>
      </c>
    </row>
    <row r="151" spans="1:4">
      <c r="A151" s="139">
        <v>142</v>
      </c>
      <c r="B151" s="140"/>
      <c r="C151" s="142"/>
      <c r="D151" s="16" t="str">
        <f t="shared" si="6"/>
        <v/>
      </c>
    </row>
    <row r="152" spans="1:4">
      <c r="A152" s="139">
        <v>143</v>
      </c>
      <c r="B152" s="140"/>
      <c r="C152" s="142"/>
      <c r="D152" s="16" t="str">
        <f t="shared" si="6"/>
        <v/>
      </c>
    </row>
    <row r="153" spans="1:4">
      <c r="A153" s="139">
        <v>144</v>
      </c>
      <c r="B153" s="140"/>
      <c r="C153" s="142"/>
      <c r="D153" s="16" t="str">
        <f t="shared" si="6"/>
        <v/>
      </c>
    </row>
    <row r="154" spans="1:4">
      <c r="A154" s="139">
        <v>145</v>
      </c>
      <c r="B154" s="140"/>
      <c r="C154" s="142"/>
      <c r="D154" s="16" t="str">
        <f t="shared" si="6"/>
        <v/>
      </c>
    </row>
    <row r="155" spans="1:4">
      <c r="A155" s="139">
        <v>146</v>
      </c>
      <c r="B155" s="140"/>
      <c r="C155" s="142"/>
      <c r="D155" s="16" t="str">
        <f t="shared" si="6"/>
        <v/>
      </c>
    </row>
    <row r="156" spans="1:4">
      <c r="A156" s="139">
        <v>147</v>
      </c>
      <c r="B156" s="140"/>
      <c r="C156" s="142"/>
      <c r="D156" s="16" t="str">
        <f t="shared" si="6"/>
        <v/>
      </c>
    </row>
    <row r="157" spans="1:4">
      <c r="A157" s="139">
        <v>148</v>
      </c>
      <c r="B157" s="140"/>
      <c r="C157" s="142"/>
      <c r="D157" s="16" t="str">
        <f t="shared" si="6"/>
        <v/>
      </c>
    </row>
    <row r="158" spans="1:4">
      <c r="A158" s="139">
        <v>149</v>
      </c>
      <c r="B158" s="140"/>
      <c r="C158" s="142"/>
      <c r="D158" s="16" t="str">
        <f t="shared" si="6"/>
        <v/>
      </c>
    </row>
    <row r="159" spans="1:4">
      <c r="A159" s="139">
        <v>150</v>
      </c>
      <c r="B159" s="140"/>
      <c r="C159" s="142"/>
      <c r="D159" s="16" t="str">
        <f t="shared" si="6"/>
        <v/>
      </c>
    </row>
    <row r="160" spans="1:4">
      <c r="A160" s="139">
        <v>151</v>
      </c>
      <c r="B160" s="140"/>
      <c r="C160" s="142"/>
      <c r="D160" s="16" t="str">
        <f t="shared" si="6"/>
        <v/>
      </c>
    </row>
    <row r="161" spans="1:4">
      <c r="A161" s="139">
        <v>152</v>
      </c>
      <c r="B161" s="140"/>
      <c r="C161" s="142"/>
      <c r="D161" s="16" t="str">
        <f t="shared" si="6"/>
        <v/>
      </c>
    </row>
    <row r="162" spans="1:4">
      <c r="A162" s="139">
        <v>153</v>
      </c>
      <c r="B162" s="140"/>
      <c r="C162" s="142"/>
      <c r="D162" s="16" t="str">
        <f t="shared" si="6"/>
        <v/>
      </c>
    </row>
    <row r="163" spans="1:4">
      <c r="A163" s="139">
        <v>154</v>
      </c>
      <c r="B163" s="140"/>
      <c r="C163" s="142"/>
      <c r="D163" s="16" t="str">
        <f t="shared" si="6"/>
        <v/>
      </c>
    </row>
    <row r="164" spans="1:4">
      <c r="A164" s="139">
        <v>155</v>
      </c>
      <c r="B164" s="140"/>
      <c r="C164" s="142"/>
      <c r="D164" s="16" t="str">
        <f t="shared" si="6"/>
        <v/>
      </c>
    </row>
    <row r="165" spans="1:4">
      <c r="A165" s="139">
        <v>156</v>
      </c>
      <c r="B165" s="140"/>
      <c r="C165" s="142"/>
      <c r="D165" s="16" t="str">
        <f t="shared" si="6"/>
        <v/>
      </c>
    </row>
    <row r="166" spans="1:4">
      <c r="A166" s="139">
        <v>157</v>
      </c>
      <c r="B166" s="140"/>
      <c r="C166" s="142"/>
      <c r="D166" s="16" t="str">
        <f t="shared" si="6"/>
        <v/>
      </c>
    </row>
    <row r="167" spans="1:4">
      <c r="A167" s="139">
        <v>158</v>
      </c>
      <c r="B167" s="140"/>
      <c r="C167" s="142"/>
      <c r="D167" s="16" t="str">
        <f t="shared" si="6"/>
        <v/>
      </c>
    </row>
    <row r="168" spans="1:4">
      <c r="A168" s="139">
        <v>159</v>
      </c>
      <c r="B168" s="140"/>
      <c r="C168" s="142"/>
      <c r="D168" s="16" t="str">
        <f t="shared" si="6"/>
        <v/>
      </c>
    </row>
    <row r="169" spans="1:4">
      <c r="A169" s="139">
        <v>160</v>
      </c>
      <c r="B169" s="140"/>
      <c r="C169" s="142"/>
      <c r="D169" s="16" t="str">
        <f t="shared" si="6"/>
        <v/>
      </c>
    </row>
    <row r="170" spans="1:4">
      <c r="A170" s="139">
        <v>161</v>
      </c>
      <c r="B170" s="140"/>
      <c r="C170" s="142"/>
      <c r="D170" s="16" t="str">
        <f t="shared" si="6"/>
        <v/>
      </c>
    </row>
    <row r="171" spans="1:4">
      <c r="A171" s="139">
        <v>162</v>
      </c>
      <c r="B171" s="140"/>
      <c r="C171" s="142"/>
      <c r="D171" s="16" t="str">
        <f t="shared" si="6"/>
        <v/>
      </c>
    </row>
    <row r="172" spans="1:4">
      <c r="A172" s="139">
        <v>163</v>
      </c>
      <c r="B172" s="140"/>
      <c r="C172" s="142"/>
      <c r="D172" s="16" t="str">
        <f t="shared" si="6"/>
        <v/>
      </c>
    </row>
    <row r="173" spans="1:4">
      <c r="A173" s="139">
        <v>164</v>
      </c>
      <c r="B173" s="140"/>
      <c r="C173" s="142"/>
      <c r="D173" s="16" t="str">
        <f t="shared" si="6"/>
        <v/>
      </c>
    </row>
    <row r="174" spans="1:4">
      <c r="A174" s="139">
        <v>165</v>
      </c>
      <c r="B174" s="140"/>
      <c r="C174" s="142"/>
      <c r="D174" s="16" t="str">
        <f t="shared" si="6"/>
        <v/>
      </c>
    </row>
    <row r="175" spans="1:4">
      <c r="A175" s="139">
        <v>166</v>
      </c>
      <c r="B175" s="140"/>
      <c r="C175" s="142"/>
      <c r="D175" s="16" t="str">
        <f t="shared" si="6"/>
        <v/>
      </c>
    </row>
    <row r="176" spans="1:4">
      <c r="A176" s="139">
        <v>167</v>
      </c>
      <c r="B176" s="140"/>
      <c r="C176" s="142"/>
      <c r="D176" s="16" t="str">
        <f t="shared" si="6"/>
        <v/>
      </c>
    </row>
    <row r="177" spans="1:4">
      <c r="A177" s="139">
        <v>168</v>
      </c>
      <c r="B177" s="140"/>
      <c r="C177" s="142"/>
      <c r="D177" s="16" t="str">
        <f t="shared" si="6"/>
        <v/>
      </c>
    </row>
    <row r="178" spans="1:4">
      <c r="A178" s="139">
        <v>169</v>
      </c>
      <c r="B178" s="140"/>
      <c r="C178" s="142"/>
      <c r="D178" s="16" t="str">
        <f t="shared" si="6"/>
        <v/>
      </c>
    </row>
    <row r="179" spans="1:4">
      <c r="A179" s="139">
        <v>170</v>
      </c>
      <c r="B179" s="140"/>
      <c r="C179" s="142"/>
      <c r="D179" s="16" t="str">
        <f t="shared" si="6"/>
        <v/>
      </c>
    </row>
    <row r="180" spans="1:4">
      <c r="A180" s="139">
        <v>171</v>
      </c>
      <c r="B180" s="140"/>
      <c r="C180" s="142"/>
      <c r="D180" s="16" t="str">
        <f t="shared" si="6"/>
        <v/>
      </c>
    </row>
    <row r="181" spans="1:4">
      <c r="A181" s="139">
        <v>172</v>
      </c>
      <c r="B181" s="140"/>
      <c r="C181" s="142"/>
      <c r="D181" s="16" t="str">
        <f t="shared" si="6"/>
        <v/>
      </c>
    </row>
    <row r="182" spans="1:4">
      <c r="A182" s="139">
        <v>173</v>
      </c>
      <c r="B182" s="140"/>
      <c r="C182" s="142"/>
      <c r="D182" s="16" t="str">
        <f t="shared" si="6"/>
        <v/>
      </c>
    </row>
    <row r="183" spans="1:4">
      <c r="A183" s="139">
        <v>174</v>
      </c>
      <c r="B183" s="140"/>
      <c r="C183" s="142"/>
      <c r="D183" s="16" t="str">
        <f t="shared" si="6"/>
        <v/>
      </c>
    </row>
    <row r="184" spans="1:4">
      <c r="A184" s="139">
        <v>175</v>
      </c>
      <c r="B184" s="140"/>
      <c r="C184" s="142"/>
      <c r="D184" s="16" t="str">
        <f t="shared" si="6"/>
        <v/>
      </c>
    </row>
    <row r="185" spans="1:4">
      <c r="A185" s="139">
        <v>176</v>
      </c>
      <c r="B185" s="140"/>
      <c r="C185" s="142"/>
      <c r="D185" s="16" t="str">
        <f t="shared" si="6"/>
        <v/>
      </c>
    </row>
    <row r="186" spans="1:4">
      <c r="A186" s="139">
        <v>177</v>
      </c>
      <c r="B186" s="140"/>
      <c r="C186" s="142"/>
      <c r="D186" s="16" t="str">
        <f t="shared" si="6"/>
        <v/>
      </c>
    </row>
    <row r="187" spans="1:4">
      <c r="A187" s="139">
        <v>178</v>
      </c>
      <c r="B187" s="140"/>
      <c r="C187" s="142"/>
      <c r="D187" s="16" t="str">
        <f t="shared" si="6"/>
        <v/>
      </c>
    </row>
    <row r="188" spans="1:4">
      <c r="A188" s="139">
        <v>179</v>
      </c>
      <c r="B188" s="140"/>
      <c r="C188" s="142"/>
      <c r="D188" s="16" t="str">
        <f t="shared" si="6"/>
        <v/>
      </c>
    </row>
    <row r="189" spans="1:4">
      <c r="A189" s="139">
        <v>180</v>
      </c>
      <c r="B189" s="140"/>
      <c r="C189" s="142"/>
      <c r="D189" s="16" t="str">
        <f t="shared" si="6"/>
        <v/>
      </c>
    </row>
    <row r="190" spans="1:4">
      <c r="A190" s="139">
        <v>181</v>
      </c>
      <c r="B190" s="140"/>
      <c r="C190" s="142"/>
      <c r="D190" s="16" t="str">
        <f t="shared" si="6"/>
        <v/>
      </c>
    </row>
    <row r="191" spans="1:4">
      <c r="A191" s="139">
        <v>182</v>
      </c>
      <c r="B191" s="140"/>
      <c r="C191" s="142"/>
      <c r="D191" s="16" t="str">
        <f t="shared" si="6"/>
        <v/>
      </c>
    </row>
    <row r="192" spans="1:4">
      <c r="A192" s="139">
        <v>183</v>
      </c>
      <c r="B192" s="140"/>
      <c r="C192" s="142"/>
      <c r="D192" s="16" t="str">
        <f t="shared" si="6"/>
        <v/>
      </c>
    </row>
    <row r="193" spans="1:4">
      <c r="A193" s="139">
        <v>184</v>
      </c>
      <c r="B193" s="140"/>
      <c r="C193" s="142"/>
      <c r="D193" s="16" t="str">
        <f t="shared" si="6"/>
        <v/>
      </c>
    </row>
    <row r="194" spans="1:4">
      <c r="A194" s="139">
        <v>185</v>
      </c>
      <c r="B194" s="140"/>
      <c r="C194" s="142"/>
      <c r="D194" s="16" t="str">
        <f t="shared" si="6"/>
        <v/>
      </c>
    </row>
    <row r="195" spans="1:4">
      <c r="A195" s="139">
        <v>186</v>
      </c>
      <c r="B195" s="140"/>
      <c r="C195" s="142"/>
      <c r="D195" s="16" t="str">
        <f t="shared" si="6"/>
        <v/>
      </c>
    </row>
    <row r="196" spans="1:4">
      <c r="A196" s="139">
        <v>187</v>
      </c>
      <c r="B196" s="140"/>
      <c r="C196" s="142"/>
      <c r="D196" s="16" t="str">
        <f t="shared" si="6"/>
        <v/>
      </c>
    </row>
    <row r="197" spans="1:4">
      <c r="A197" s="139">
        <v>188</v>
      </c>
      <c r="B197" s="140"/>
      <c r="C197" s="142"/>
      <c r="D197" s="16" t="str">
        <f t="shared" si="6"/>
        <v/>
      </c>
    </row>
    <row r="198" spans="1:4">
      <c r="A198" s="139">
        <v>189</v>
      </c>
      <c r="B198" s="140"/>
      <c r="C198" s="142"/>
      <c r="D198" s="16" t="str">
        <f t="shared" si="6"/>
        <v/>
      </c>
    </row>
    <row r="199" spans="1:4">
      <c r="A199" s="139">
        <v>190</v>
      </c>
      <c r="B199" s="140"/>
      <c r="C199" s="142"/>
      <c r="D199" s="16" t="str">
        <f t="shared" si="6"/>
        <v/>
      </c>
    </row>
    <row r="200" spans="1:4">
      <c r="A200" s="139">
        <v>191</v>
      </c>
      <c r="B200" s="140"/>
      <c r="C200" s="142"/>
      <c r="D200" s="16" t="str">
        <f t="shared" si="6"/>
        <v/>
      </c>
    </row>
    <row r="201" spans="1:4">
      <c r="A201" s="139">
        <v>192</v>
      </c>
      <c r="B201" s="140"/>
      <c r="C201" s="142"/>
      <c r="D201" s="16" t="str">
        <f t="shared" si="6"/>
        <v/>
      </c>
    </row>
    <row r="202" spans="1:4">
      <c r="A202" s="139">
        <v>193</v>
      </c>
      <c r="B202" s="140"/>
      <c r="C202" s="142"/>
      <c r="D202" s="16" t="str">
        <f t="shared" ref="D202:D259" si="7">IF(OR($B202="",,,,$C202&lt;an_initial,$C202&gt;an_final,),"",10)</f>
        <v/>
      </c>
    </row>
    <row r="203" spans="1:4">
      <c r="A203" s="139">
        <v>194</v>
      </c>
      <c r="B203" s="140"/>
      <c r="C203" s="142"/>
      <c r="D203" s="16" t="str">
        <f t="shared" si="7"/>
        <v/>
      </c>
    </row>
    <row r="204" spans="1:4">
      <c r="A204" s="139">
        <v>195</v>
      </c>
      <c r="B204" s="140"/>
      <c r="C204" s="142"/>
      <c r="D204" s="16" t="str">
        <f t="shared" si="7"/>
        <v/>
      </c>
    </row>
    <row r="205" spans="1:4">
      <c r="A205" s="139">
        <v>196</v>
      </c>
      <c r="B205" s="140"/>
      <c r="C205" s="142"/>
      <c r="D205" s="16" t="str">
        <f t="shared" si="7"/>
        <v/>
      </c>
    </row>
    <row r="206" spans="1:4">
      <c r="A206" s="139">
        <v>197</v>
      </c>
      <c r="B206" s="140"/>
      <c r="C206" s="142"/>
      <c r="D206" s="16" t="str">
        <f t="shared" si="7"/>
        <v/>
      </c>
    </row>
    <row r="207" spans="1:4">
      <c r="A207" s="139">
        <v>198</v>
      </c>
      <c r="B207" s="140"/>
      <c r="C207" s="142"/>
      <c r="D207" s="16" t="str">
        <f t="shared" si="7"/>
        <v/>
      </c>
    </row>
    <row r="208" spans="1:4">
      <c r="A208" s="139">
        <v>199</v>
      </c>
      <c r="B208" s="140"/>
      <c r="C208" s="142"/>
      <c r="D208" s="16" t="str">
        <f t="shared" si="7"/>
        <v/>
      </c>
    </row>
    <row r="209" spans="1:4">
      <c r="A209" s="139">
        <v>200</v>
      </c>
      <c r="B209" s="140"/>
      <c r="C209" s="142"/>
      <c r="D209" s="16" t="str">
        <f t="shared" si="7"/>
        <v/>
      </c>
    </row>
    <row r="210" spans="1:4">
      <c r="A210" s="139">
        <v>201</v>
      </c>
      <c r="B210" s="140"/>
      <c r="C210" s="142"/>
      <c r="D210" s="16" t="str">
        <f t="shared" si="7"/>
        <v/>
      </c>
    </row>
    <row r="211" spans="1:4">
      <c r="A211" s="139">
        <v>202</v>
      </c>
      <c r="B211" s="140"/>
      <c r="C211" s="142"/>
      <c r="D211" s="16" t="str">
        <f t="shared" si="7"/>
        <v/>
      </c>
    </row>
    <row r="212" spans="1:4">
      <c r="A212" s="139">
        <v>203</v>
      </c>
      <c r="B212" s="140"/>
      <c r="C212" s="142"/>
      <c r="D212" s="16" t="str">
        <f t="shared" si="7"/>
        <v/>
      </c>
    </row>
    <row r="213" spans="1:4">
      <c r="A213" s="139">
        <v>204</v>
      </c>
      <c r="B213" s="140"/>
      <c r="C213" s="142"/>
      <c r="D213" s="16" t="str">
        <f t="shared" si="7"/>
        <v/>
      </c>
    </row>
    <row r="214" spans="1:4">
      <c r="A214" s="139">
        <v>205</v>
      </c>
      <c r="B214" s="140"/>
      <c r="C214" s="142"/>
      <c r="D214" s="16" t="str">
        <f t="shared" si="7"/>
        <v/>
      </c>
    </row>
    <row r="215" spans="1:4">
      <c r="A215" s="139">
        <v>206</v>
      </c>
      <c r="B215" s="140"/>
      <c r="C215" s="142"/>
      <c r="D215" s="16" t="str">
        <f t="shared" si="7"/>
        <v/>
      </c>
    </row>
    <row r="216" spans="1:4">
      <c r="A216" s="139">
        <v>207</v>
      </c>
      <c r="B216" s="140"/>
      <c r="C216" s="142"/>
      <c r="D216" s="16" t="str">
        <f t="shared" si="7"/>
        <v/>
      </c>
    </row>
    <row r="217" spans="1:4">
      <c r="A217" s="139">
        <v>208</v>
      </c>
      <c r="B217" s="140"/>
      <c r="C217" s="142"/>
      <c r="D217" s="16" t="str">
        <f t="shared" si="7"/>
        <v/>
      </c>
    </row>
    <row r="218" spans="1:4">
      <c r="A218" s="139">
        <v>209</v>
      </c>
      <c r="B218" s="140"/>
      <c r="C218" s="142"/>
      <c r="D218" s="16" t="str">
        <f t="shared" si="7"/>
        <v/>
      </c>
    </row>
    <row r="219" spans="1:4">
      <c r="A219" s="139">
        <v>210</v>
      </c>
      <c r="B219" s="140"/>
      <c r="C219" s="142"/>
      <c r="D219" s="16" t="str">
        <f t="shared" si="7"/>
        <v/>
      </c>
    </row>
    <row r="220" spans="1:4">
      <c r="A220" s="139">
        <v>211</v>
      </c>
      <c r="B220" s="140"/>
      <c r="C220" s="142"/>
      <c r="D220" s="16" t="str">
        <f t="shared" si="7"/>
        <v/>
      </c>
    </row>
    <row r="221" spans="1:4">
      <c r="A221" s="139">
        <v>212</v>
      </c>
      <c r="B221" s="140"/>
      <c r="C221" s="142"/>
      <c r="D221" s="16" t="str">
        <f t="shared" si="7"/>
        <v/>
      </c>
    </row>
    <row r="222" spans="1:4">
      <c r="A222" s="139">
        <v>213</v>
      </c>
      <c r="B222" s="140"/>
      <c r="C222" s="142"/>
      <c r="D222" s="16" t="str">
        <f t="shared" si="7"/>
        <v/>
      </c>
    </row>
    <row r="223" spans="1:4">
      <c r="A223" s="139">
        <v>214</v>
      </c>
      <c r="B223" s="140"/>
      <c r="C223" s="142"/>
      <c r="D223" s="16" t="str">
        <f t="shared" si="7"/>
        <v/>
      </c>
    </row>
    <row r="224" spans="1:4">
      <c r="A224" s="139">
        <v>215</v>
      </c>
      <c r="B224" s="140"/>
      <c r="C224" s="142"/>
      <c r="D224" s="16" t="str">
        <f t="shared" si="7"/>
        <v/>
      </c>
    </row>
    <row r="225" spans="1:4">
      <c r="A225" s="139">
        <v>216</v>
      </c>
      <c r="B225" s="140"/>
      <c r="C225" s="142"/>
      <c r="D225" s="16" t="str">
        <f t="shared" si="7"/>
        <v/>
      </c>
    </row>
    <row r="226" spans="1:4">
      <c r="A226" s="139">
        <v>217</v>
      </c>
      <c r="B226" s="140"/>
      <c r="C226" s="142"/>
      <c r="D226" s="16" t="str">
        <f t="shared" si="7"/>
        <v/>
      </c>
    </row>
    <row r="227" spans="1:4">
      <c r="A227" s="139">
        <v>218</v>
      </c>
      <c r="B227" s="140"/>
      <c r="C227" s="142"/>
      <c r="D227" s="16" t="str">
        <f t="shared" si="7"/>
        <v/>
      </c>
    </row>
    <row r="228" spans="1:4">
      <c r="A228" s="139">
        <v>219</v>
      </c>
      <c r="B228" s="140"/>
      <c r="C228" s="142"/>
      <c r="D228" s="16" t="str">
        <f t="shared" si="7"/>
        <v/>
      </c>
    </row>
    <row r="229" spans="1:4">
      <c r="A229" s="139">
        <v>220</v>
      </c>
      <c r="B229" s="140"/>
      <c r="C229" s="142"/>
      <c r="D229" s="16" t="str">
        <f t="shared" si="7"/>
        <v/>
      </c>
    </row>
    <row r="230" spans="1:4">
      <c r="A230" s="139">
        <v>221</v>
      </c>
      <c r="B230" s="140"/>
      <c r="C230" s="142"/>
      <c r="D230" s="16" t="str">
        <f t="shared" si="7"/>
        <v/>
      </c>
    </row>
    <row r="231" spans="1:4">
      <c r="A231" s="139">
        <v>222</v>
      </c>
      <c r="B231" s="140"/>
      <c r="C231" s="142"/>
      <c r="D231" s="16" t="str">
        <f t="shared" si="7"/>
        <v/>
      </c>
    </row>
    <row r="232" spans="1:4">
      <c r="A232" s="139">
        <v>223</v>
      </c>
      <c r="B232" s="140"/>
      <c r="C232" s="142"/>
      <c r="D232" s="16" t="str">
        <f t="shared" si="7"/>
        <v/>
      </c>
    </row>
    <row r="233" spans="1:4">
      <c r="A233" s="139">
        <v>224</v>
      </c>
      <c r="B233" s="140"/>
      <c r="C233" s="142"/>
      <c r="D233" s="16" t="str">
        <f t="shared" si="7"/>
        <v/>
      </c>
    </row>
    <row r="234" spans="1:4">
      <c r="A234" s="139">
        <v>225</v>
      </c>
      <c r="B234" s="140"/>
      <c r="C234" s="142"/>
      <c r="D234" s="16" t="str">
        <f t="shared" si="7"/>
        <v/>
      </c>
    </row>
    <row r="235" spans="1:4">
      <c r="A235" s="139">
        <v>226</v>
      </c>
      <c r="B235" s="140"/>
      <c r="C235" s="142"/>
      <c r="D235" s="16" t="str">
        <f t="shared" si="7"/>
        <v/>
      </c>
    </row>
    <row r="236" spans="1:4">
      <c r="A236" s="139">
        <v>227</v>
      </c>
      <c r="B236" s="140"/>
      <c r="C236" s="142"/>
      <c r="D236" s="16" t="str">
        <f t="shared" si="7"/>
        <v/>
      </c>
    </row>
    <row r="237" spans="1:4">
      <c r="A237" s="139">
        <v>228</v>
      </c>
      <c r="B237" s="140"/>
      <c r="C237" s="142"/>
      <c r="D237" s="16" t="str">
        <f t="shared" si="7"/>
        <v/>
      </c>
    </row>
    <row r="238" spans="1:4">
      <c r="A238" s="139">
        <v>229</v>
      </c>
      <c r="B238" s="140"/>
      <c r="C238" s="142"/>
      <c r="D238" s="16" t="str">
        <f t="shared" si="7"/>
        <v/>
      </c>
    </row>
    <row r="239" spans="1:4">
      <c r="A239" s="139">
        <v>230</v>
      </c>
      <c r="B239" s="140"/>
      <c r="C239" s="142"/>
      <c r="D239" s="16" t="str">
        <f t="shared" si="7"/>
        <v/>
      </c>
    </row>
    <row r="240" spans="1:4">
      <c r="A240" s="139">
        <v>231</v>
      </c>
      <c r="B240" s="140"/>
      <c r="C240" s="142"/>
      <c r="D240" s="16" t="str">
        <f t="shared" si="7"/>
        <v/>
      </c>
    </row>
    <row r="241" spans="1:4">
      <c r="A241" s="139">
        <v>232</v>
      </c>
      <c r="B241" s="140"/>
      <c r="C241" s="142"/>
      <c r="D241" s="16" t="str">
        <f t="shared" si="7"/>
        <v/>
      </c>
    </row>
    <row r="242" spans="1:4">
      <c r="A242" s="139">
        <v>233</v>
      </c>
      <c r="B242" s="140"/>
      <c r="C242" s="142"/>
      <c r="D242" s="16" t="str">
        <f t="shared" si="7"/>
        <v/>
      </c>
    </row>
    <row r="243" spans="1:4">
      <c r="A243" s="139">
        <v>234</v>
      </c>
      <c r="B243" s="140"/>
      <c r="C243" s="142"/>
      <c r="D243" s="16" t="str">
        <f t="shared" si="7"/>
        <v/>
      </c>
    </row>
    <row r="244" spans="1:4">
      <c r="A244" s="139">
        <v>235</v>
      </c>
      <c r="B244" s="140"/>
      <c r="C244" s="142"/>
      <c r="D244" s="16" t="str">
        <f t="shared" si="7"/>
        <v/>
      </c>
    </row>
    <row r="245" spans="1:4">
      <c r="A245" s="139">
        <v>236</v>
      </c>
      <c r="B245" s="140"/>
      <c r="C245" s="142"/>
      <c r="D245" s="16" t="str">
        <f t="shared" si="7"/>
        <v/>
      </c>
    </row>
    <row r="246" spans="1:4">
      <c r="A246" s="139">
        <v>237</v>
      </c>
      <c r="B246" s="140"/>
      <c r="C246" s="142"/>
      <c r="D246" s="16" t="str">
        <f t="shared" si="7"/>
        <v/>
      </c>
    </row>
    <row r="247" spans="1:4">
      <c r="A247" s="139">
        <v>238</v>
      </c>
      <c r="B247" s="140"/>
      <c r="C247" s="142"/>
      <c r="D247" s="16" t="str">
        <f t="shared" si="7"/>
        <v/>
      </c>
    </row>
    <row r="248" spans="1:4">
      <c r="A248" s="139">
        <v>239</v>
      </c>
      <c r="B248" s="140"/>
      <c r="C248" s="142"/>
      <c r="D248" s="16" t="str">
        <f t="shared" si="7"/>
        <v/>
      </c>
    </row>
    <row r="249" spans="1:4">
      <c r="A249" s="139">
        <v>240</v>
      </c>
      <c r="B249" s="140"/>
      <c r="C249" s="142"/>
      <c r="D249" s="16" t="str">
        <f t="shared" si="7"/>
        <v/>
      </c>
    </row>
    <row r="250" spans="1:4">
      <c r="A250" s="139">
        <v>241</v>
      </c>
      <c r="B250" s="140"/>
      <c r="C250" s="142"/>
      <c r="D250" s="16" t="str">
        <f t="shared" si="7"/>
        <v/>
      </c>
    </row>
    <row r="251" spans="1:4">
      <c r="A251" s="139">
        <v>242</v>
      </c>
      <c r="B251" s="140"/>
      <c r="C251" s="142"/>
      <c r="D251" s="16" t="str">
        <f t="shared" si="7"/>
        <v/>
      </c>
    </row>
    <row r="252" spans="1:4">
      <c r="A252" s="139">
        <v>243</v>
      </c>
      <c r="B252" s="140"/>
      <c r="C252" s="142"/>
      <c r="D252" s="16" t="str">
        <f t="shared" si="7"/>
        <v/>
      </c>
    </row>
    <row r="253" spans="1:4">
      <c r="A253" s="139">
        <v>244</v>
      </c>
      <c r="B253" s="140"/>
      <c r="C253" s="142"/>
      <c r="D253" s="16" t="str">
        <f t="shared" si="7"/>
        <v/>
      </c>
    </row>
    <row r="254" spans="1:4">
      <c r="A254" s="139">
        <v>245</v>
      </c>
      <c r="B254" s="140"/>
      <c r="C254" s="142"/>
      <c r="D254" s="16" t="str">
        <f t="shared" si="7"/>
        <v/>
      </c>
    </row>
    <row r="255" spans="1:4">
      <c r="A255" s="139">
        <v>246</v>
      </c>
      <c r="B255" s="140"/>
      <c r="C255" s="142"/>
      <c r="D255" s="16" t="str">
        <f t="shared" si="7"/>
        <v/>
      </c>
    </row>
    <row r="256" spans="1:4">
      <c r="A256" s="139">
        <v>247</v>
      </c>
      <c r="B256" s="140"/>
      <c r="C256" s="142"/>
      <c r="D256" s="16" t="str">
        <f t="shared" si="7"/>
        <v/>
      </c>
    </row>
    <row r="257" spans="1:4">
      <c r="A257" s="139">
        <v>248</v>
      </c>
      <c r="B257" s="140"/>
      <c r="C257" s="142"/>
      <c r="D257" s="16" t="str">
        <f t="shared" si="7"/>
        <v/>
      </c>
    </row>
    <row r="258" spans="1:4">
      <c r="A258" s="139">
        <v>249</v>
      </c>
      <c r="B258" s="140"/>
      <c r="C258" s="142"/>
      <c r="D258" s="16" t="str">
        <f t="shared" si="7"/>
        <v/>
      </c>
    </row>
    <row r="259" spans="1:4">
      <c r="A259" s="139">
        <v>250</v>
      </c>
      <c r="B259" s="140"/>
      <c r="C259" s="142"/>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228</v>
      </c>
      <c r="D1" s="61"/>
      <c r="E1" s="63"/>
      <c r="F1" s="284"/>
    </row>
    <row r="2" spans="1:7" s="60" customFormat="1">
      <c r="A2" s="339" t="str">
        <f>IF(ISBLANK(facultate), IF(ISBLANK(departament),"","Departament " &amp; departament), "Facultatea " &amp; facultate)</f>
        <v>Facultatea Construcții</v>
      </c>
      <c r="D2" s="61"/>
      <c r="E2" s="63"/>
      <c r="F2" s="284"/>
    </row>
    <row r="3" spans="1:7" s="60" customFormat="1">
      <c r="A3" s="339" t="str">
        <f>IF(ISBLANK(departament),"","Departamentul " &amp; departament)</f>
        <v>Departamentul Căi de Comunicație Terestre, Fundații și Cadastru</v>
      </c>
      <c r="D3" s="61"/>
      <c r="E3" s="63"/>
      <c r="F3" s="284"/>
    </row>
    <row r="4" spans="1:7">
      <c r="A4" s="527" t="s">
        <v>650</v>
      </c>
      <c r="B4" s="527"/>
      <c r="C4" s="527"/>
      <c r="D4" s="527"/>
      <c r="E4" s="527"/>
      <c r="F4" s="286"/>
    </row>
    <row r="5" spans="1:7">
      <c r="A5" s="527" t="s">
        <v>736</v>
      </c>
      <c r="B5" s="527"/>
      <c r="C5" s="527"/>
      <c r="D5" s="527"/>
      <c r="E5" s="527"/>
    </row>
    <row r="6" spans="1:7" ht="13.5" customHeight="1">
      <c r="D6" s="64"/>
      <c r="E6" s="340" t="str">
        <f>CONCATENATE(functie," ",nume_candidat)</f>
        <v>Profesor Ciutina Adrian</v>
      </c>
    </row>
    <row r="7" spans="1:7" ht="18.75" customHeight="1">
      <c r="A7" s="524" t="s">
        <v>93</v>
      </c>
      <c r="B7" s="524" t="s">
        <v>768</v>
      </c>
      <c r="C7" s="524" t="s">
        <v>206</v>
      </c>
      <c r="D7" s="530" t="s">
        <v>2</v>
      </c>
      <c r="E7" s="592" t="s">
        <v>289</v>
      </c>
      <c r="F7" s="531" t="s">
        <v>286</v>
      </c>
      <c r="G7" s="532" t="s">
        <v>296</v>
      </c>
    </row>
    <row r="8" spans="1:7" ht="46.5" customHeight="1">
      <c r="A8" s="524"/>
      <c r="B8" s="524"/>
      <c r="C8" s="524"/>
      <c r="D8" s="530"/>
      <c r="E8" s="591"/>
      <c r="F8" s="531"/>
      <c r="G8" s="532"/>
    </row>
    <row r="9" spans="1:7">
      <c r="A9" s="86"/>
      <c r="B9" s="65"/>
      <c r="C9" s="65"/>
      <c r="D9" s="30"/>
      <c r="E9" s="144">
        <f>SUMIF(E10:E1010,"&gt;0")</f>
        <v>0</v>
      </c>
      <c r="F9" s="293"/>
    </row>
    <row r="10" spans="1:7">
      <c r="A10" s="37">
        <v>1</v>
      </c>
      <c r="B10" s="7"/>
      <c r="C10" s="7"/>
      <c r="D10" s="215"/>
      <c r="E10" s="16" t="str">
        <f t="shared" ref="E10:E73" si="0">IF(OR($B10="",,,,$D10&lt;an_initial,$D10&gt;an_final,),"",HLOOKUP(C10,ii11puncte,2,FALSE) )</f>
        <v/>
      </c>
      <c r="F10" s="342" t="b">
        <f t="shared" ref="F10:F73" si="1">IF(nume_candidat="",FALSE,ISNUMBER(SEARCH(nume_candidat,$B10)))</f>
        <v>0</v>
      </c>
      <c r="G10" s="343">
        <f t="shared" ref="G10:G73" si="2">LEN(B10)-LEN(SUBSTITUTE(B10,",",""))+1</f>
        <v>1</v>
      </c>
    </row>
    <row r="11" spans="1:7">
      <c r="A11" s="37">
        <v>2</v>
      </c>
      <c r="B11" s="7"/>
      <c r="C11" s="7"/>
      <c r="D11" s="215"/>
      <c r="E11" s="16" t="str">
        <f t="shared" si="0"/>
        <v/>
      </c>
      <c r="F11" s="342" t="b">
        <f t="shared" si="1"/>
        <v>0</v>
      </c>
      <c r="G11" s="343">
        <f t="shared" si="2"/>
        <v>1</v>
      </c>
    </row>
    <row r="12" spans="1:7">
      <c r="A12" s="37">
        <v>3</v>
      </c>
      <c r="B12" s="7"/>
      <c r="C12" s="7"/>
      <c r="D12" s="215"/>
      <c r="E12" s="16" t="str">
        <f t="shared" si="0"/>
        <v/>
      </c>
      <c r="F12" s="342" t="b">
        <f t="shared" si="1"/>
        <v>0</v>
      </c>
      <c r="G12" s="343">
        <f t="shared" si="2"/>
        <v>1</v>
      </c>
    </row>
    <row r="13" spans="1:7">
      <c r="A13" s="37">
        <v>4</v>
      </c>
      <c r="B13" s="6"/>
      <c r="C13" s="6"/>
      <c r="D13" s="211"/>
      <c r="E13" s="16" t="str">
        <f t="shared" si="0"/>
        <v/>
      </c>
      <c r="F13" s="342" t="b">
        <f t="shared" si="1"/>
        <v>0</v>
      </c>
      <c r="G13" s="343">
        <f t="shared" si="2"/>
        <v>1</v>
      </c>
    </row>
    <row r="14" spans="1:7">
      <c r="A14" s="37">
        <v>5</v>
      </c>
      <c r="B14" s="6"/>
      <c r="C14" s="6"/>
      <c r="D14" s="211"/>
      <c r="E14" s="16" t="str">
        <f t="shared" si="0"/>
        <v/>
      </c>
      <c r="F14" s="342" t="b">
        <f t="shared" si="1"/>
        <v>0</v>
      </c>
      <c r="G14" s="343">
        <f t="shared" si="2"/>
        <v>1</v>
      </c>
    </row>
    <row r="15" spans="1:7">
      <c r="A15" s="37">
        <v>6</v>
      </c>
      <c r="B15" s="6"/>
      <c r="C15" s="6"/>
      <c r="D15" s="211"/>
      <c r="E15" s="16" t="str">
        <f t="shared" si="0"/>
        <v/>
      </c>
      <c r="F15" s="342" t="b">
        <f t="shared" si="1"/>
        <v>0</v>
      </c>
      <c r="G15" s="343">
        <f t="shared" si="2"/>
        <v>1</v>
      </c>
    </row>
    <row r="16" spans="1:7">
      <c r="A16" s="37">
        <v>7</v>
      </c>
      <c r="B16" s="6"/>
      <c r="C16" s="6"/>
      <c r="D16" s="211"/>
      <c r="E16" s="16" t="str">
        <f t="shared" si="0"/>
        <v/>
      </c>
      <c r="F16" s="342" t="b">
        <f t="shared" si="1"/>
        <v>0</v>
      </c>
      <c r="G16" s="343">
        <f t="shared" si="2"/>
        <v>1</v>
      </c>
    </row>
    <row r="17" spans="1:7">
      <c r="A17" s="37">
        <v>8</v>
      </c>
      <c r="B17" s="6"/>
      <c r="C17" s="6"/>
      <c r="D17" s="211"/>
      <c r="E17" s="16" t="str">
        <f t="shared" si="0"/>
        <v/>
      </c>
      <c r="F17" s="342" t="b">
        <f t="shared" si="1"/>
        <v>0</v>
      </c>
      <c r="G17" s="343">
        <f t="shared" si="2"/>
        <v>1</v>
      </c>
    </row>
    <row r="18" spans="1:7">
      <c r="A18" s="37">
        <v>9</v>
      </c>
      <c r="B18" s="6"/>
      <c r="C18" s="6"/>
      <c r="D18" s="211"/>
      <c r="E18" s="16" t="str">
        <f t="shared" si="0"/>
        <v/>
      </c>
      <c r="F18" s="342" t="b">
        <f t="shared" si="1"/>
        <v>0</v>
      </c>
      <c r="G18" s="343">
        <f t="shared" si="2"/>
        <v>1</v>
      </c>
    </row>
    <row r="19" spans="1:7">
      <c r="A19" s="37">
        <v>10</v>
      </c>
      <c r="B19" s="6"/>
      <c r="C19" s="6"/>
      <c r="D19" s="211"/>
      <c r="E19" s="16" t="str">
        <f t="shared" si="0"/>
        <v/>
      </c>
      <c r="F19" s="342" t="b">
        <f t="shared" si="1"/>
        <v>0</v>
      </c>
      <c r="G19" s="343">
        <f t="shared" si="2"/>
        <v>1</v>
      </c>
    </row>
    <row r="20" spans="1:7">
      <c r="A20" s="37">
        <v>11</v>
      </c>
      <c r="B20" s="6"/>
      <c r="C20" s="6"/>
      <c r="D20" s="211"/>
      <c r="E20" s="16" t="str">
        <f t="shared" si="0"/>
        <v/>
      </c>
      <c r="F20" s="342" t="b">
        <f t="shared" si="1"/>
        <v>0</v>
      </c>
      <c r="G20" s="343">
        <f t="shared" si="2"/>
        <v>1</v>
      </c>
    </row>
    <row r="21" spans="1:7">
      <c r="A21" s="37">
        <v>12</v>
      </c>
      <c r="B21" s="6"/>
      <c r="C21" s="6"/>
      <c r="D21" s="211"/>
      <c r="E21" s="16" t="str">
        <f t="shared" si="0"/>
        <v/>
      </c>
      <c r="F21" s="342" t="b">
        <f t="shared" si="1"/>
        <v>0</v>
      </c>
      <c r="G21" s="343">
        <f t="shared" si="2"/>
        <v>1</v>
      </c>
    </row>
    <row r="22" spans="1:7">
      <c r="A22" s="37">
        <v>13</v>
      </c>
      <c r="B22" s="6"/>
      <c r="C22" s="6"/>
      <c r="D22" s="211"/>
      <c r="E22" s="16" t="str">
        <f t="shared" si="0"/>
        <v/>
      </c>
      <c r="F22" s="342" t="b">
        <f t="shared" si="1"/>
        <v>0</v>
      </c>
      <c r="G22" s="343">
        <f t="shared" si="2"/>
        <v>1</v>
      </c>
    </row>
    <row r="23" spans="1:7">
      <c r="A23" s="37">
        <v>14</v>
      </c>
      <c r="B23" s="6"/>
      <c r="C23" s="6"/>
      <c r="D23" s="211"/>
      <c r="E23" s="16" t="str">
        <f t="shared" si="0"/>
        <v/>
      </c>
      <c r="F23" s="342" t="b">
        <f t="shared" si="1"/>
        <v>0</v>
      </c>
      <c r="G23" s="343">
        <f t="shared" si="2"/>
        <v>1</v>
      </c>
    </row>
    <row r="24" spans="1:7">
      <c r="A24" s="37">
        <v>15</v>
      </c>
      <c r="B24" s="6"/>
      <c r="C24" s="6"/>
      <c r="D24" s="211"/>
      <c r="E24" s="16" t="str">
        <f t="shared" si="0"/>
        <v/>
      </c>
      <c r="F24" s="342" t="b">
        <f t="shared" si="1"/>
        <v>0</v>
      </c>
      <c r="G24" s="343">
        <f t="shared" si="2"/>
        <v>1</v>
      </c>
    </row>
    <row r="25" spans="1:7">
      <c r="A25" s="37">
        <v>16</v>
      </c>
      <c r="B25" s="6"/>
      <c r="C25" s="6"/>
      <c r="D25" s="211"/>
      <c r="E25" s="16" t="str">
        <f t="shared" si="0"/>
        <v/>
      </c>
      <c r="F25" s="342" t="b">
        <f t="shared" si="1"/>
        <v>0</v>
      </c>
      <c r="G25" s="343">
        <f t="shared" si="2"/>
        <v>1</v>
      </c>
    </row>
    <row r="26" spans="1:7">
      <c r="A26" s="37">
        <v>17</v>
      </c>
      <c r="B26" s="6"/>
      <c r="C26" s="6"/>
      <c r="D26" s="211"/>
      <c r="E26" s="16" t="str">
        <f t="shared" si="0"/>
        <v/>
      </c>
      <c r="F26" s="342" t="b">
        <f t="shared" si="1"/>
        <v>0</v>
      </c>
      <c r="G26" s="343">
        <f t="shared" si="2"/>
        <v>1</v>
      </c>
    </row>
    <row r="27" spans="1:7">
      <c r="A27" s="37">
        <v>18</v>
      </c>
      <c r="B27" s="6"/>
      <c r="C27" s="6"/>
      <c r="D27" s="211"/>
      <c r="E27" s="16" t="str">
        <f t="shared" si="0"/>
        <v/>
      </c>
      <c r="F27" s="342" t="b">
        <f t="shared" si="1"/>
        <v>0</v>
      </c>
      <c r="G27" s="343">
        <f t="shared" si="2"/>
        <v>1</v>
      </c>
    </row>
    <row r="28" spans="1:7">
      <c r="A28" s="37">
        <v>19</v>
      </c>
      <c r="B28" s="6"/>
      <c r="C28" s="6"/>
      <c r="D28" s="211"/>
      <c r="E28" s="16" t="str">
        <f t="shared" si="0"/>
        <v/>
      </c>
      <c r="F28" s="342" t="b">
        <f t="shared" si="1"/>
        <v>0</v>
      </c>
      <c r="G28" s="343">
        <f t="shared" si="2"/>
        <v>1</v>
      </c>
    </row>
    <row r="29" spans="1:7">
      <c r="A29" s="37">
        <v>20</v>
      </c>
      <c r="B29" s="6"/>
      <c r="C29" s="6"/>
      <c r="D29" s="211"/>
      <c r="E29" s="16" t="str">
        <f t="shared" si="0"/>
        <v/>
      </c>
      <c r="F29" s="342" t="b">
        <f t="shared" si="1"/>
        <v>0</v>
      </c>
      <c r="G29" s="343">
        <f t="shared" si="2"/>
        <v>1</v>
      </c>
    </row>
    <row r="30" spans="1:7">
      <c r="A30" s="37">
        <v>21</v>
      </c>
      <c r="B30" s="6"/>
      <c r="C30" s="6"/>
      <c r="D30" s="211"/>
      <c r="E30" s="16" t="str">
        <f t="shared" si="0"/>
        <v/>
      </c>
      <c r="F30" s="342" t="b">
        <f t="shared" si="1"/>
        <v>0</v>
      </c>
      <c r="G30" s="343">
        <f t="shared" si="2"/>
        <v>1</v>
      </c>
    </row>
    <row r="31" spans="1:7">
      <c r="A31" s="37">
        <v>22</v>
      </c>
      <c r="B31" s="6"/>
      <c r="C31" s="6"/>
      <c r="D31" s="211"/>
      <c r="E31" s="16" t="str">
        <f t="shared" si="0"/>
        <v/>
      </c>
      <c r="F31" s="342" t="b">
        <f t="shared" si="1"/>
        <v>0</v>
      </c>
      <c r="G31" s="343">
        <f t="shared" si="2"/>
        <v>1</v>
      </c>
    </row>
    <row r="32" spans="1:7">
      <c r="A32" s="37">
        <v>23</v>
      </c>
      <c r="B32" s="6"/>
      <c r="C32" s="6"/>
      <c r="D32" s="211"/>
      <c r="E32" s="16" t="str">
        <f t="shared" si="0"/>
        <v/>
      </c>
      <c r="F32" s="342" t="b">
        <f t="shared" si="1"/>
        <v>0</v>
      </c>
      <c r="G32" s="343">
        <f t="shared" si="2"/>
        <v>1</v>
      </c>
    </row>
    <row r="33" spans="1:7">
      <c r="A33" s="37">
        <v>24</v>
      </c>
      <c r="B33" s="6"/>
      <c r="C33" s="6"/>
      <c r="D33" s="211"/>
      <c r="E33" s="16" t="str">
        <f t="shared" si="0"/>
        <v/>
      </c>
      <c r="F33" s="342" t="b">
        <f t="shared" si="1"/>
        <v>0</v>
      </c>
      <c r="G33" s="343">
        <f t="shared" si="2"/>
        <v>1</v>
      </c>
    </row>
    <row r="34" spans="1:7">
      <c r="A34" s="37">
        <v>25</v>
      </c>
      <c r="B34" s="6"/>
      <c r="C34" s="6"/>
      <c r="D34" s="211"/>
      <c r="E34" s="16" t="str">
        <f t="shared" si="0"/>
        <v/>
      </c>
      <c r="F34" s="342" t="b">
        <f t="shared" si="1"/>
        <v>0</v>
      </c>
      <c r="G34" s="343">
        <f t="shared" si="2"/>
        <v>1</v>
      </c>
    </row>
    <row r="35" spans="1:7">
      <c r="A35" s="37">
        <v>26</v>
      </c>
      <c r="B35" s="6"/>
      <c r="C35" s="6"/>
      <c r="D35" s="211"/>
      <c r="E35" s="16" t="str">
        <f t="shared" si="0"/>
        <v/>
      </c>
      <c r="F35" s="342" t="b">
        <f t="shared" si="1"/>
        <v>0</v>
      </c>
      <c r="G35" s="343">
        <f t="shared" si="2"/>
        <v>1</v>
      </c>
    </row>
    <row r="36" spans="1:7">
      <c r="A36" s="37">
        <v>27</v>
      </c>
      <c r="B36" s="6"/>
      <c r="C36" s="6"/>
      <c r="D36" s="211"/>
      <c r="E36" s="16" t="str">
        <f t="shared" si="0"/>
        <v/>
      </c>
      <c r="F36" s="342" t="b">
        <f t="shared" si="1"/>
        <v>0</v>
      </c>
      <c r="G36" s="343">
        <f t="shared" si="2"/>
        <v>1</v>
      </c>
    </row>
    <row r="37" spans="1:7">
      <c r="A37" s="37">
        <v>28</v>
      </c>
      <c r="B37" s="6"/>
      <c r="C37" s="6"/>
      <c r="D37" s="211"/>
      <c r="E37" s="16" t="str">
        <f t="shared" si="0"/>
        <v/>
      </c>
      <c r="F37" s="342" t="b">
        <f t="shared" si="1"/>
        <v>0</v>
      </c>
      <c r="G37" s="343">
        <f t="shared" si="2"/>
        <v>1</v>
      </c>
    </row>
    <row r="38" spans="1:7">
      <c r="A38" s="37">
        <v>29</v>
      </c>
      <c r="B38" s="6"/>
      <c r="C38" s="6"/>
      <c r="D38" s="211"/>
      <c r="E38" s="16" t="str">
        <f t="shared" si="0"/>
        <v/>
      </c>
      <c r="F38" s="342" t="b">
        <f t="shared" si="1"/>
        <v>0</v>
      </c>
      <c r="G38" s="343">
        <f t="shared" si="2"/>
        <v>1</v>
      </c>
    </row>
    <row r="39" spans="1:7">
      <c r="A39" s="37">
        <v>30</v>
      </c>
      <c r="B39" s="6"/>
      <c r="C39" s="6"/>
      <c r="D39" s="211"/>
      <c r="E39" s="16" t="str">
        <f t="shared" si="0"/>
        <v/>
      </c>
      <c r="F39" s="342" t="b">
        <f t="shared" si="1"/>
        <v>0</v>
      </c>
      <c r="G39" s="343">
        <f t="shared" si="2"/>
        <v>1</v>
      </c>
    </row>
    <row r="40" spans="1:7">
      <c r="A40" s="37">
        <v>31</v>
      </c>
      <c r="B40" s="6"/>
      <c r="C40" s="6"/>
      <c r="D40" s="211"/>
      <c r="E40" s="16" t="str">
        <f t="shared" si="0"/>
        <v/>
      </c>
      <c r="F40" s="342" t="b">
        <f t="shared" si="1"/>
        <v>0</v>
      </c>
      <c r="G40" s="343">
        <f t="shared" si="2"/>
        <v>1</v>
      </c>
    </row>
    <row r="41" spans="1:7">
      <c r="A41" s="37">
        <v>32</v>
      </c>
      <c r="B41" s="6"/>
      <c r="C41" s="6"/>
      <c r="D41" s="211"/>
      <c r="E41" s="16" t="str">
        <f t="shared" si="0"/>
        <v/>
      </c>
      <c r="F41" s="342" t="b">
        <f t="shared" si="1"/>
        <v>0</v>
      </c>
      <c r="G41" s="343">
        <f t="shared" si="2"/>
        <v>1</v>
      </c>
    </row>
    <row r="42" spans="1:7">
      <c r="A42" s="37">
        <v>33</v>
      </c>
      <c r="B42" s="6"/>
      <c r="C42" s="6"/>
      <c r="D42" s="211"/>
      <c r="E42" s="16" t="str">
        <f t="shared" si="0"/>
        <v/>
      </c>
      <c r="F42" s="342" t="b">
        <f t="shared" si="1"/>
        <v>0</v>
      </c>
      <c r="G42" s="343">
        <f t="shared" si="2"/>
        <v>1</v>
      </c>
    </row>
    <row r="43" spans="1:7">
      <c r="A43" s="37">
        <v>34</v>
      </c>
      <c r="B43" s="6"/>
      <c r="C43" s="6"/>
      <c r="D43" s="211"/>
      <c r="E43" s="16" t="str">
        <f t="shared" si="0"/>
        <v/>
      </c>
      <c r="F43" s="342" t="b">
        <f t="shared" si="1"/>
        <v>0</v>
      </c>
      <c r="G43" s="343">
        <f t="shared" si="2"/>
        <v>1</v>
      </c>
    </row>
    <row r="44" spans="1:7">
      <c r="A44" s="37">
        <v>35</v>
      </c>
      <c r="B44" s="6"/>
      <c r="C44" s="6"/>
      <c r="D44" s="211"/>
      <c r="E44" s="16" t="str">
        <f t="shared" si="0"/>
        <v/>
      </c>
      <c r="F44" s="342" t="b">
        <f t="shared" si="1"/>
        <v>0</v>
      </c>
      <c r="G44" s="343">
        <f t="shared" si="2"/>
        <v>1</v>
      </c>
    </row>
    <row r="45" spans="1:7">
      <c r="A45" s="37">
        <v>36</v>
      </c>
      <c r="B45" s="6"/>
      <c r="C45" s="6"/>
      <c r="D45" s="211"/>
      <c r="E45" s="16" t="str">
        <f t="shared" si="0"/>
        <v/>
      </c>
      <c r="F45" s="342" t="b">
        <f t="shared" si="1"/>
        <v>0</v>
      </c>
      <c r="G45" s="343">
        <f t="shared" si="2"/>
        <v>1</v>
      </c>
    </row>
    <row r="46" spans="1:7">
      <c r="A46" s="37">
        <v>37</v>
      </c>
      <c r="B46" s="6"/>
      <c r="C46" s="6"/>
      <c r="D46" s="211"/>
      <c r="E46" s="16" t="str">
        <f t="shared" si="0"/>
        <v/>
      </c>
      <c r="F46" s="342" t="b">
        <f t="shared" si="1"/>
        <v>0</v>
      </c>
      <c r="G46" s="343">
        <f t="shared" si="2"/>
        <v>1</v>
      </c>
    </row>
    <row r="47" spans="1:7">
      <c r="A47" s="37">
        <v>38</v>
      </c>
      <c r="B47" s="6"/>
      <c r="C47" s="6"/>
      <c r="D47" s="211"/>
      <c r="E47" s="16" t="str">
        <f t="shared" si="0"/>
        <v/>
      </c>
      <c r="F47" s="342" t="b">
        <f t="shared" si="1"/>
        <v>0</v>
      </c>
      <c r="G47" s="343">
        <f t="shared" si="2"/>
        <v>1</v>
      </c>
    </row>
    <row r="48" spans="1:7">
      <c r="A48" s="37">
        <v>39</v>
      </c>
      <c r="B48" s="6"/>
      <c r="C48" s="6"/>
      <c r="D48" s="211"/>
      <c r="E48" s="16" t="str">
        <f t="shared" si="0"/>
        <v/>
      </c>
      <c r="F48" s="342" t="b">
        <f t="shared" si="1"/>
        <v>0</v>
      </c>
      <c r="G48" s="343">
        <f t="shared" si="2"/>
        <v>1</v>
      </c>
    </row>
    <row r="49" spans="1:7">
      <c r="A49" s="37">
        <v>40</v>
      </c>
      <c r="B49" s="6"/>
      <c r="C49" s="6"/>
      <c r="D49" s="211"/>
      <c r="E49" s="16" t="str">
        <f t="shared" si="0"/>
        <v/>
      </c>
      <c r="F49" s="342" t="b">
        <f t="shared" si="1"/>
        <v>0</v>
      </c>
      <c r="G49" s="343">
        <f t="shared" si="2"/>
        <v>1</v>
      </c>
    </row>
    <row r="50" spans="1:7">
      <c r="A50" s="37">
        <v>41</v>
      </c>
      <c r="B50" s="6"/>
      <c r="C50" s="6"/>
      <c r="D50" s="211"/>
      <c r="E50" s="16" t="str">
        <f t="shared" si="0"/>
        <v/>
      </c>
      <c r="F50" s="342" t="b">
        <f t="shared" si="1"/>
        <v>0</v>
      </c>
      <c r="G50" s="343">
        <f t="shared" si="2"/>
        <v>1</v>
      </c>
    </row>
    <row r="51" spans="1:7">
      <c r="A51" s="37">
        <v>42</v>
      </c>
      <c r="B51" s="6"/>
      <c r="C51" s="6"/>
      <c r="D51" s="211"/>
      <c r="E51" s="16" t="str">
        <f t="shared" si="0"/>
        <v/>
      </c>
      <c r="F51" s="342" t="b">
        <f t="shared" si="1"/>
        <v>0</v>
      </c>
      <c r="G51" s="343">
        <f t="shared" si="2"/>
        <v>1</v>
      </c>
    </row>
    <row r="52" spans="1:7">
      <c r="A52" s="37">
        <v>43</v>
      </c>
      <c r="B52" s="6"/>
      <c r="C52" s="6"/>
      <c r="D52" s="211"/>
      <c r="E52" s="16" t="str">
        <f t="shared" si="0"/>
        <v/>
      </c>
      <c r="F52" s="342" t="b">
        <f t="shared" si="1"/>
        <v>0</v>
      </c>
      <c r="G52" s="343">
        <f t="shared" si="2"/>
        <v>1</v>
      </c>
    </row>
    <row r="53" spans="1:7">
      <c r="A53" s="37">
        <v>44</v>
      </c>
      <c r="B53" s="6"/>
      <c r="C53" s="6"/>
      <c r="D53" s="211"/>
      <c r="E53" s="16" t="str">
        <f t="shared" si="0"/>
        <v/>
      </c>
      <c r="F53" s="342" t="b">
        <f t="shared" si="1"/>
        <v>0</v>
      </c>
      <c r="G53" s="343">
        <f t="shared" si="2"/>
        <v>1</v>
      </c>
    </row>
    <row r="54" spans="1:7">
      <c r="A54" s="37">
        <v>45</v>
      </c>
      <c r="B54" s="6"/>
      <c r="C54" s="6"/>
      <c r="D54" s="211"/>
      <c r="E54" s="16" t="str">
        <f t="shared" si="0"/>
        <v/>
      </c>
      <c r="F54" s="342" t="b">
        <f t="shared" si="1"/>
        <v>0</v>
      </c>
      <c r="G54" s="343">
        <f t="shared" si="2"/>
        <v>1</v>
      </c>
    </row>
    <row r="55" spans="1:7">
      <c r="A55" s="37">
        <v>46</v>
      </c>
      <c r="B55" s="6"/>
      <c r="C55" s="6"/>
      <c r="D55" s="211"/>
      <c r="E55" s="16" t="str">
        <f t="shared" si="0"/>
        <v/>
      </c>
      <c r="F55" s="342" t="b">
        <f t="shared" si="1"/>
        <v>0</v>
      </c>
      <c r="G55" s="343">
        <f t="shared" si="2"/>
        <v>1</v>
      </c>
    </row>
    <row r="56" spans="1:7">
      <c r="A56" s="37">
        <v>47</v>
      </c>
      <c r="B56" s="6"/>
      <c r="C56" s="6"/>
      <c r="D56" s="211"/>
      <c r="E56" s="16" t="str">
        <f t="shared" si="0"/>
        <v/>
      </c>
      <c r="F56" s="342" t="b">
        <f t="shared" si="1"/>
        <v>0</v>
      </c>
      <c r="G56" s="343">
        <f t="shared" si="2"/>
        <v>1</v>
      </c>
    </row>
    <row r="57" spans="1:7">
      <c r="A57" s="37">
        <v>48</v>
      </c>
      <c r="B57" s="6"/>
      <c r="C57" s="6"/>
      <c r="D57" s="211"/>
      <c r="E57" s="16" t="str">
        <f t="shared" si="0"/>
        <v/>
      </c>
      <c r="F57" s="342" t="b">
        <f t="shared" si="1"/>
        <v>0</v>
      </c>
      <c r="G57" s="343">
        <f t="shared" si="2"/>
        <v>1</v>
      </c>
    </row>
    <row r="58" spans="1:7">
      <c r="A58" s="37">
        <v>49</v>
      </c>
      <c r="B58" s="6"/>
      <c r="C58" s="6"/>
      <c r="D58" s="211"/>
      <c r="E58" s="16" t="str">
        <f t="shared" si="0"/>
        <v/>
      </c>
      <c r="F58" s="342" t="b">
        <f t="shared" si="1"/>
        <v>0</v>
      </c>
      <c r="G58" s="343">
        <f t="shared" si="2"/>
        <v>1</v>
      </c>
    </row>
    <row r="59" spans="1:7">
      <c r="A59" s="37">
        <v>50</v>
      </c>
      <c r="B59" s="6"/>
      <c r="C59" s="6"/>
      <c r="D59" s="211"/>
      <c r="E59" s="16" t="str">
        <f t="shared" si="0"/>
        <v/>
      </c>
      <c r="F59" s="342" t="b">
        <f t="shared" si="1"/>
        <v>0</v>
      </c>
      <c r="G59" s="343">
        <f t="shared" si="2"/>
        <v>1</v>
      </c>
    </row>
    <row r="60" spans="1:7">
      <c r="A60" s="37">
        <v>51</v>
      </c>
      <c r="B60" s="6"/>
      <c r="C60" s="6"/>
      <c r="D60" s="211"/>
      <c r="E60" s="16" t="str">
        <f t="shared" si="0"/>
        <v/>
      </c>
      <c r="F60" s="342" t="b">
        <f t="shared" si="1"/>
        <v>0</v>
      </c>
      <c r="G60" s="343">
        <f t="shared" si="2"/>
        <v>1</v>
      </c>
    </row>
    <row r="61" spans="1:7">
      <c r="A61" s="37">
        <v>52</v>
      </c>
      <c r="B61" s="6"/>
      <c r="C61" s="6"/>
      <c r="D61" s="211"/>
      <c r="E61" s="16" t="str">
        <f t="shared" si="0"/>
        <v/>
      </c>
      <c r="F61" s="342" t="b">
        <f t="shared" si="1"/>
        <v>0</v>
      </c>
      <c r="G61" s="343">
        <f t="shared" si="2"/>
        <v>1</v>
      </c>
    </row>
    <row r="62" spans="1:7">
      <c r="A62" s="37">
        <v>53</v>
      </c>
      <c r="B62" s="6"/>
      <c r="C62" s="6"/>
      <c r="D62" s="211"/>
      <c r="E62" s="16" t="str">
        <f t="shared" si="0"/>
        <v/>
      </c>
      <c r="F62" s="342" t="b">
        <f t="shared" si="1"/>
        <v>0</v>
      </c>
      <c r="G62" s="343">
        <f t="shared" si="2"/>
        <v>1</v>
      </c>
    </row>
    <row r="63" spans="1:7">
      <c r="A63" s="37">
        <v>54</v>
      </c>
      <c r="B63" s="6"/>
      <c r="C63" s="6"/>
      <c r="D63" s="211"/>
      <c r="E63" s="16" t="str">
        <f t="shared" si="0"/>
        <v/>
      </c>
      <c r="F63" s="342" t="b">
        <f t="shared" si="1"/>
        <v>0</v>
      </c>
      <c r="G63" s="343">
        <f t="shared" si="2"/>
        <v>1</v>
      </c>
    </row>
    <row r="64" spans="1:7">
      <c r="A64" s="37">
        <v>55</v>
      </c>
      <c r="B64" s="6"/>
      <c r="C64" s="6"/>
      <c r="D64" s="211"/>
      <c r="E64" s="16" t="str">
        <f t="shared" si="0"/>
        <v/>
      </c>
      <c r="F64" s="342" t="b">
        <f t="shared" si="1"/>
        <v>0</v>
      </c>
      <c r="G64" s="343">
        <f t="shared" si="2"/>
        <v>1</v>
      </c>
    </row>
    <row r="65" spans="1:7">
      <c r="A65" s="37">
        <v>56</v>
      </c>
      <c r="B65" s="6"/>
      <c r="C65" s="6"/>
      <c r="D65" s="211"/>
      <c r="E65" s="16" t="str">
        <f t="shared" si="0"/>
        <v/>
      </c>
      <c r="F65" s="342" t="b">
        <f t="shared" si="1"/>
        <v>0</v>
      </c>
      <c r="G65" s="343">
        <f t="shared" si="2"/>
        <v>1</v>
      </c>
    </row>
    <row r="66" spans="1:7">
      <c r="A66" s="37">
        <v>57</v>
      </c>
      <c r="B66" s="6"/>
      <c r="C66" s="6"/>
      <c r="D66" s="211"/>
      <c r="E66" s="16" t="str">
        <f t="shared" si="0"/>
        <v/>
      </c>
      <c r="F66" s="342" t="b">
        <f t="shared" si="1"/>
        <v>0</v>
      </c>
      <c r="G66" s="343">
        <f t="shared" si="2"/>
        <v>1</v>
      </c>
    </row>
    <row r="67" spans="1:7">
      <c r="A67" s="37">
        <v>58</v>
      </c>
      <c r="B67" s="6"/>
      <c r="C67" s="6"/>
      <c r="D67" s="211"/>
      <c r="E67" s="16" t="str">
        <f t="shared" si="0"/>
        <v/>
      </c>
      <c r="F67" s="342" t="b">
        <f t="shared" si="1"/>
        <v>0</v>
      </c>
      <c r="G67" s="343">
        <f t="shared" si="2"/>
        <v>1</v>
      </c>
    </row>
    <row r="68" spans="1:7">
      <c r="A68" s="37">
        <v>59</v>
      </c>
      <c r="B68" s="6"/>
      <c r="C68" s="6"/>
      <c r="D68" s="211"/>
      <c r="E68" s="16" t="str">
        <f t="shared" si="0"/>
        <v/>
      </c>
      <c r="F68" s="342" t="b">
        <f t="shared" si="1"/>
        <v>0</v>
      </c>
      <c r="G68" s="343">
        <f t="shared" si="2"/>
        <v>1</v>
      </c>
    </row>
    <row r="69" spans="1:7">
      <c r="A69" s="37">
        <v>60</v>
      </c>
      <c r="B69" s="6"/>
      <c r="C69" s="6"/>
      <c r="D69" s="211"/>
      <c r="E69" s="16" t="str">
        <f t="shared" si="0"/>
        <v/>
      </c>
      <c r="F69" s="342" t="b">
        <f t="shared" si="1"/>
        <v>0</v>
      </c>
      <c r="G69" s="343">
        <f t="shared" si="2"/>
        <v>1</v>
      </c>
    </row>
    <row r="70" spans="1:7">
      <c r="A70" s="37">
        <v>61</v>
      </c>
      <c r="B70" s="6"/>
      <c r="C70" s="6"/>
      <c r="D70" s="211"/>
      <c r="E70" s="16" t="str">
        <f t="shared" si="0"/>
        <v/>
      </c>
      <c r="F70" s="342" t="b">
        <f t="shared" si="1"/>
        <v>0</v>
      </c>
      <c r="G70" s="343">
        <f t="shared" si="2"/>
        <v>1</v>
      </c>
    </row>
    <row r="71" spans="1:7">
      <c r="A71" s="37">
        <v>62</v>
      </c>
      <c r="B71" s="6"/>
      <c r="C71" s="6"/>
      <c r="D71" s="211"/>
      <c r="E71" s="16" t="str">
        <f t="shared" si="0"/>
        <v/>
      </c>
      <c r="F71" s="342" t="b">
        <f t="shared" si="1"/>
        <v>0</v>
      </c>
      <c r="G71" s="343">
        <f t="shared" si="2"/>
        <v>1</v>
      </c>
    </row>
    <row r="72" spans="1:7">
      <c r="A72" s="37">
        <v>63</v>
      </c>
      <c r="B72" s="6"/>
      <c r="C72" s="6"/>
      <c r="D72" s="211"/>
      <c r="E72" s="16" t="str">
        <f t="shared" si="0"/>
        <v/>
      </c>
      <c r="F72" s="342" t="b">
        <f t="shared" si="1"/>
        <v>0</v>
      </c>
      <c r="G72" s="343">
        <f t="shared" si="2"/>
        <v>1</v>
      </c>
    </row>
    <row r="73" spans="1:7">
      <c r="A73" s="37">
        <v>64</v>
      </c>
      <c r="B73" s="6"/>
      <c r="C73" s="6"/>
      <c r="D73" s="211"/>
      <c r="E73" s="16" t="str">
        <f t="shared" si="0"/>
        <v/>
      </c>
      <c r="F73" s="342" t="b">
        <f t="shared" si="1"/>
        <v>0</v>
      </c>
      <c r="G73" s="343">
        <f t="shared" si="2"/>
        <v>1</v>
      </c>
    </row>
    <row r="74" spans="1:7">
      <c r="A74" s="37">
        <v>65</v>
      </c>
      <c r="B74" s="6"/>
      <c r="C74" s="6"/>
      <c r="D74" s="211"/>
      <c r="E74" s="16" t="str">
        <f t="shared" ref="E74:E137" si="3">IF(OR($B74="",,,,$D74&lt;an_initial,$D74&gt;an_final,),"",HLOOKUP(C74,ii11puncte,2,FALSE) )</f>
        <v/>
      </c>
      <c r="F74" s="342" t="b">
        <f t="shared" ref="F74:F108" si="4">IF(nume_candidat="",FALSE,ISNUMBER(SEARCH(nume_candidat,$B74)))</f>
        <v>0</v>
      </c>
      <c r="G74" s="343">
        <f t="shared" ref="G74:G108" si="5">LEN(B74)-LEN(SUBSTITUTE(B74,",",""))+1</f>
        <v>1</v>
      </c>
    </row>
    <row r="75" spans="1:7">
      <c r="A75" s="37">
        <v>66</v>
      </c>
      <c r="B75" s="6"/>
      <c r="C75" s="6"/>
      <c r="D75" s="211"/>
      <c r="E75" s="16" t="str">
        <f t="shared" si="3"/>
        <v/>
      </c>
      <c r="F75" s="342" t="b">
        <f t="shared" si="4"/>
        <v>0</v>
      </c>
      <c r="G75" s="343">
        <f t="shared" si="5"/>
        <v>1</v>
      </c>
    </row>
    <row r="76" spans="1:7">
      <c r="A76" s="37">
        <v>67</v>
      </c>
      <c r="B76" s="6"/>
      <c r="C76" s="6"/>
      <c r="D76" s="211"/>
      <c r="E76" s="16" t="str">
        <f t="shared" si="3"/>
        <v/>
      </c>
      <c r="F76" s="342" t="b">
        <f t="shared" si="4"/>
        <v>0</v>
      </c>
      <c r="G76" s="343">
        <f t="shared" si="5"/>
        <v>1</v>
      </c>
    </row>
    <row r="77" spans="1:7">
      <c r="A77" s="37">
        <v>68</v>
      </c>
      <c r="B77" s="6"/>
      <c r="C77" s="6"/>
      <c r="D77" s="211"/>
      <c r="E77" s="16" t="str">
        <f t="shared" si="3"/>
        <v/>
      </c>
      <c r="F77" s="342" t="b">
        <f t="shared" si="4"/>
        <v>0</v>
      </c>
      <c r="G77" s="343">
        <f t="shared" si="5"/>
        <v>1</v>
      </c>
    </row>
    <row r="78" spans="1:7">
      <c r="A78" s="37">
        <v>69</v>
      </c>
      <c r="B78" s="6"/>
      <c r="C78" s="6"/>
      <c r="D78" s="211"/>
      <c r="E78" s="16" t="str">
        <f t="shared" si="3"/>
        <v/>
      </c>
      <c r="F78" s="342" t="b">
        <f t="shared" si="4"/>
        <v>0</v>
      </c>
      <c r="G78" s="343">
        <f t="shared" si="5"/>
        <v>1</v>
      </c>
    </row>
    <row r="79" spans="1:7">
      <c r="A79" s="37">
        <v>70</v>
      </c>
      <c r="B79" s="6"/>
      <c r="C79" s="6"/>
      <c r="D79" s="211"/>
      <c r="E79" s="16" t="str">
        <f t="shared" si="3"/>
        <v/>
      </c>
      <c r="F79" s="342" t="b">
        <f t="shared" si="4"/>
        <v>0</v>
      </c>
      <c r="G79" s="343">
        <f t="shared" si="5"/>
        <v>1</v>
      </c>
    </row>
    <row r="80" spans="1:7">
      <c r="A80" s="37">
        <v>71</v>
      </c>
      <c r="B80" s="6"/>
      <c r="C80" s="6"/>
      <c r="D80" s="211"/>
      <c r="E80" s="16" t="str">
        <f t="shared" si="3"/>
        <v/>
      </c>
      <c r="F80" s="342" t="b">
        <f t="shared" si="4"/>
        <v>0</v>
      </c>
      <c r="G80" s="343">
        <f t="shared" si="5"/>
        <v>1</v>
      </c>
    </row>
    <row r="81" spans="1:7">
      <c r="A81" s="37">
        <v>72</v>
      </c>
      <c r="B81" s="6"/>
      <c r="C81" s="6"/>
      <c r="D81" s="211"/>
      <c r="E81" s="16" t="str">
        <f t="shared" si="3"/>
        <v/>
      </c>
      <c r="F81" s="342" t="b">
        <f t="shared" si="4"/>
        <v>0</v>
      </c>
      <c r="G81" s="343">
        <f t="shared" si="5"/>
        <v>1</v>
      </c>
    </row>
    <row r="82" spans="1:7">
      <c r="A82" s="37">
        <v>73</v>
      </c>
      <c r="B82" s="6"/>
      <c r="C82" s="6"/>
      <c r="D82" s="211"/>
      <c r="E82" s="16" t="str">
        <f t="shared" si="3"/>
        <v/>
      </c>
      <c r="F82" s="342" t="b">
        <f t="shared" si="4"/>
        <v>0</v>
      </c>
      <c r="G82" s="343">
        <f t="shared" si="5"/>
        <v>1</v>
      </c>
    </row>
    <row r="83" spans="1:7">
      <c r="A83" s="37">
        <v>74</v>
      </c>
      <c r="B83" s="6"/>
      <c r="C83" s="6"/>
      <c r="D83" s="211"/>
      <c r="E83" s="16" t="str">
        <f t="shared" si="3"/>
        <v/>
      </c>
      <c r="F83" s="342" t="b">
        <f t="shared" si="4"/>
        <v>0</v>
      </c>
      <c r="G83" s="343">
        <f t="shared" si="5"/>
        <v>1</v>
      </c>
    </row>
    <row r="84" spans="1:7">
      <c r="A84" s="37">
        <v>75</v>
      </c>
      <c r="B84" s="6"/>
      <c r="C84" s="6"/>
      <c r="D84" s="211"/>
      <c r="E84" s="16" t="str">
        <f t="shared" si="3"/>
        <v/>
      </c>
      <c r="F84" s="342" t="b">
        <f t="shared" si="4"/>
        <v>0</v>
      </c>
      <c r="G84" s="343">
        <f t="shared" si="5"/>
        <v>1</v>
      </c>
    </row>
    <row r="85" spans="1:7">
      <c r="A85" s="37">
        <v>76</v>
      </c>
      <c r="B85" s="6"/>
      <c r="C85" s="6"/>
      <c r="D85" s="211"/>
      <c r="E85" s="16" t="str">
        <f t="shared" si="3"/>
        <v/>
      </c>
      <c r="F85" s="342" t="b">
        <f t="shared" si="4"/>
        <v>0</v>
      </c>
      <c r="G85" s="343">
        <f t="shared" si="5"/>
        <v>1</v>
      </c>
    </row>
    <row r="86" spans="1:7">
      <c r="A86" s="37">
        <v>77</v>
      </c>
      <c r="B86" s="6"/>
      <c r="C86" s="6"/>
      <c r="D86" s="211"/>
      <c r="E86" s="16" t="str">
        <f t="shared" si="3"/>
        <v/>
      </c>
      <c r="F86" s="342" t="b">
        <f t="shared" si="4"/>
        <v>0</v>
      </c>
      <c r="G86" s="343">
        <f t="shared" si="5"/>
        <v>1</v>
      </c>
    </row>
    <row r="87" spans="1:7">
      <c r="A87" s="37">
        <v>78</v>
      </c>
      <c r="B87" s="6"/>
      <c r="C87" s="6"/>
      <c r="D87" s="211"/>
      <c r="E87" s="16" t="str">
        <f t="shared" si="3"/>
        <v/>
      </c>
      <c r="F87" s="342" t="b">
        <f t="shared" si="4"/>
        <v>0</v>
      </c>
      <c r="G87" s="343">
        <f t="shared" si="5"/>
        <v>1</v>
      </c>
    </row>
    <row r="88" spans="1:7">
      <c r="A88" s="37">
        <v>79</v>
      </c>
      <c r="B88" s="6"/>
      <c r="C88" s="6"/>
      <c r="D88" s="211"/>
      <c r="E88" s="16" t="str">
        <f t="shared" si="3"/>
        <v/>
      </c>
      <c r="F88" s="342" t="b">
        <f t="shared" si="4"/>
        <v>0</v>
      </c>
      <c r="G88" s="343">
        <f t="shared" si="5"/>
        <v>1</v>
      </c>
    </row>
    <row r="89" spans="1:7">
      <c r="A89" s="37">
        <v>80</v>
      </c>
      <c r="B89" s="6"/>
      <c r="C89" s="6"/>
      <c r="D89" s="211"/>
      <c r="E89" s="16" t="str">
        <f t="shared" si="3"/>
        <v/>
      </c>
      <c r="F89" s="342" t="b">
        <f t="shared" si="4"/>
        <v>0</v>
      </c>
      <c r="G89" s="343">
        <f t="shared" si="5"/>
        <v>1</v>
      </c>
    </row>
    <row r="90" spans="1:7">
      <c r="A90" s="37">
        <v>81</v>
      </c>
      <c r="B90" s="6"/>
      <c r="C90" s="6"/>
      <c r="D90" s="211"/>
      <c r="E90" s="16" t="str">
        <f t="shared" si="3"/>
        <v/>
      </c>
      <c r="F90" s="342" t="b">
        <f t="shared" si="4"/>
        <v>0</v>
      </c>
      <c r="G90" s="343">
        <f t="shared" si="5"/>
        <v>1</v>
      </c>
    </row>
    <row r="91" spans="1:7">
      <c r="A91" s="37">
        <v>82</v>
      </c>
      <c r="B91" s="6"/>
      <c r="C91" s="6"/>
      <c r="D91" s="211"/>
      <c r="E91" s="16" t="str">
        <f t="shared" si="3"/>
        <v/>
      </c>
      <c r="F91" s="342" t="b">
        <f t="shared" si="4"/>
        <v>0</v>
      </c>
      <c r="G91" s="343">
        <f t="shared" si="5"/>
        <v>1</v>
      </c>
    </row>
    <row r="92" spans="1:7">
      <c r="A92" s="37">
        <v>83</v>
      </c>
      <c r="B92" s="6"/>
      <c r="C92" s="6"/>
      <c r="D92" s="211"/>
      <c r="E92" s="16" t="str">
        <f t="shared" si="3"/>
        <v/>
      </c>
      <c r="F92" s="342" t="b">
        <f t="shared" si="4"/>
        <v>0</v>
      </c>
      <c r="G92" s="343">
        <f t="shared" si="5"/>
        <v>1</v>
      </c>
    </row>
    <row r="93" spans="1:7">
      <c r="A93" s="37">
        <v>84</v>
      </c>
      <c r="B93" s="6"/>
      <c r="C93" s="6"/>
      <c r="D93" s="211"/>
      <c r="E93" s="16" t="str">
        <f t="shared" si="3"/>
        <v/>
      </c>
      <c r="F93" s="342" t="b">
        <f t="shared" si="4"/>
        <v>0</v>
      </c>
      <c r="G93" s="343">
        <f t="shared" si="5"/>
        <v>1</v>
      </c>
    </row>
    <row r="94" spans="1:7">
      <c r="A94" s="37">
        <v>85</v>
      </c>
      <c r="B94" s="6"/>
      <c r="C94" s="6"/>
      <c r="D94" s="211"/>
      <c r="E94" s="16" t="str">
        <f t="shared" si="3"/>
        <v/>
      </c>
      <c r="F94" s="342" t="b">
        <f t="shared" si="4"/>
        <v>0</v>
      </c>
      <c r="G94" s="343">
        <f t="shared" si="5"/>
        <v>1</v>
      </c>
    </row>
    <row r="95" spans="1:7">
      <c r="A95" s="37">
        <v>86</v>
      </c>
      <c r="B95" s="6"/>
      <c r="C95" s="6"/>
      <c r="D95" s="211"/>
      <c r="E95" s="16" t="str">
        <f t="shared" si="3"/>
        <v/>
      </c>
      <c r="F95" s="342" t="b">
        <f t="shared" si="4"/>
        <v>0</v>
      </c>
      <c r="G95" s="343">
        <f t="shared" si="5"/>
        <v>1</v>
      </c>
    </row>
    <row r="96" spans="1:7">
      <c r="A96" s="37">
        <v>87</v>
      </c>
      <c r="B96" s="6"/>
      <c r="C96" s="6"/>
      <c r="D96" s="211"/>
      <c r="E96" s="16" t="str">
        <f t="shared" si="3"/>
        <v/>
      </c>
      <c r="F96" s="342" t="b">
        <f t="shared" si="4"/>
        <v>0</v>
      </c>
      <c r="G96" s="343">
        <f t="shared" si="5"/>
        <v>1</v>
      </c>
    </row>
    <row r="97" spans="1:7">
      <c r="A97" s="37">
        <v>88</v>
      </c>
      <c r="B97" s="6"/>
      <c r="C97" s="6"/>
      <c r="D97" s="211"/>
      <c r="E97" s="16" t="str">
        <f t="shared" si="3"/>
        <v/>
      </c>
      <c r="F97" s="342" t="b">
        <f t="shared" si="4"/>
        <v>0</v>
      </c>
      <c r="G97" s="343">
        <f t="shared" si="5"/>
        <v>1</v>
      </c>
    </row>
    <row r="98" spans="1:7">
      <c r="A98" s="37">
        <v>89</v>
      </c>
      <c r="B98" s="6"/>
      <c r="C98" s="6"/>
      <c r="D98" s="211"/>
      <c r="E98" s="16" t="str">
        <f t="shared" si="3"/>
        <v/>
      </c>
      <c r="F98" s="342" t="b">
        <f t="shared" si="4"/>
        <v>0</v>
      </c>
      <c r="G98" s="343">
        <f t="shared" si="5"/>
        <v>1</v>
      </c>
    </row>
    <row r="99" spans="1:7">
      <c r="A99" s="37">
        <v>90</v>
      </c>
      <c r="B99" s="6"/>
      <c r="C99" s="6"/>
      <c r="D99" s="211"/>
      <c r="E99" s="16" t="str">
        <f t="shared" si="3"/>
        <v/>
      </c>
      <c r="F99" s="342" t="b">
        <f t="shared" si="4"/>
        <v>0</v>
      </c>
      <c r="G99" s="343">
        <f t="shared" si="5"/>
        <v>1</v>
      </c>
    </row>
    <row r="100" spans="1:7">
      <c r="A100" s="37">
        <v>91</v>
      </c>
      <c r="B100" s="6"/>
      <c r="C100" s="6"/>
      <c r="D100" s="211"/>
      <c r="E100" s="16" t="str">
        <f t="shared" si="3"/>
        <v/>
      </c>
      <c r="F100" s="342" t="b">
        <f t="shared" si="4"/>
        <v>0</v>
      </c>
      <c r="G100" s="343">
        <f t="shared" si="5"/>
        <v>1</v>
      </c>
    </row>
    <row r="101" spans="1:7">
      <c r="A101" s="37">
        <v>92</v>
      </c>
      <c r="B101" s="6"/>
      <c r="C101" s="6"/>
      <c r="D101" s="211"/>
      <c r="E101" s="16" t="str">
        <f t="shared" si="3"/>
        <v/>
      </c>
      <c r="F101" s="342" t="b">
        <f t="shared" si="4"/>
        <v>0</v>
      </c>
      <c r="G101" s="343">
        <f t="shared" si="5"/>
        <v>1</v>
      </c>
    </row>
    <row r="102" spans="1:7">
      <c r="A102" s="37">
        <v>93</v>
      </c>
      <c r="B102" s="6"/>
      <c r="C102" s="6"/>
      <c r="D102" s="211"/>
      <c r="E102" s="16" t="str">
        <f t="shared" si="3"/>
        <v/>
      </c>
      <c r="F102" s="342" t="b">
        <f t="shared" si="4"/>
        <v>0</v>
      </c>
      <c r="G102" s="343">
        <f t="shared" si="5"/>
        <v>1</v>
      </c>
    </row>
    <row r="103" spans="1:7">
      <c r="A103" s="37">
        <v>94</v>
      </c>
      <c r="B103" s="6"/>
      <c r="C103" s="6"/>
      <c r="D103" s="211"/>
      <c r="E103" s="16" t="str">
        <f t="shared" si="3"/>
        <v/>
      </c>
      <c r="F103" s="342" t="b">
        <f t="shared" si="4"/>
        <v>0</v>
      </c>
      <c r="G103" s="343">
        <f t="shared" si="5"/>
        <v>1</v>
      </c>
    </row>
    <row r="104" spans="1:7">
      <c r="A104" s="37">
        <v>95</v>
      </c>
      <c r="B104" s="6"/>
      <c r="C104" s="6"/>
      <c r="D104" s="211"/>
      <c r="E104" s="16" t="str">
        <f t="shared" si="3"/>
        <v/>
      </c>
      <c r="F104" s="342" t="b">
        <f t="shared" si="4"/>
        <v>0</v>
      </c>
      <c r="G104" s="343">
        <f t="shared" si="5"/>
        <v>1</v>
      </c>
    </row>
    <row r="105" spans="1:7">
      <c r="A105" s="37">
        <v>96</v>
      </c>
      <c r="B105" s="6"/>
      <c r="C105" s="6"/>
      <c r="D105" s="211"/>
      <c r="E105" s="16" t="str">
        <f t="shared" si="3"/>
        <v/>
      </c>
      <c r="F105" s="342" t="b">
        <f t="shared" si="4"/>
        <v>0</v>
      </c>
      <c r="G105" s="343">
        <f t="shared" si="5"/>
        <v>1</v>
      </c>
    </row>
    <row r="106" spans="1:7">
      <c r="A106" s="37">
        <v>97</v>
      </c>
      <c r="B106" s="6"/>
      <c r="C106" s="6"/>
      <c r="D106" s="211"/>
      <c r="E106" s="16" t="str">
        <f t="shared" si="3"/>
        <v/>
      </c>
      <c r="F106" s="342" t="b">
        <f t="shared" si="4"/>
        <v>0</v>
      </c>
      <c r="G106" s="343">
        <f t="shared" si="5"/>
        <v>1</v>
      </c>
    </row>
    <row r="107" spans="1:7">
      <c r="A107" s="37">
        <v>98</v>
      </c>
      <c r="B107" s="6"/>
      <c r="C107" s="6"/>
      <c r="D107" s="211"/>
      <c r="E107" s="16" t="str">
        <f t="shared" si="3"/>
        <v/>
      </c>
      <c r="F107" s="342" t="b">
        <f t="shared" si="4"/>
        <v>0</v>
      </c>
      <c r="G107" s="343">
        <f t="shared" si="5"/>
        <v>1</v>
      </c>
    </row>
    <row r="108" spans="1:7">
      <c r="A108" s="139">
        <v>99</v>
      </c>
      <c r="B108" s="6"/>
      <c r="C108" s="6"/>
      <c r="D108" s="211"/>
      <c r="E108" s="16" t="str">
        <f t="shared" si="3"/>
        <v/>
      </c>
      <c r="F108" s="342" t="b">
        <f t="shared" si="4"/>
        <v>0</v>
      </c>
      <c r="G108" s="343">
        <f t="shared" si="5"/>
        <v>1</v>
      </c>
    </row>
    <row r="109" spans="1:7">
      <c r="A109" s="139">
        <v>100</v>
      </c>
      <c r="B109" s="140"/>
      <c r="C109" s="140"/>
      <c r="D109" s="142"/>
      <c r="E109" s="16" t="str">
        <f t="shared" si="3"/>
        <v/>
      </c>
    </row>
    <row r="110" spans="1:7">
      <c r="A110" s="139">
        <v>101</v>
      </c>
      <c r="B110" s="140"/>
      <c r="C110" s="140"/>
      <c r="D110" s="142"/>
      <c r="E110" s="16" t="str">
        <f t="shared" si="3"/>
        <v/>
      </c>
    </row>
    <row r="111" spans="1:7">
      <c r="A111" s="139">
        <v>102</v>
      </c>
      <c r="B111" s="140"/>
      <c r="C111" s="140"/>
      <c r="D111" s="142"/>
      <c r="E111" s="16" t="str">
        <f t="shared" si="3"/>
        <v/>
      </c>
    </row>
    <row r="112" spans="1:7">
      <c r="A112" s="139">
        <v>103</v>
      </c>
      <c r="B112" s="140"/>
      <c r="C112" s="140"/>
      <c r="D112" s="142"/>
      <c r="E112" s="16" t="str">
        <f t="shared" si="3"/>
        <v/>
      </c>
    </row>
    <row r="113" spans="1:5">
      <c r="A113" s="139">
        <v>104</v>
      </c>
      <c r="B113" s="140"/>
      <c r="C113" s="140"/>
      <c r="D113" s="142"/>
      <c r="E113" s="16" t="str">
        <f t="shared" si="3"/>
        <v/>
      </c>
    </row>
    <row r="114" spans="1:5">
      <c r="A114" s="139">
        <v>105</v>
      </c>
      <c r="B114" s="140"/>
      <c r="C114" s="140"/>
      <c r="D114" s="142"/>
      <c r="E114" s="16" t="str">
        <f t="shared" si="3"/>
        <v/>
      </c>
    </row>
    <row r="115" spans="1:5">
      <c r="A115" s="139">
        <v>106</v>
      </c>
      <c r="B115" s="140"/>
      <c r="C115" s="140"/>
      <c r="D115" s="142"/>
      <c r="E115" s="16" t="str">
        <f t="shared" si="3"/>
        <v/>
      </c>
    </row>
    <row r="116" spans="1:5">
      <c r="A116" s="139">
        <v>107</v>
      </c>
      <c r="B116" s="140"/>
      <c r="C116" s="140"/>
      <c r="D116" s="142"/>
      <c r="E116" s="16" t="str">
        <f t="shared" si="3"/>
        <v/>
      </c>
    </row>
    <row r="117" spans="1:5">
      <c r="A117" s="139">
        <v>108</v>
      </c>
      <c r="B117" s="140"/>
      <c r="C117" s="140"/>
      <c r="D117" s="142"/>
      <c r="E117" s="16" t="str">
        <f t="shared" si="3"/>
        <v/>
      </c>
    </row>
    <row r="118" spans="1:5">
      <c r="A118" s="139">
        <v>109</v>
      </c>
      <c r="B118" s="140"/>
      <c r="C118" s="140"/>
      <c r="D118" s="142"/>
      <c r="E118" s="16" t="str">
        <f t="shared" si="3"/>
        <v/>
      </c>
    </row>
    <row r="119" spans="1:5">
      <c r="A119" s="139">
        <v>110</v>
      </c>
      <c r="B119" s="140"/>
      <c r="C119" s="140"/>
      <c r="D119" s="142"/>
      <c r="E119" s="16" t="str">
        <f t="shared" si="3"/>
        <v/>
      </c>
    </row>
    <row r="120" spans="1:5">
      <c r="A120" s="139">
        <v>111</v>
      </c>
      <c r="B120" s="140"/>
      <c r="C120" s="140"/>
      <c r="D120" s="142"/>
      <c r="E120" s="16" t="str">
        <f t="shared" si="3"/>
        <v/>
      </c>
    </row>
    <row r="121" spans="1:5">
      <c r="A121" s="139">
        <v>112</v>
      </c>
      <c r="B121" s="140"/>
      <c r="C121" s="140"/>
      <c r="D121" s="142"/>
      <c r="E121" s="16" t="str">
        <f t="shared" si="3"/>
        <v/>
      </c>
    </row>
    <row r="122" spans="1:5">
      <c r="A122" s="139">
        <v>113</v>
      </c>
      <c r="B122" s="140"/>
      <c r="C122" s="140"/>
      <c r="D122" s="142"/>
      <c r="E122" s="16" t="str">
        <f t="shared" si="3"/>
        <v/>
      </c>
    </row>
    <row r="123" spans="1:5">
      <c r="A123" s="139">
        <v>114</v>
      </c>
      <c r="B123" s="140"/>
      <c r="C123" s="140"/>
      <c r="D123" s="142"/>
      <c r="E123" s="16" t="str">
        <f t="shared" si="3"/>
        <v/>
      </c>
    </row>
    <row r="124" spans="1:5">
      <c r="A124" s="139">
        <v>115</v>
      </c>
      <c r="B124" s="140"/>
      <c r="C124" s="140"/>
      <c r="D124" s="142"/>
      <c r="E124" s="16" t="str">
        <f t="shared" si="3"/>
        <v/>
      </c>
    </row>
    <row r="125" spans="1:5">
      <c r="A125" s="139">
        <v>116</v>
      </c>
      <c r="B125" s="140"/>
      <c r="C125" s="140"/>
      <c r="D125" s="142"/>
      <c r="E125" s="16" t="str">
        <f t="shared" si="3"/>
        <v/>
      </c>
    </row>
    <row r="126" spans="1:5">
      <c r="A126" s="139">
        <v>117</v>
      </c>
      <c r="B126" s="140"/>
      <c r="C126" s="140"/>
      <c r="D126" s="142"/>
      <c r="E126" s="16" t="str">
        <f t="shared" si="3"/>
        <v/>
      </c>
    </row>
    <row r="127" spans="1:5">
      <c r="A127" s="139">
        <v>118</v>
      </c>
      <c r="B127" s="140"/>
      <c r="C127" s="140"/>
      <c r="D127" s="142"/>
      <c r="E127" s="16" t="str">
        <f t="shared" si="3"/>
        <v/>
      </c>
    </row>
    <row r="128" spans="1:5">
      <c r="A128" s="139">
        <v>119</v>
      </c>
      <c r="B128" s="140"/>
      <c r="C128" s="140"/>
      <c r="D128" s="142"/>
      <c r="E128" s="16" t="str">
        <f t="shared" si="3"/>
        <v/>
      </c>
    </row>
    <row r="129" spans="1:5">
      <c r="A129" s="139">
        <v>120</v>
      </c>
      <c r="B129" s="140"/>
      <c r="C129" s="140"/>
      <c r="D129" s="142"/>
      <c r="E129" s="16" t="str">
        <f t="shared" si="3"/>
        <v/>
      </c>
    </row>
    <row r="130" spans="1:5">
      <c r="A130" s="139">
        <v>121</v>
      </c>
      <c r="B130" s="140"/>
      <c r="C130" s="140"/>
      <c r="D130" s="142"/>
      <c r="E130" s="16" t="str">
        <f t="shared" si="3"/>
        <v/>
      </c>
    </row>
    <row r="131" spans="1:5">
      <c r="A131" s="139">
        <v>122</v>
      </c>
      <c r="B131" s="140"/>
      <c r="C131" s="140"/>
      <c r="D131" s="142"/>
      <c r="E131" s="16" t="str">
        <f t="shared" si="3"/>
        <v/>
      </c>
    </row>
    <row r="132" spans="1:5">
      <c r="A132" s="139">
        <v>123</v>
      </c>
      <c r="B132" s="140"/>
      <c r="C132" s="140"/>
      <c r="D132" s="142"/>
      <c r="E132" s="16" t="str">
        <f t="shared" si="3"/>
        <v/>
      </c>
    </row>
    <row r="133" spans="1:5">
      <c r="A133" s="139">
        <v>124</v>
      </c>
      <c r="B133" s="140"/>
      <c r="C133" s="140"/>
      <c r="D133" s="142"/>
      <c r="E133" s="16" t="str">
        <f t="shared" si="3"/>
        <v/>
      </c>
    </row>
    <row r="134" spans="1:5">
      <c r="A134" s="139">
        <v>125</v>
      </c>
      <c r="B134" s="140"/>
      <c r="C134" s="140"/>
      <c r="D134" s="142"/>
      <c r="E134" s="16" t="str">
        <f t="shared" si="3"/>
        <v/>
      </c>
    </row>
    <row r="135" spans="1:5">
      <c r="A135" s="139">
        <v>126</v>
      </c>
      <c r="B135" s="140"/>
      <c r="C135" s="140"/>
      <c r="D135" s="142"/>
      <c r="E135" s="16" t="str">
        <f t="shared" si="3"/>
        <v/>
      </c>
    </row>
    <row r="136" spans="1:5">
      <c r="A136" s="139">
        <v>127</v>
      </c>
      <c r="B136" s="140"/>
      <c r="C136" s="140"/>
      <c r="D136" s="142"/>
      <c r="E136" s="16" t="str">
        <f t="shared" si="3"/>
        <v/>
      </c>
    </row>
    <row r="137" spans="1:5">
      <c r="A137" s="139">
        <v>128</v>
      </c>
      <c r="B137" s="140"/>
      <c r="C137" s="140"/>
      <c r="D137" s="142"/>
      <c r="E137" s="16" t="str">
        <f t="shared" si="3"/>
        <v/>
      </c>
    </row>
    <row r="138" spans="1:5">
      <c r="A138" s="139">
        <v>129</v>
      </c>
      <c r="B138" s="140"/>
      <c r="C138" s="140"/>
      <c r="D138" s="142"/>
      <c r="E138" s="16" t="str">
        <f t="shared" ref="E138:E201" si="6">IF(OR($B138="",,,,$D138&lt;an_initial,$D138&gt;an_final,),"",HLOOKUP(C138,ii11puncte,2,FALSE) )</f>
        <v/>
      </c>
    </row>
    <row r="139" spans="1:5">
      <c r="A139" s="139">
        <v>130</v>
      </c>
      <c r="B139" s="140"/>
      <c r="C139" s="140"/>
      <c r="D139" s="142"/>
      <c r="E139" s="16" t="str">
        <f t="shared" si="6"/>
        <v/>
      </c>
    </row>
    <row r="140" spans="1:5">
      <c r="A140" s="139">
        <v>131</v>
      </c>
      <c r="B140" s="140"/>
      <c r="C140" s="140"/>
      <c r="D140" s="142"/>
      <c r="E140" s="16" t="str">
        <f t="shared" si="6"/>
        <v/>
      </c>
    </row>
    <row r="141" spans="1:5">
      <c r="A141" s="139">
        <v>132</v>
      </c>
      <c r="B141" s="140"/>
      <c r="C141" s="140"/>
      <c r="D141" s="142"/>
      <c r="E141" s="16" t="str">
        <f t="shared" si="6"/>
        <v/>
      </c>
    </row>
    <row r="142" spans="1:5">
      <c r="A142" s="139">
        <v>133</v>
      </c>
      <c r="B142" s="140"/>
      <c r="C142" s="140"/>
      <c r="D142" s="142"/>
      <c r="E142" s="16" t="str">
        <f t="shared" si="6"/>
        <v/>
      </c>
    </row>
    <row r="143" spans="1:5">
      <c r="A143" s="139">
        <v>134</v>
      </c>
      <c r="B143" s="140"/>
      <c r="C143" s="140"/>
      <c r="D143" s="142"/>
      <c r="E143" s="16" t="str">
        <f t="shared" si="6"/>
        <v/>
      </c>
    </row>
    <row r="144" spans="1:5">
      <c r="A144" s="139">
        <v>135</v>
      </c>
      <c r="B144" s="140"/>
      <c r="C144" s="140"/>
      <c r="D144" s="142"/>
      <c r="E144" s="16" t="str">
        <f t="shared" si="6"/>
        <v/>
      </c>
    </row>
    <row r="145" spans="1:5">
      <c r="A145" s="139">
        <v>136</v>
      </c>
      <c r="B145" s="140"/>
      <c r="C145" s="140"/>
      <c r="D145" s="142"/>
      <c r="E145" s="16" t="str">
        <f t="shared" si="6"/>
        <v/>
      </c>
    </row>
    <row r="146" spans="1:5">
      <c r="A146" s="139">
        <v>137</v>
      </c>
      <c r="B146" s="140"/>
      <c r="C146" s="140"/>
      <c r="D146" s="142"/>
      <c r="E146" s="16" t="str">
        <f t="shared" si="6"/>
        <v/>
      </c>
    </row>
    <row r="147" spans="1:5">
      <c r="A147" s="139">
        <v>138</v>
      </c>
      <c r="B147" s="140"/>
      <c r="C147" s="140"/>
      <c r="D147" s="142"/>
      <c r="E147" s="16" t="str">
        <f t="shared" si="6"/>
        <v/>
      </c>
    </row>
    <row r="148" spans="1:5">
      <c r="A148" s="139">
        <v>139</v>
      </c>
      <c r="B148" s="140"/>
      <c r="C148" s="140"/>
      <c r="D148" s="142"/>
      <c r="E148" s="16" t="str">
        <f t="shared" si="6"/>
        <v/>
      </c>
    </row>
    <row r="149" spans="1:5">
      <c r="A149" s="139">
        <v>140</v>
      </c>
      <c r="B149" s="140"/>
      <c r="C149" s="140"/>
      <c r="D149" s="142"/>
      <c r="E149" s="16" t="str">
        <f t="shared" si="6"/>
        <v/>
      </c>
    </row>
    <row r="150" spans="1:5">
      <c r="A150" s="139">
        <v>141</v>
      </c>
      <c r="B150" s="140"/>
      <c r="C150" s="140"/>
      <c r="D150" s="142"/>
      <c r="E150" s="16" t="str">
        <f t="shared" si="6"/>
        <v/>
      </c>
    </row>
    <row r="151" spans="1:5">
      <c r="A151" s="139">
        <v>142</v>
      </c>
      <c r="B151" s="140"/>
      <c r="C151" s="140"/>
      <c r="D151" s="142"/>
      <c r="E151" s="16" t="str">
        <f t="shared" si="6"/>
        <v/>
      </c>
    </row>
    <row r="152" spans="1:5">
      <c r="A152" s="139">
        <v>143</v>
      </c>
      <c r="B152" s="140"/>
      <c r="C152" s="140"/>
      <c r="D152" s="142"/>
      <c r="E152" s="16" t="str">
        <f t="shared" si="6"/>
        <v/>
      </c>
    </row>
    <row r="153" spans="1:5">
      <c r="A153" s="139">
        <v>144</v>
      </c>
      <c r="B153" s="140"/>
      <c r="C153" s="140"/>
      <c r="D153" s="142"/>
      <c r="E153" s="16" t="str">
        <f t="shared" si="6"/>
        <v/>
      </c>
    </row>
    <row r="154" spans="1:5">
      <c r="A154" s="139">
        <v>145</v>
      </c>
      <c r="B154" s="140"/>
      <c r="C154" s="140"/>
      <c r="D154" s="142"/>
      <c r="E154" s="16" t="str">
        <f t="shared" si="6"/>
        <v/>
      </c>
    </row>
    <row r="155" spans="1:5">
      <c r="A155" s="139">
        <v>146</v>
      </c>
      <c r="B155" s="140"/>
      <c r="C155" s="140"/>
      <c r="D155" s="142"/>
      <c r="E155" s="16" t="str">
        <f t="shared" si="6"/>
        <v/>
      </c>
    </row>
    <row r="156" spans="1:5">
      <c r="A156" s="139">
        <v>147</v>
      </c>
      <c r="B156" s="140"/>
      <c r="C156" s="140"/>
      <c r="D156" s="142"/>
      <c r="E156" s="16" t="str">
        <f t="shared" si="6"/>
        <v/>
      </c>
    </row>
    <row r="157" spans="1:5">
      <c r="A157" s="139">
        <v>148</v>
      </c>
      <c r="B157" s="140"/>
      <c r="C157" s="140"/>
      <c r="D157" s="142"/>
      <c r="E157" s="16" t="str">
        <f t="shared" si="6"/>
        <v/>
      </c>
    </row>
    <row r="158" spans="1:5">
      <c r="A158" s="139">
        <v>149</v>
      </c>
      <c r="B158" s="140"/>
      <c r="C158" s="140"/>
      <c r="D158" s="142"/>
      <c r="E158" s="16" t="str">
        <f t="shared" si="6"/>
        <v/>
      </c>
    </row>
    <row r="159" spans="1:5">
      <c r="A159" s="139">
        <v>150</v>
      </c>
      <c r="B159" s="140"/>
      <c r="C159" s="140"/>
      <c r="D159" s="142"/>
      <c r="E159" s="16" t="str">
        <f t="shared" si="6"/>
        <v/>
      </c>
    </row>
    <row r="160" spans="1:5">
      <c r="A160" s="139">
        <v>151</v>
      </c>
      <c r="B160" s="140"/>
      <c r="C160" s="140"/>
      <c r="D160" s="142"/>
      <c r="E160" s="16" t="str">
        <f t="shared" si="6"/>
        <v/>
      </c>
    </row>
    <row r="161" spans="1:5">
      <c r="A161" s="139">
        <v>152</v>
      </c>
      <c r="B161" s="140"/>
      <c r="C161" s="140"/>
      <c r="D161" s="142"/>
      <c r="E161" s="16" t="str">
        <f t="shared" si="6"/>
        <v/>
      </c>
    </row>
    <row r="162" spans="1:5">
      <c r="A162" s="139">
        <v>153</v>
      </c>
      <c r="B162" s="140"/>
      <c r="C162" s="140"/>
      <c r="D162" s="142"/>
      <c r="E162" s="16" t="str">
        <f t="shared" si="6"/>
        <v/>
      </c>
    </row>
    <row r="163" spans="1:5">
      <c r="A163" s="139">
        <v>154</v>
      </c>
      <c r="B163" s="140"/>
      <c r="C163" s="140"/>
      <c r="D163" s="142"/>
      <c r="E163" s="16" t="str">
        <f t="shared" si="6"/>
        <v/>
      </c>
    </row>
    <row r="164" spans="1:5">
      <c r="A164" s="139">
        <v>155</v>
      </c>
      <c r="B164" s="140"/>
      <c r="C164" s="140"/>
      <c r="D164" s="142"/>
      <c r="E164" s="16" t="str">
        <f t="shared" si="6"/>
        <v/>
      </c>
    </row>
    <row r="165" spans="1:5">
      <c r="A165" s="139">
        <v>156</v>
      </c>
      <c r="B165" s="140"/>
      <c r="C165" s="140"/>
      <c r="D165" s="142"/>
      <c r="E165" s="16" t="str">
        <f t="shared" si="6"/>
        <v/>
      </c>
    </row>
    <row r="166" spans="1:5">
      <c r="A166" s="139">
        <v>157</v>
      </c>
      <c r="B166" s="140"/>
      <c r="C166" s="140"/>
      <c r="D166" s="142"/>
      <c r="E166" s="16" t="str">
        <f t="shared" si="6"/>
        <v/>
      </c>
    </row>
    <row r="167" spans="1:5">
      <c r="A167" s="139">
        <v>158</v>
      </c>
      <c r="B167" s="140"/>
      <c r="C167" s="140"/>
      <c r="D167" s="142"/>
      <c r="E167" s="16" t="str">
        <f t="shared" si="6"/>
        <v/>
      </c>
    </row>
    <row r="168" spans="1:5">
      <c r="A168" s="139">
        <v>159</v>
      </c>
      <c r="B168" s="140"/>
      <c r="C168" s="140"/>
      <c r="D168" s="142"/>
      <c r="E168" s="16" t="str">
        <f t="shared" si="6"/>
        <v/>
      </c>
    </row>
    <row r="169" spans="1:5">
      <c r="A169" s="139">
        <v>160</v>
      </c>
      <c r="B169" s="140"/>
      <c r="C169" s="140"/>
      <c r="D169" s="142"/>
      <c r="E169" s="16" t="str">
        <f t="shared" si="6"/>
        <v/>
      </c>
    </row>
    <row r="170" spans="1:5">
      <c r="A170" s="139">
        <v>161</v>
      </c>
      <c r="B170" s="140"/>
      <c r="C170" s="140"/>
      <c r="D170" s="142"/>
      <c r="E170" s="16" t="str">
        <f t="shared" si="6"/>
        <v/>
      </c>
    </row>
    <row r="171" spans="1:5">
      <c r="A171" s="139">
        <v>162</v>
      </c>
      <c r="B171" s="140"/>
      <c r="C171" s="140"/>
      <c r="D171" s="142"/>
      <c r="E171" s="16" t="str">
        <f t="shared" si="6"/>
        <v/>
      </c>
    </row>
    <row r="172" spans="1:5">
      <c r="A172" s="139">
        <v>163</v>
      </c>
      <c r="B172" s="140"/>
      <c r="C172" s="140"/>
      <c r="D172" s="142"/>
      <c r="E172" s="16" t="str">
        <f t="shared" si="6"/>
        <v/>
      </c>
    </row>
    <row r="173" spans="1:5">
      <c r="A173" s="139">
        <v>164</v>
      </c>
      <c r="B173" s="140"/>
      <c r="C173" s="140"/>
      <c r="D173" s="142"/>
      <c r="E173" s="16" t="str">
        <f t="shared" si="6"/>
        <v/>
      </c>
    </row>
    <row r="174" spans="1:5">
      <c r="A174" s="139">
        <v>165</v>
      </c>
      <c r="B174" s="140"/>
      <c r="C174" s="140"/>
      <c r="D174" s="142"/>
      <c r="E174" s="16" t="str">
        <f t="shared" si="6"/>
        <v/>
      </c>
    </row>
    <row r="175" spans="1:5">
      <c r="A175" s="139">
        <v>166</v>
      </c>
      <c r="B175" s="140"/>
      <c r="C175" s="140"/>
      <c r="D175" s="142"/>
      <c r="E175" s="16" t="str">
        <f t="shared" si="6"/>
        <v/>
      </c>
    </row>
    <row r="176" spans="1:5">
      <c r="A176" s="139">
        <v>167</v>
      </c>
      <c r="B176" s="140"/>
      <c r="C176" s="140"/>
      <c r="D176" s="142"/>
      <c r="E176" s="16" t="str">
        <f t="shared" si="6"/>
        <v/>
      </c>
    </row>
    <row r="177" spans="1:5">
      <c r="A177" s="139">
        <v>168</v>
      </c>
      <c r="B177" s="140"/>
      <c r="C177" s="140"/>
      <c r="D177" s="142"/>
      <c r="E177" s="16" t="str">
        <f t="shared" si="6"/>
        <v/>
      </c>
    </row>
    <row r="178" spans="1:5">
      <c r="A178" s="139">
        <v>169</v>
      </c>
      <c r="B178" s="140"/>
      <c r="C178" s="140"/>
      <c r="D178" s="142"/>
      <c r="E178" s="16" t="str">
        <f t="shared" si="6"/>
        <v/>
      </c>
    </row>
    <row r="179" spans="1:5">
      <c r="A179" s="139">
        <v>170</v>
      </c>
      <c r="B179" s="140"/>
      <c r="C179" s="140"/>
      <c r="D179" s="142"/>
      <c r="E179" s="16" t="str">
        <f t="shared" si="6"/>
        <v/>
      </c>
    </row>
    <row r="180" spans="1:5">
      <c r="A180" s="139">
        <v>171</v>
      </c>
      <c r="B180" s="140"/>
      <c r="C180" s="140"/>
      <c r="D180" s="142"/>
      <c r="E180" s="16" t="str">
        <f t="shared" si="6"/>
        <v/>
      </c>
    </row>
    <row r="181" spans="1:5">
      <c r="A181" s="139">
        <v>172</v>
      </c>
      <c r="B181" s="140"/>
      <c r="C181" s="140"/>
      <c r="D181" s="142"/>
      <c r="E181" s="16" t="str">
        <f t="shared" si="6"/>
        <v/>
      </c>
    </row>
    <row r="182" spans="1:5">
      <c r="A182" s="139">
        <v>173</v>
      </c>
      <c r="B182" s="140"/>
      <c r="C182" s="140"/>
      <c r="D182" s="142"/>
      <c r="E182" s="16" t="str">
        <f t="shared" si="6"/>
        <v/>
      </c>
    </row>
    <row r="183" spans="1:5">
      <c r="A183" s="139">
        <v>174</v>
      </c>
      <c r="B183" s="140"/>
      <c r="C183" s="140"/>
      <c r="D183" s="142"/>
      <c r="E183" s="16" t="str">
        <f t="shared" si="6"/>
        <v/>
      </c>
    </row>
    <row r="184" spans="1:5">
      <c r="A184" s="139">
        <v>175</v>
      </c>
      <c r="B184" s="140"/>
      <c r="C184" s="140"/>
      <c r="D184" s="142"/>
      <c r="E184" s="16" t="str">
        <f t="shared" si="6"/>
        <v/>
      </c>
    </row>
    <row r="185" spans="1:5">
      <c r="A185" s="139">
        <v>176</v>
      </c>
      <c r="B185" s="140"/>
      <c r="C185" s="140"/>
      <c r="D185" s="142"/>
      <c r="E185" s="16" t="str">
        <f t="shared" si="6"/>
        <v/>
      </c>
    </row>
    <row r="186" spans="1:5">
      <c r="A186" s="139">
        <v>177</v>
      </c>
      <c r="B186" s="140"/>
      <c r="C186" s="140"/>
      <c r="D186" s="142"/>
      <c r="E186" s="16" t="str">
        <f t="shared" si="6"/>
        <v/>
      </c>
    </row>
    <row r="187" spans="1:5">
      <c r="A187" s="139">
        <v>178</v>
      </c>
      <c r="B187" s="140"/>
      <c r="C187" s="140"/>
      <c r="D187" s="142"/>
      <c r="E187" s="16" t="str">
        <f t="shared" si="6"/>
        <v/>
      </c>
    </row>
    <row r="188" spans="1:5">
      <c r="A188" s="139">
        <v>179</v>
      </c>
      <c r="B188" s="140"/>
      <c r="C188" s="140"/>
      <c r="D188" s="142"/>
      <c r="E188" s="16" t="str">
        <f t="shared" si="6"/>
        <v/>
      </c>
    </row>
    <row r="189" spans="1:5">
      <c r="A189" s="139">
        <v>180</v>
      </c>
      <c r="B189" s="140"/>
      <c r="C189" s="140"/>
      <c r="D189" s="142"/>
      <c r="E189" s="16" t="str">
        <f t="shared" si="6"/>
        <v/>
      </c>
    </row>
    <row r="190" spans="1:5">
      <c r="A190" s="139">
        <v>181</v>
      </c>
      <c r="B190" s="140"/>
      <c r="C190" s="140"/>
      <c r="D190" s="142"/>
      <c r="E190" s="16" t="str">
        <f t="shared" si="6"/>
        <v/>
      </c>
    </row>
    <row r="191" spans="1:5">
      <c r="A191" s="139">
        <v>182</v>
      </c>
      <c r="B191" s="140"/>
      <c r="C191" s="140"/>
      <c r="D191" s="142"/>
      <c r="E191" s="16" t="str">
        <f t="shared" si="6"/>
        <v/>
      </c>
    </row>
    <row r="192" spans="1:5">
      <c r="A192" s="139">
        <v>183</v>
      </c>
      <c r="B192" s="140"/>
      <c r="C192" s="140"/>
      <c r="D192" s="142"/>
      <c r="E192" s="16" t="str">
        <f t="shared" si="6"/>
        <v/>
      </c>
    </row>
    <row r="193" spans="1:5">
      <c r="A193" s="139">
        <v>184</v>
      </c>
      <c r="B193" s="140"/>
      <c r="C193" s="140"/>
      <c r="D193" s="142"/>
      <c r="E193" s="16" t="str">
        <f t="shared" si="6"/>
        <v/>
      </c>
    </row>
    <row r="194" spans="1:5">
      <c r="A194" s="139">
        <v>185</v>
      </c>
      <c r="B194" s="140"/>
      <c r="C194" s="140"/>
      <c r="D194" s="142"/>
      <c r="E194" s="16" t="str">
        <f t="shared" si="6"/>
        <v/>
      </c>
    </row>
    <row r="195" spans="1:5">
      <c r="A195" s="139">
        <v>186</v>
      </c>
      <c r="B195" s="140"/>
      <c r="C195" s="140"/>
      <c r="D195" s="142"/>
      <c r="E195" s="16" t="str">
        <f t="shared" si="6"/>
        <v/>
      </c>
    </row>
    <row r="196" spans="1:5">
      <c r="A196" s="139">
        <v>187</v>
      </c>
      <c r="B196" s="140"/>
      <c r="C196" s="140"/>
      <c r="D196" s="142"/>
      <c r="E196" s="16" t="str">
        <f t="shared" si="6"/>
        <v/>
      </c>
    </row>
    <row r="197" spans="1:5">
      <c r="A197" s="139">
        <v>188</v>
      </c>
      <c r="B197" s="140"/>
      <c r="C197" s="140"/>
      <c r="D197" s="142"/>
      <c r="E197" s="16" t="str">
        <f t="shared" si="6"/>
        <v/>
      </c>
    </row>
    <row r="198" spans="1:5">
      <c r="A198" s="139">
        <v>189</v>
      </c>
      <c r="B198" s="140"/>
      <c r="C198" s="140"/>
      <c r="D198" s="142"/>
      <c r="E198" s="16" t="str">
        <f t="shared" si="6"/>
        <v/>
      </c>
    </row>
    <row r="199" spans="1:5">
      <c r="A199" s="139">
        <v>190</v>
      </c>
      <c r="B199" s="140"/>
      <c r="C199" s="140"/>
      <c r="D199" s="142"/>
      <c r="E199" s="16" t="str">
        <f t="shared" si="6"/>
        <v/>
      </c>
    </row>
    <row r="200" spans="1:5">
      <c r="A200" s="139">
        <v>191</v>
      </c>
      <c r="B200" s="140"/>
      <c r="C200" s="140"/>
      <c r="D200" s="142"/>
      <c r="E200" s="16" t="str">
        <f t="shared" si="6"/>
        <v/>
      </c>
    </row>
    <row r="201" spans="1:5">
      <c r="A201" s="139">
        <v>192</v>
      </c>
      <c r="B201" s="140"/>
      <c r="C201" s="140"/>
      <c r="D201" s="142"/>
      <c r="E201" s="16" t="str">
        <f t="shared" si="6"/>
        <v/>
      </c>
    </row>
    <row r="202" spans="1:5">
      <c r="A202" s="139">
        <v>193</v>
      </c>
      <c r="B202" s="140"/>
      <c r="C202" s="140"/>
      <c r="D202" s="142"/>
      <c r="E202" s="16" t="str">
        <f t="shared" ref="E202:E259" si="7">IF(OR($B202="",,,,$D202&lt;an_initial,$D202&gt;an_final,),"",HLOOKUP(C202,ii11puncte,2,FALSE) )</f>
        <v/>
      </c>
    </row>
    <row r="203" spans="1:5">
      <c r="A203" s="139">
        <v>194</v>
      </c>
      <c r="B203" s="140"/>
      <c r="C203" s="140"/>
      <c r="D203" s="142"/>
      <c r="E203" s="16" t="str">
        <f t="shared" si="7"/>
        <v/>
      </c>
    </row>
    <row r="204" spans="1:5">
      <c r="A204" s="139">
        <v>195</v>
      </c>
      <c r="B204" s="140"/>
      <c r="C204" s="140"/>
      <c r="D204" s="142"/>
      <c r="E204" s="16" t="str">
        <f t="shared" si="7"/>
        <v/>
      </c>
    </row>
    <row r="205" spans="1:5">
      <c r="A205" s="139">
        <v>196</v>
      </c>
      <c r="B205" s="140"/>
      <c r="C205" s="140"/>
      <c r="D205" s="142"/>
      <c r="E205" s="16" t="str">
        <f t="shared" si="7"/>
        <v/>
      </c>
    </row>
    <row r="206" spans="1:5">
      <c r="A206" s="139">
        <v>197</v>
      </c>
      <c r="B206" s="140"/>
      <c r="C206" s="140"/>
      <c r="D206" s="142"/>
      <c r="E206" s="16" t="str">
        <f t="shared" si="7"/>
        <v/>
      </c>
    </row>
    <row r="207" spans="1:5">
      <c r="A207" s="139">
        <v>198</v>
      </c>
      <c r="B207" s="140"/>
      <c r="C207" s="140"/>
      <c r="D207" s="142"/>
      <c r="E207" s="16" t="str">
        <f t="shared" si="7"/>
        <v/>
      </c>
    </row>
    <row r="208" spans="1:5">
      <c r="A208" s="139">
        <v>199</v>
      </c>
      <c r="B208" s="140"/>
      <c r="C208" s="140"/>
      <c r="D208" s="142"/>
      <c r="E208" s="16" t="str">
        <f t="shared" si="7"/>
        <v/>
      </c>
    </row>
    <row r="209" spans="1:5">
      <c r="A209" s="139">
        <v>200</v>
      </c>
      <c r="B209" s="140"/>
      <c r="C209" s="140"/>
      <c r="D209" s="142"/>
      <c r="E209" s="16" t="str">
        <f t="shared" si="7"/>
        <v/>
      </c>
    </row>
    <row r="210" spans="1:5">
      <c r="A210" s="139">
        <v>201</v>
      </c>
      <c r="B210" s="140"/>
      <c r="C210" s="140"/>
      <c r="D210" s="142"/>
      <c r="E210" s="16" t="str">
        <f t="shared" si="7"/>
        <v/>
      </c>
    </row>
    <row r="211" spans="1:5">
      <c r="A211" s="139">
        <v>202</v>
      </c>
      <c r="B211" s="140"/>
      <c r="C211" s="140"/>
      <c r="D211" s="142"/>
      <c r="E211" s="16" t="str">
        <f t="shared" si="7"/>
        <v/>
      </c>
    </row>
    <row r="212" spans="1:5">
      <c r="A212" s="139">
        <v>203</v>
      </c>
      <c r="B212" s="140"/>
      <c r="C212" s="140"/>
      <c r="D212" s="142"/>
      <c r="E212" s="16" t="str">
        <f t="shared" si="7"/>
        <v/>
      </c>
    </row>
    <row r="213" spans="1:5">
      <c r="A213" s="139">
        <v>204</v>
      </c>
      <c r="B213" s="140"/>
      <c r="C213" s="140"/>
      <c r="D213" s="142"/>
      <c r="E213" s="16" t="str">
        <f t="shared" si="7"/>
        <v/>
      </c>
    </row>
    <row r="214" spans="1:5">
      <c r="A214" s="139">
        <v>205</v>
      </c>
      <c r="B214" s="140"/>
      <c r="C214" s="140"/>
      <c r="D214" s="142"/>
      <c r="E214" s="16" t="str">
        <f t="shared" si="7"/>
        <v/>
      </c>
    </row>
    <row r="215" spans="1:5">
      <c r="A215" s="139">
        <v>206</v>
      </c>
      <c r="B215" s="140"/>
      <c r="C215" s="140"/>
      <c r="D215" s="142"/>
      <c r="E215" s="16" t="str">
        <f t="shared" si="7"/>
        <v/>
      </c>
    </row>
    <row r="216" spans="1:5">
      <c r="A216" s="139">
        <v>207</v>
      </c>
      <c r="B216" s="140"/>
      <c r="C216" s="140"/>
      <c r="D216" s="142"/>
      <c r="E216" s="16" t="str">
        <f t="shared" si="7"/>
        <v/>
      </c>
    </row>
    <row r="217" spans="1:5">
      <c r="A217" s="139">
        <v>208</v>
      </c>
      <c r="B217" s="140"/>
      <c r="C217" s="140"/>
      <c r="D217" s="142"/>
      <c r="E217" s="16" t="str">
        <f t="shared" si="7"/>
        <v/>
      </c>
    </row>
    <row r="218" spans="1:5">
      <c r="A218" s="139">
        <v>209</v>
      </c>
      <c r="B218" s="140"/>
      <c r="C218" s="140"/>
      <c r="D218" s="142"/>
      <c r="E218" s="16" t="str">
        <f t="shared" si="7"/>
        <v/>
      </c>
    </row>
    <row r="219" spans="1:5">
      <c r="A219" s="139">
        <v>210</v>
      </c>
      <c r="B219" s="140"/>
      <c r="C219" s="140"/>
      <c r="D219" s="142"/>
      <c r="E219" s="16" t="str">
        <f t="shared" si="7"/>
        <v/>
      </c>
    </row>
    <row r="220" spans="1:5">
      <c r="A220" s="139">
        <v>211</v>
      </c>
      <c r="B220" s="140"/>
      <c r="C220" s="140"/>
      <c r="D220" s="142"/>
      <c r="E220" s="16" t="str">
        <f t="shared" si="7"/>
        <v/>
      </c>
    </row>
    <row r="221" spans="1:5">
      <c r="A221" s="139">
        <v>212</v>
      </c>
      <c r="B221" s="140"/>
      <c r="C221" s="140"/>
      <c r="D221" s="142"/>
      <c r="E221" s="16" t="str">
        <f t="shared" si="7"/>
        <v/>
      </c>
    </row>
    <row r="222" spans="1:5">
      <c r="A222" s="139">
        <v>213</v>
      </c>
      <c r="B222" s="140"/>
      <c r="C222" s="140"/>
      <c r="D222" s="142"/>
      <c r="E222" s="16" t="str">
        <f t="shared" si="7"/>
        <v/>
      </c>
    </row>
    <row r="223" spans="1:5">
      <c r="A223" s="139">
        <v>214</v>
      </c>
      <c r="B223" s="140"/>
      <c r="C223" s="140"/>
      <c r="D223" s="142"/>
      <c r="E223" s="16" t="str">
        <f t="shared" si="7"/>
        <v/>
      </c>
    </row>
    <row r="224" spans="1:5">
      <c r="A224" s="139">
        <v>215</v>
      </c>
      <c r="B224" s="140"/>
      <c r="C224" s="140"/>
      <c r="D224" s="142"/>
      <c r="E224" s="16" t="str">
        <f t="shared" si="7"/>
        <v/>
      </c>
    </row>
    <row r="225" spans="1:5">
      <c r="A225" s="139">
        <v>216</v>
      </c>
      <c r="B225" s="140"/>
      <c r="C225" s="140"/>
      <c r="D225" s="142"/>
      <c r="E225" s="16" t="str">
        <f t="shared" si="7"/>
        <v/>
      </c>
    </row>
    <row r="226" spans="1:5">
      <c r="A226" s="139">
        <v>217</v>
      </c>
      <c r="B226" s="140"/>
      <c r="C226" s="140"/>
      <c r="D226" s="142"/>
      <c r="E226" s="16" t="str">
        <f t="shared" si="7"/>
        <v/>
      </c>
    </row>
    <row r="227" spans="1:5">
      <c r="A227" s="139">
        <v>218</v>
      </c>
      <c r="B227" s="140"/>
      <c r="C227" s="140"/>
      <c r="D227" s="142"/>
      <c r="E227" s="16" t="str">
        <f t="shared" si="7"/>
        <v/>
      </c>
    </row>
    <row r="228" spans="1:5">
      <c r="A228" s="139">
        <v>219</v>
      </c>
      <c r="B228" s="140"/>
      <c r="C228" s="140"/>
      <c r="D228" s="142"/>
      <c r="E228" s="16" t="str">
        <f t="shared" si="7"/>
        <v/>
      </c>
    </row>
    <row r="229" spans="1:5">
      <c r="A229" s="139">
        <v>220</v>
      </c>
      <c r="B229" s="140"/>
      <c r="C229" s="140"/>
      <c r="D229" s="142"/>
      <c r="E229" s="16" t="str">
        <f t="shared" si="7"/>
        <v/>
      </c>
    </row>
    <row r="230" spans="1:5">
      <c r="A230" s="139">
        <v>221</v>
      </c>
      <c r="B230" s="140"/>
      <c r="C230" s="140"/>
      <c r="D230" s="142"/>
      <c r="E230" s="16" t="str">
        <f t="shared" si="7"/>
        <v/>
      </c>
    </row>
    <row r="231" spans="1:5">
      <c r="A231" s="139">
        <v>222</v>
      </c>
      <c r="B231" s="140"/>
      <c r="C231" s="140"/>
      <c r="D231" s="142"/>
      <c r="E231" s="16" t="str">
        <f t="shared" si="7"/>
        <v/>
      </c>
    </row>
    <row r="232" spans="1:5">
      <c r="A232" s="139">
        <v>223</v>
      </c>
      <c r="B232" s="140"/>
      <c r="C232" s="140"/>
      <c r="D232" s="142"/>
      <c r="E232" s="16" t="str">
        <f t="shared" si="7"/>
        <v/>
      </c>
    </row>
    <row r="233" spans="1:5">
      <c r="A233" s="139">
        <v>224</v>
      </c>
      <c r="B233" s="140"/>
      <c r="C233" s="140"/>
      <c r="D233" s="142"/>
      <c r="E233" s="16" t="str">
        <f t="shared" si="7"/>
        <v/>
      </c>
    </row>
    <row r="234" spans="1:5">
      <c r="A234" s="139">
        <v>225</v>
      </c>
      <c r="B234" s="140"/>
      <c r="C234" s="140"/>
      <c r="D234" s="142"/>
      <c r="E234" s="16" t="str">
        <f t="shared" si="7"/>
        <v/>
      </c>
    </row>
    <row r="235" spans="1:5">
      <c r="A235" s="139">
        <v>226</v>
      </c>
      <c r="B235" s="140"/>
      <c r="C235" s="140"/>
      <c r="D235" s="142"/>
      <c r="E235" s="16" t="str">
        <f t="shared" si="7"/>
        <v/>
      </c>
    </row>
    <row r="236" spans="1:5">
      <c r="A236" s="139">
        <v>227</v>
      </c>
      <c r="B236" s="140"/>
      <c r="C236" s="140"/>
      <c r="D236" s="142"/>
      <c r="E236" s="16" t="str">
        <f t="shared" si="7"/>
        <v/>
      </c>
    </row>
    <row r="237" spans="1:5">
      <c r="A237" s="139">
        <v>228</v>
      </c>
      <c r="B237" s="140"/>
      <c r="C237" s="140"/>
      <c r="D237" s="142"/>
      <c r="E237" s="16" t="str">
        <f t="shared" si="7"/>
        <v/>
      </c>
    </row>
    <row r="238" spans="1:5">
      <c r="A238" s="139">
        <v>229</v>
      </c>
      <c r="B238" s="140"/>
      <c r="C238" s="140"/>
      <c r="D238" s="142"/>
      <c r="E238" s="16" t="str">
        <f t="shared" si="7"/>
        <v/>
      </c>
    </row>
    <row r="239" spans="1:5">
      <c r="A239" s="139">
        <v>230</v>
      </c>
      <c r="B239" s="140"/>
      <c r="C239" s="140"/>
      <c r="D239" s="142"/>
      <c r="E239" s="16" t="str">
        <f t="shared" si="7"/>
        <v/>
      </c>
    </row>
    <row r="240" spans="1:5">
      <c r="A240" s="139">
        <v>231</v>
      </c>
      <c r="B240" s="140"/>
      <c r="C240" s="140"/>
      <c r="D240" s="142"/>
      <c r="E240" s="16" t="str">
        <f t="shared" si="7"/>
        <v/>
      </c>
    </row>
    <row r="241" spans="1:5">
      <c r="A241" s="139">
        <v>232</v>
      </c>
      <c r="B241" s="140"/>
      <c r="C241" s="140"/>
      <c r="D241" s="142"/>
      <c r="E241" s="16" t="str">
        <f t="shared" si="7"/>
        <v/>
      </c>
    </row>
    <row r="242" spans="1:5">
      <c r="A242" s="139">
        <v>233</v>
      </c>
      <c r="B242" s="140"/>
      <c r="C242" s="140"/>
      <c r="D242" s="142"/>
      <c r="E242" s="16" t="str">
        <f t="shared" si="7"/>
        <v/>
      </c>
    </row>
    <row r="243" spans="1:5">
      <c r="A243" s="139">
        <v>234</v>
      </c>
      <c r="B243" s="140"/>
      <c r="C243" s="140"/>
      <c r="D243" s="142"/>
      <c r="E243" s="16" t="str">
        <f t="shared" si="7"/>
        <v/>
      </c>
    </row>
    <row r="244" spans="1:5">
      <c r="A244" s="139">
        <v>235</v>
      </c>
      <c r="B244" s="140"/>
      <c r="C244" s="140"/>
      <c r="D244" s="142"/>
      <c r="E244" s="16" t="str">
        <f t="shared" si="7"/>
        <v/>
      </c>
    </row>
    <row r="245" spans="1:5">
      <c r="A245" s="139">
        <v>236</v>
      </c>
      <c r="B245" s="140"/>
      <c r="C245" s="140"/>
      <c r="D245" s="142"/>
      <c r="E245" s="16" t="str">
        <f t="shared" si="7"/>
        <v/>
      </c>
    </row>
    <row r="246" spans="1:5">
      <c r="A246" s="139">
        <v>237</v>
      </c>
      <c r="B246" s="140"/>
      <c r="C246" s="140"/>
      <c r="D246" s="142"/>
      <c r="E246" s="16" t="str">
        <f t="shared" si="7"/>
        <v/>
      </c>
    </row>
    <row r="247" spans="1:5">
      <c r="A247" s="139">
        <v>238</v>
      </c>
      <c r="B247" s="140"/>
      <c r="C247" s="140"/>
      <c r="D247" s="142"/>
      <c r="E247" s="16" t="str">
        <f t="shared" si="7"/>
        <v/>
      </c>
    </row>
    <row r="248" spans="1:5">
      <c r="A248" s="139">
        <v>239</v>
      </c>
      <c r="B248" s="140"/>
      <c r="C248" s="140"/>
      <c r="D248" s="142"/>
      <c r="E248" s="16" t="str">
        <f t="shared" si="7"/>
        <v/>
      </c>
    </row>
    <row r="249" spans="1:5">
      <c r="A249" s="139">
        <v>240</v>
      </c>
      <c r="B249" s="140"/>
      <c r="C249" s="140"/>
      <c r="D249" s="142"/>
      <c r="E249" s="16" t="str">
        <f t="shared" si="7"/>
        <v/>
      </c>
    </row>
    <row r="250" spans="1:5">
      <c r="A250" s="139">
        <v>241</v>
      </c>
      <c r="B250" s="140"/>
      <c r="C250" s="140"/>
      <c r="D250" s="142"/>
      <c r="E250" s="16" t="str">
        <f t="shared" si="7"/>
        <v/>
      </c>
    </row>
    <row r="251" spans="1:5">
      <c r="A251" s="139">
        <v>242</v>
      </c>
      <c r="B251" s="140"/>
      <c r="C251" s="140"/>
      <c r="D251" s="142"/>
      <c r="E251" s="16" t="str">
        <f t="shared" si="7"/>
        <v/>
      </c>
    </row>
    <row r="252" spans="1:5">
      <c r="A252" s="139">
        <v>243</v>
      </c>
      <c r="B252" s="140"/>
      <c r="C252" s="140"/>
      <c r="D252" s="142"/>
      <c r="E252" s="16" t="str">
        <f t="shared" si="7"/>
        <v/>
      </c>
    </row>
    <row r="253" spans="1:5">
      <c r="A253" s="139">
        <v>244</v>
      </c>
      <c r="B253" s="140"/>
      <c r="C253" s="140"/>
      <c r="D253" s="142"/>
      <c r="E253" s="16" t="str">
        <f t="shared" si="7"/>
        <v/>
      </c>
    </row>
    <row r="254" spans="1:5">
      <c r="A254" s="139">
        <v>245</v>
      </c>
      <c r="B254" s="140"/>
      <c r="C254" s="140"/>
      <c r="D254" s="142"/>
      <c r="E254" s="16" t="str">
        <f t="shared" si="7"/>
        <v/>
      </c>
    </row>
    <row r="255" spans="1:5">
      <c r="A255" s="139">
        <v>246</v>
      </c>
      <c r="B255" s="140"/>
      <c r="C255" s="140"/>
      <c r="D255" s="142"/>
      <c r="E255" s="16" t="str">
        <f t="shared" si="7"/>
        <v/>
      </c>
    </row>
    <row r="256" spans="1:5">
      <c r="A256" s="139">
        <v>247</v>
      </c>
      <c r="B256" s="140"/>
      <c r="C256" s="140"/>
      <c r="D256" s="142"/>
      <c r="E256" s="16" t="str">
        <f t="shared" si="7"/>
        <v/>
      </c>
    </row>
    <row r="257" spans="1:5">
      <c r="A257" s="139">
        <v>248</v>
      </c>
      <c r="B257" s="140"/>
      <c r="C257" s="140"/>
      <c r="D257" s="142"/>
      <c r="E257" s="16" t="str">
        <f t="shared" si="7"/>
        <v/>
      </c>
    </row>
    <row r="258" spans="1:5">
      <c r="A258" s="139">
        <v>249</v>
      </c>
      <c r="B258" s="140"/>
      <c r="C258" s="140"/>
      <c r="D258" s="142"/>
      <c r="E258" s="16" t="str">
        <f t="shared" si="7"/>
        <v/>
      </c>
    </row>
    <row r="259" spans="1:5">
      <c r="A259" s="139">
        <v>250</v>
      </c>
      <c r="B259" s="140"/>
      <c r="C259" s="140"/>
      <c r="D259" s="142"/>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B12" sqref="B12:D14"/>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228</v>
      </c>
      <c r="B1" s="59"/>
      <c r="C1" s="59"/>
      <c r="E1" s="61"/>
      <c r="F1" s="63"/>
      <c r="G1" s="62"/>
      <c r="H1" s="63"/>
      <c r="I1" s="63"/>
      <c r="J1" s="63"/>
    </row>
    <row r="2" spans="1:10" s="60" customFormat="1">
      <c r="A2" s="339" t="str">
        <f>IF(ISBLANK(facultate), IF(ISBLANK(departament),"","Departament " &amp; departament), "Facultatea " &amp; facultate)</f>
        <v>Facultatea Construcții</v>
      </c>
      <c r="B2" s="59"/>
      <c r="C2" s="59"/>
      <c r="E2" s="61"/>
      <c r="F2" s="63"/>
      <c r="G2" s="62"/>
      <c r="H2" s="63"/>
      <c r="I2" s="63"/>
      <c r="J2" s="63"/>
    </row>
    <row r="3" spans="1:10" s="60" customFormat="1">
      <c r="A3" s="339" t="str">
        <f>IF(ISBLANK(departament),"","Departamentul " &amp; departament)</f>
        <v>Departamentul Căi de Comunicație Terestre, Fundații și Cadastru</v>
      </c>
      <c r="B3" s="59"/>
      <c r="C3" s="59"/>
      <c r="E3" s="61"/>
      <c r="F3" s="63"/>
      <c r="G3" s="62"/>
      <c r="H3" s="63"/>
      <c r="I3" s="63"/>
      <c r="J3" s="63"/>
    </row>
    <row r="4" spans="1:10">
      <c r="A4" s="527" t="s">
        <v>650</v>
      </c>
      <c r="B4" s="527"/>
      <c r="C4" s="527"/>
      <c r="D4" s="527"/>
      <c r="E4" s="527"/>
      <c r="F4" s="527"/>
      <c r="G4" s="527"/>
    </row>
    <row r="5" spans="1:10">
      <c r="A5" s="527" t="s">
        <v>709</v>
      </c>
      <c r="B5" s="527"/>
      <c r="C5" s="527"/>
      <c r="D5" s="527"/>
      <c r="E5" s="527"/>
      <c r="F5" s="527"/>
      <c r="G5" s="221"/>
    </row>
    <row r="6" spans="1:10" ht="13.5" customHeight="1">
      <c r="E6" s="64"/>
      <c r="F6" s="340" t="str">
        <f>CONCATENATE(functie," ",nume_candidat)</f>
        <v>Profesor Ciutina Adrian</v>
      </c>
      <c r="H6" s="340"/>
      <c r="I6" s="340"/>
      <c r="J6" s="340"/>
    </row>
    <row r="7" spans="1:10" ht="18.75" customHeight="1">
      <c r="A7" s="525" t="s">
        <v>93</v>
      </c>
      <c r="B7" s="525" t="s">
        <v>707</v>
      </c>
      <c r="C7" s="525" t="s">
        <v>779</v>
      </c>
      <c r="D7" s="525" t="s">
        <v>708</v>
      </c>
      <c r="E7" s="535" t="s">
        <v>2</v>
      </c>
      <c r="F7" s="525" t="s">
        <v>289</v>
      </c>
      <c r="G7" s="525" t="s">
        <v>4</v>
      </c>
      <c r="H7" s="525" t="s">
        <v>289</v>
      </c>
      <c r="I7" s="525" t="s">
        <v>289</v>
      </c>
      <c r="J7" s="525" t="s">
        <v>289</v>
      </c>
    </row>
    <row r="8" spans="1:10" ht="18.75" customHeight="1">
      <c r="A8" s="542"/>
      <c r="B8" s="542"/>
      <c r="C8" s="542"/>
      <c r="D8" s="542"/>
      <c r="E8" s="536"/>
      <c r="F8" s="542"/>
      <c r="G8" s="542"/>
      <c r="H8" s="542"/>
      <c r="I8" s="542"/>
      <c r="J8" s="542"/>
    </row>
    <row r="9" spans="1:10" ht="18.75" customHeight="1">
      <c r="A9" s="542"/>
      <c r="B9" s="542"/>
      <c r="C9" s="542"/>
      <c r="D9" s="542"/>
      <c r="E9" s="536"/>
      <c r="F9" s="526"/>
      <c r="G9" s="526"/>
      <c r="H9" s="526"/>
      <c r="I9" s="526"/>
      <c r="J9" s="526"/>
    </row>
    <row r="10" spans="1:10" ht="18.75" customHeight="1">
      <c r="A10" s="526"/>
      <c r="B10" s="526"/>
      <c r="C10" s="526"/>
      <c r="D10" s="526"/>
      <c r="E10" s="537"/>
      <c r="F10" s="341" t="str">
        <f>CONCATENATE("ultimii ",durata_evaluare," ani")</f>
        <v>ultimii 5 ani</v>
      </c>
      <c r="G10" s="485" t="str">
        <f>CONCATENATE("ultimii ",durata_evaluare," ani")</f>
        <v>ultimii 5 ani</v>
      </c>
      <c r="H10" s="413" t="str">
        <f>CONCATENATE("ultimii ",durata_evaluare," ani")</f>
        <v>ultimii 5 ani</v>
      </c>
      <c r="I10" s="413" t="str">
        <f>CONCATENATE("ultimii ",durata_evaluare," ani")</f>
        <v>ultimii 5 ani</v>
      </c>
      <c r="J10" s="413" t="str">
        <f>CONCATENATE("ultimii ",durata_evaluare," ani")</f>
        <v>ultimii 5 ani</v>
      </c>
    </row>
    <row r="11" spans="1:10">
      <c r="A11" s="86"/>
      <c r="B11" s="66"/>
      <c r="C11" s="66"/>
      <c r="D11" s="65"/>
      <c r="E11" s="30"/>
      <c r="F11" s="144">
        <f>SUMIF(F12:F1012,"&gt;0")</f>
        <v>0</v>
      </c>
      <c r="G11" s="4">
        <f>SUMIF(G12:G1110,"&gt;0")</f>
        <v>0</v>
      </c>
      <c r="H11" s="144">
        <f>SUMIF(H12:H1110,"&gt;0")</f>
        <v>0</v>
      </c>
      <c r="I11" s="144">
        <f>SUMIF(I12:I1110,"&gt;0")</f>
        <v>0</v>
      </c>
      <c r="J11" s="144">
        <f>SUMIF(J12:J1110,"&gt;0")</f>
        <v>0</v>
      </c>
    </row>
    <row r="12" spans="1:10">
      <c r="A12" s="37">
        <v>1</v>
      </c>
      <c r="B12" s="159"/>
      <c r="C12" s="159"/>
      <c r="D12" s="7"/>
      <c r="E12" s="215"/>
      <c r="F12" s="16" t="str">
        <f t="shared" ref="F12:F75" si="0">IF(OR(,$E12&lt;an_initial,$E12&gt;an_final),"",G12*(HLOOKUP(D12,ii7punctaje,2,FALSE)))</f>
        <v/>
      </c>
      <c r="G12" s="58" t="str">
        <f t="shared" ref="G12:G75" si="1">IF(OR(,,$E12="",$E12&gt;an_final),"",IF($E12&gt;=an_initial,1,""))</f>
        <v/>
      </c>
      <c r="H12" s="371" t="str">
        <f t="shared" ref="H12:H75" si="2">IF(OR(,$E12&lt;an_initial,$E12&gt;an_final),"",G12*(HLOOKUP(D12,ii7punctaje,2,FALSE))*COUNTIF(D12,"Manifestări internaționale"))</f>
        <v/>
      </c>
      <c r="I12" s="371" t="str">
        <f t="shared" ref="I12:I75" si="3">IF(OR(,$E12&lt;an_initial,$E12&gt;an_final),"",G12*(HLOOKUP(D12,ii7punctaje,2,FALSE))*COUNTIF(D12,"Manifestări naționale"))</f>
        <v/>
      </c>
      <c r="J12" s="371" t="str">
        <f t="shared" ref="J12:J75" si="4">IF(OR(,$E12&lt;an_initial,$E12&gt;an_final),"",G12*(HLOOKUP(D12,ii7punctaje,2,FALSE))*COUNTIF(D12,"Alte manifestări ştiintifice naționale/internaţionale, workshop-uri, etc care nu publică volume"))</f>
        <v/>
      </c>
    </row>
    <row r="13" spans="1:10">
      <c r="A13" s="37">
        <v>2</v>
      </c>
      <c r="B13" s="159"/>
      <c r="C13" s="159"/>
      <c r="D13" s="7"/>
      <c r="E13" s="215"/>
      <c r="F13" s="16" t="str">
        <f t="shared" si="0"/>
        <v/>
      </c>
      <c r="G13" s="58" t="str">
        <f t="shared" si="1"/>
        <v/>
      </c>
      <c r="H13" s="371" t="str">
        <f t="shared" si="2"/>
        <v/>
      </c>
      <c r="I13" s="371" t="str">
        <f t="shared" si="3"/>
        <v/>
      </c>
      <c r="J13" s="371" t="str">
        <f t="shared" si="4"/>
        <v/>
      </c>
    </row>
    <row r="14" spans="1:10">
      <c r="A14" s="37">
        <v>3</v>
      </c>
      <c r="B14" s="159"/>
      <c r="C14" s="159"/>
      <c r="D14" s="7"/>
      <c r="E14" s="215"/>
      <c r="F14" s="16" t="str">
        <f t="shared" si="0"/>
        <v/>
      </c>
      <c r="G14" s="58" t="str">
        <f t="shared" si="1"/>
        <v/>
      </c>
      <c r="H14" s="371" t="str">
        <f t="shared" si="2"/>
        <v/>
      </c>
      <c r="I14" s="371" t="str">
        <f t="shared" si="3"/>
        <v/>
      </c>
      <c r="J14" s="371" t="str">
        <f t="shared" si="4"/>
        <v/>
      </c>
    </row>
    <row r="15" spans="1:10">
      <c r="A15" s="37">
        <v>4</v>
      </c>
      <c r="B15" s="159"/>
      <c r="C15" s="159"/>
      <c r="D15" s="6"/>
      <c r="E15" s="211"/>
      <c r="F15" s="16" t="str">
        <f t="shared" si="0"/>
        <v/>
      </c>
      <c r="G15" s="58" t="str">
        <f t="shared" si="1"/>
        <v/>
      </c>
      <c r="H15" s="371" t="str">
        <f t="shared" si="2"/>
        <v/>
      </c>
      <c r="I15" s="371" t="str">
        <f t="shared" si="3"/>
        <v/>
      </c>
      <c r="J15" s="371" t="str">
        <f t="shared" si="4"/>
        <v/>
      </c>
    </row>
    <row r="16" spans="1:10">
      <c r="A16" s="37">
        <v>5</v>
      </c>
      <c r="B16" s="159"/>
      <c r="C16" s="159"/>
      <c r="D16" s="6"/>
      <c r="E16" s="211"/>
      <c r="F16" s="16" t="str">
        <f t="shared" si="0"/>
        <v/>
      </c>
      <c r="G16" s="58" t="str">
        <f t="shared" si="1"/>
        <v/>
      </c>
      <c r="H16" s="371" t="str">
        <f t="shared" si="2"/>
        <v/>
      </c>
      <c r="I16" s="371" t="str">
        <f t="shared" si="3"/>
        <v/>
      </c>
      <c r="J16" s="371" t="str">
        <f t="shared" si="4"/>
        <v/>
      </c>
    </row>
    <row r="17" spans="1:10">
      <c r="A17" s="37">
        <v>6</v>
      </c>
      <c r="B17" s="159"/>
      <c r="C17" s="159"/>
      <c r="D17" s="6"/>
      <c r="E17" s="211"/>
      <c r="F17" s="16" t="str">
        <f t="shared" si="0"/>
        <v/>
      </c>
      <c r="G17" s="58" t="str">
        <f t="shared" si="1"/>
        <v/>
      </c>
      <c r="H17" s="371" t="str">
        <f t="shared" si="2"/>
        <v/>
      </c>
      <c r="I17" s="371" t="str">
        <f t="shared" si="3"/>
        <v/>
      </c>
      <c r="J17" s="371" t="str">
        <f t="shared" si="4"/>
        <v/>
      </c>
    </row>
    <row r="18" spans="1:10">
      <c r="A18" s="37">
        <v>7</v>
      </c>
      <c r="B18" s="159"/>
      <c r="C18" s="159"/>
      <c r="D18" s="6"/>
      <c r="E18" s="211"/>
      <c r="F18" s="16" t="str">
        <f t="shared" si="0"/>
        <v/>
      </c>
      <c r="G18" s="58" t="str">
        <f t="shared" si="1"/>
        <v/>
      </c>
      <c r="H18" s="371" t="str">
        <f t="shared" si="2"/>
        <v/>
      </c>
      <c r="I18" s="371" t="str">
        <f t="shared" si="3"/>
        <v/>
      </c>
      <c r="J18" s="371" t="str">
        <f t="shared" si="4"/>
        <v/>
      </c>
    </row>
    <row r="19" spans="1:10">
      <c r="A19" s="37">
        <v>8</v>
      </c>
      <c r="B19" s="159"/>
      <c r="C19" s="159"/>
      <c r="D19" s="6"/>
      <c r="E19" s="211"/>
      <c r="F19" s="16" t="str">
        <f t="shared" si="0"/>
        <v/>
      </c>
      <c r="G19" s="58" t="str">
        <f t="shared" si="1"/>
        <v/>
      </c>
      <c r="H19" s="371" t="str">
        <f t="shared" si="2"/>
        <v/>
      </c>
      <c r="I19" s="371" t="str">
        <f t="shared" si="3"/>
        <v/>
      </c>
      <c r="J19" s="371" t="str">
        <f t="shared" si="4"/>
        <v/>
      </c>
    </row>
    <row r="20" spans="1:10">
      <c r="A20" s="37">
        <v>9</v>
      </c>
      <c r="B20" s="159"/>
      <c r="C20" s="159"/>
      <c r="D20" s="6"/>
      <c r="E20" s="211"/>
      <c r="F20" s="16" t="str">
        <f t="shared" si="0"/>
        <v/>
      </c>
      <c r="G20" s="58" t="str">
        <f t="shared" si="1"/>
        <v/>
      </c>
      <c r="H20" s="371" t="str">
        <f t="shared" si="2"/>
        <v/>
      </c>
      <c r="I20" s="371" t="str">
        <f t="shared" si="3"/>
        <v/>
      </c>
      <c r="J20" s="371" t="str">
        <f t="shared" si="4"/>
        <v/>
      </c>
    </row>
    <row r="21" spans="1:10">
      <c r="A21" s="37">
        <v>10</v>
      </c>
      <c r="B21" s="159"/>
      <c r="C21" s="159"/>
      <c r="D21" s="6"/>
      <c r="E21" s="211"/>
      <c r="F21" s="16" t="str">
        <f t="shared" si="0"/>
        <v/>
      </c>
      <c r="G21" s="58" t="str">
        <f t="shared" si="1"/>
        <v/>
      </c>
      <c r="H21" s="371" t="str">
        <f t="shared" si="2"/>
        <v/>
      </c>
      <c r="I21" s="371" t="str">
        <f t="shared" si="3"/>
        <v/>
      </c>
      <c r="J21" s="371" t="str">
        <f t="shared" si="4"/>
        <v/>
      </c>
    </row>
    <row r="22" spans="1:10">
      <c r="A22" s="37">
        <v>11</v>
      </c>
      <c r="B22" s="159"/>
      <c r="C22" s="159"/>
      <c r="D22" s="6"/>
      <c r="E22" s="211"/>
      <c r="F22" s="16" t="str">
        <f t="shared" si="0"/>
        <v/>
      </c>
      <c r="G22" s="58" t="str">
        <f t="shared" si="1"/>
        <v/>
      </c>
      <c r="H22" s="371" t="str">
        <f t="shared" si="2"/>
        <v/>
      </c>
      <c r="I22" s="371" t="str">
        <f t="shared" si="3"/>
        <v/>
      </c>
      <c r="J22" s="371" t="str">
        <f t="shared" si="4"/>
        <v/>
      </c>
    </row>
    <row r="23" spans="1:10">
      <c r="A23" s="37">
        <v>12</v>
      </c>
      <c r="B23" s="159"/>
      <c r="C23" s="159"/>
      <c r="D23" s="6"/>
      <c r="E23" s="211"/>
      <c r="F23" s="16" t="str">
        <f t="shared" si="0"/>
        <v/>
      </c>
      <c r="G23" s="58" t="str">
        <f t="shared" si="1"/>
        <v/>
      </c>
      <c r="H23" s="371" t="str">
        <f t="shared" si="2"/>
        <v/>
      </c>
      <c r="I23" s="371" t="str">
        <f t="shared" si="3"/>
        <v/>
      </c>
      <c r="J23" s="371" t="str">
        <f t="shared" si="4"/>
        <v/>
      </c>
    </row>
    <row r="24" spans="1:10">
      <c r="A24" s="37">
        <v>13</v>
      </c>
      <c r="B24" s="159"/>
      <c r="C24" s="159"/>
      <c r="D24" s="6"/>
      <c r="E24" s="211"/>
      <c r="F24" s="16" t="str">
        <f t="shared" si="0"/>
        <v/>
      </c>
      <c r="G24" s="58" t="str">
        <f t="shared" si="1"/>
        <v/>
      </c>
      <c r="H24" s="371" t="str">
        <f t="shared" si="2"/>
        <v/>
      </c>
      <c r="I24" s="371" t="str">
        <f t="shared" si="3"/>
        <v/>
      </c>
      <c r="J24" s="371" t="str">
        <f t="shared" si="4"/>
        <v/>
      </c>
    </row>
    <row r="25" spans="1:10">
      <c r="A25" s="37">
        <v>14</v>
      </c>
      <c r="B25" s="159"/>
      <c r="C25" s="159"/>
      <c r="D25" s="6"/>
      <c r="E25" s="211"/>
      <c r="F25" s="16" t="str">
        <f t="shared" si="0"/>
        <v/>
      </c>
      <c r="G25" s="58" t="str">
        <f t="shared" si="1"/>
        <v/>
      </c>
      <c r="H25" s="371" t="str">
        <f t="shared" si="2"/>
        <v/>
      </c>
      <c r="I25" s="371" t="str">
        <f t="shared" si="3"/>
        <v/>
      </c>
      <c r="J25" s="371" t="str">
        <f t="shared" si="4"/>
        <v/>
      </c>
    </row>
    <row r="26" spans="1:10">
      <c r="A26" s="37">
        <v>15</v>
      </c>
      <c r="B26" s="159"/>
      <c r="C26" s="159"/>
      <c r="D26" s="6"/>
      <c r="E26" s="211"/>
      <c r="F26" s="16" t="str">
        <f t="shared" si="0"/>
        <v/>
      </c>
      <c r="G26" s="58" t="str">
        <f t="shared" si="1"/>
        <v/>
      </c>
      <c r="H26" s="371" t="str">
        <f t="shared" si="2"/>
        <v/>
      </c>
      <c r="I26" s="371" t="str">
        <f t="shared" si="3"/>
        <v/>
      </c>
      <c r="J26" s="371" t="str">
        <f t="shared" si="4"/>
        <v/>
      </c>
    </row>
    <row r="27" spans="1:10">
      <c r="A27" s="37">
        <v>16</v>
      </c>
      <c r="B27" s="159"/>
      <c r="C27" s="159"/>
      <c r="D27" s="6"/>
      <c r="E27" s="211"/>
      <c r="F27" s="16" t="str">
        <f t="shared" si="0"/>
        <v/>
      </c>
      <c r="G27" s="58" t="str">
        <f t="shared" si="1"/>
        <v/>
      </c>
      <c r="H27" s="371" t="str">
        <f t="shared" si="2"/>
        <v/>
      </c>
      <c r="I27" s="371" t="str">
        <f t="shared" si="3"/>
        <v/>
      </c>
      <c r="J27" s="371" t="str">
        <f t="shared" si="4"/>
        <v/>
      </c>
    </row>
    <row r="28" spans="1:10">
      <c r="A28" s="37">
        <v>17</v>
      </c>
      <c r="B28" s="159"/>
      <c r="C28" s="159"/>
      <c r="D28" s="6"/>
      <c r="E28" s="211"/>
      <c r="F28" s="16" t="str">
        <f t="shared" si="0"/>
        <v/>
      </c>
      <c r="G28" s="58" t="str">
        <f t="shared" si="1"/>
        <v/>
      </c>
      <c r="H28" s="371" t="str">
        <f t="shared" si="2"/>
        <v/>
      </c>
      <c r="I28" s="371" t="str">
        <f t="shared" si="3"/>
        <v/>
      </c>
      <c r="J28" s="371" t="str">
        <f t="shared" si="4"/>
        <v/>
      </c>
    </row>
    <row r="29" spans="1:10">
      <c r="A29" s="37">
        <v>18</v>
      </c>
      <c r="B29" s="159"/>
      <c r="C29" s="159"/>
      <c r="D29" s="6"/>
      <c r="E29" s="211"/>
      <c r="F29" s="16" t="str">
        <f t="shared" si="0"/>
        <v/>
      </c>
      <c r="G29" s="58" t="str">
        <f t="shared" si="1"/>
        <v/>
      </c>
      <c r="H29" s="371" t="str">
        <f t="shared" si="2"/>
        <v/>
      </c>
      <c r="I29" s="371" t="str">
        <f t="shared" si="3"/>
        <v/>
      </c>
      <c r="J29" s="371" t="str">
        <f t="shared" si="4"/>
        <v/>
      </c>
    </row>
    <row r="30" spans="1:10">
      <c r="A30" s="37">
        <v>19</v>
      </c>
      <c r="B30" s="159"/>
      <c r="C30" s="159"/>
      <c r="D30" s="6"/>
      <c r="E30" s="211"/>
      <c r="F30" s="16" t="str">
        <f t="shared" si="0"/>
        <v/>
      </c>
      <c r="G30" s="58" t="str">
        <f t="shared" si="1"/>
        <v/>
      </c>
      <c r="H30" s="371" t="str">
        <f t="shared" si="2"/>
        <v/>
      </c>
      <c r="I30" s="371" t="str">
        <f t="shared" si="3"/>
        <v/>
      </c>
      <c r="J30" s="371" t="str">
        <f t="shared" si="4"/>
        <v/>
      </c>
    </row>
    <row r="31" spans="1:10">
      <c r="A31" s="37">
        <v>20</v>
      </c>
      <c r="B31" s="159"/>
      <c r="C31" s="159"/>
      <c r="D31" s="6"/>
      <c r="E31" s="211"/>
      <c r="F31" s="16" t="str">
        <f t="shared" si="0"/>
        <v/>
      </c>
      <c r="G31" s="58" t="str">
        <f t="shared" si="1"/>
        <v/>
      </c>
      <c r="H31" s="371" t="str">
        <f t="shared" si="2"/>
        <v/>
      </c>
      <c r="I31" s="371" t="str">
        <f t="shared" si="3"/>
        <v/>
      </c>
      <c r="J31" s="371" t="str">
        <f t="shared" si="4"/>
        <v/>
      </c>
    </row>
    <row r="32" spans="1:10">
      <c r="A32" s="37">
        <v>21</v>
      </c>
      <c r="B32" s="159"/>
      <c r="C32" s="159"/>
      <c r="D32" s="6"/>
      <c r="E32" s="211"/>
      <c r="F32" s="16" t="str">
        <f t="shared" si="0"/>
        <v/>
      </c>
      <c r="G32" s="58" t="str">
        <f t="shared" si="1"/>
        <v/>
      </c>
      <c r="H32" s="371" t="str">
        <f t="shared" si="2"/>
        <v/>
      </c>
      <c r="I32" s="371" t="str">
        <f t="shared" si="3"/>
        <v/>
      </c>
      <c r="J32" s="371" t="str">
        <f t="shared" si="4"/>
        <v/>
      </c>
    </row>
    <row r="33" spans="1:10">
      <c r="A33" s="37">
        <v>22</v>
      </c>
      <c r="B33" s="159"/>
      <c r="C33" s="159"/>
      <c r="D33" s="6"/>
      <c r="E33" s="211"/>
      <c r="F33" s="16" t="str">
        <f t="shared" si="0"/>
        <v/>
      </c>
      <c r="G33" s="58" t="str">
        <f t="shared" si="1"/>
        <v/>
      </c>
      <c r="H33" s="371" t="str">
        <f t="shared" si="2"/>
        <v/>
      </c>
      <c r="I33" s="371" t="str">
        <f t="shared" si="3"/>
        <v/>
      </c>
      <c r="J33" s="371" t="str">
        <f t="shared" si="4"/>
        <v/>
      </c>
    </row>
    <row r="34" spans="1:10">
      <c r="A34" s="37">
        <v>23</v>
      </c>
      <c r="B34" s="159"/>
      <c r="C34" s="159"/>
      <c r="D34" s="6"/>
      <c r="E34" s="211"/>
      <c r="F34" s="16" t="str">
        <f t="shared" si="0"/>
        <v/>
      </c>
      <c r="G34" s="58" t="str">
        <f t="shared" si="1"/>
        <v/>
      </c>
      <c r="H34" s="371" t="str">
        <f t="shared" si="2"/>
        <v/>
      </c>
      <c r="I34" s="371" t="str">
        <f t="shared" si="3"/>
        <v/>
      </c>
      <c r="J34" s="371" t="str">
        <f t="shared" si="4"/>
        <v/>
      </c>
    </row>
    <row r="35" spans="1:10">
      <c r="A35" s="37">
        <v>24</v>
      </c>
      <c r="B35" s="159"/>
      <c r="C35" s="159"/>
      <c r="D35" s="6"/>
      <c r="E35" s="211"/>
      <c r="F35" s="16" t="str">
        <f t="shared" si="0"/>
        <v/>
      </c>
      <c r="G35" s="58" t="str">
        <f t="shared" si="1"/>
        <v/>
      </c>
      <c r="H35" s="371" t="str">
        <f t="shared" si="2"/>
        <v/>
      </c>
      <c r="I35" s="371" t="str">
        <f t="shared" si="3"/>
        <v/>
      </c>
      <c r="J35" s="371" t="str">
        <f t="shared" si="4"/>
        <v/>
      </c>
    </row>
    <row r="36" spans="1:10">
      <c r="A36" s="37">
        <v>25</v>
      </c>
      <c r="B36" s="159"/>
      <c r="C36" s="159"/>
      <c r="D36" s="6"/>
      <c r="E36" s="211"/>
      <c r="F36" s="16" t="str">
        <f t="shared" si="0"/>
        <v/>
      </c>
      <c r="G36" s="58" t="str">
        <f t="shared" si="1"/>
        <v/>
      </c>
      <c r="H36" s="371" t="str">
        <f t="shared" si="2"/>
        <v/>
      </c>
      <c r="I36" s="371" t="str">
        <f t="shared" si="3"/>
        <v/>
      </c>
      <c r="J36" s="371" t="str">
        <f t="shared" si="4"/>
        <v/>
      </c>
    </row>
    <row r="37" spans="1:10">
      <c r="A37" s="37">
        <v>26</v>
      </c>
      <c r="B37" s="159"/>
      <c r="C37" s="159"/>
      <c r="D37" s="6"/>
      <c r="E37" s="211"/>
      <c r="F37" s="16" t="str">
        <f t="shared" si="0"/>
        <v/>
      </c>
      <c r="G37" s="58" t="str">
        <f t="shared" si="1"/>
        <v/>
      </c>
      <c r="H37" s="371" t="str">
        <f t="shared" si="2"/>
        <v/>
      </c>
      <c r="I37" s="371" t="str">
        <f t="shared" si="3"/>
        <v/>
      </c>
      <c r="J37" s="371" t="str">
        <f t="shared" si="4"/>
        <v/>
      </c>
    </row>
    <row r="38" spans="1:10">
      <c r="A38" s="37">
        <v>27</v>
      </c>
      <c r="B38" s="159"/>
      <c r="C38" s="159"/>
      <c r="D38" s="6"/>
      <c r="E38" s="211"/>
      <c r="F38" s="16" t="str">
        <f t="shared" si="0"/>
        <v/>
      </c>
      <c r="G38" s="58" t="str">
        <f t="shared" si="1"/>
        <v/>
      </c>
      <c r="H38" s="371" t="str">
        <f t="shared" si="2"/>
        <v/>
      </c>
      <c r="I38" s="371" t="str">
        <f t="shared" si="3"/>
        <v/>
      </c>
      <c r="J38" s="371" t="str">
        <f t="shared" si="4"/>
        <v/>
      </c>
    </row>
    <row r="39" spans="1:10">
      <c r="A39" s="37">
        <v>28</v>
      </c>
      <c r="B39" s="159"/>
      <c r="C39" s="159"/>
      <c r="D39" s="6"/>
      <c r="E39" s="211"/>
      <c r="F39" s="16" t="str">
        <f t="shared" si="0"/>
        <v/>
      </c>
      <c r="G39" s="58" t="str">
        <f t="shared" si="1"/>
        <v/>
      </c>
      <c r="H39" s="371" t="str">
        <f t="shared" si="2"/>
        <v/>
      </c>
      <c r="I39" s="371" t="str">
        <f t="shared" si="3"/>
        <v/>
      </c>
      <c r="J39" s="371" t="str">
        <f t="shared" si="4"/>
        <v/>
      </c>
    </row>
    <row r="40" spans="1:10">
      <c r="A40" s="37">
        <v>29</v>
      </c>
      <c r="B40" s="159"/>
      <c r="C40" s="159"/>
      <c r="D40" s="6"/>
      <c r="E40" s="211"/>
      <c r="F40" s="16" t="str">
        <f t="shared" si="0"/>
        <v/>
      </c>
      <c r="G40" s="58" t="str">
        <f t="shared" si="1"/>
        <v/>
      </c>
      <c r="H40" s="371" t="str">
        <f t="shared" si="2"/>
        <v/>
      </c>
      <c r="I40" s="371" t="str">
        <f t="shared" si="3"/>
        <v/>
      </c>
      <c r="J40" s="371" t="str">
        <f t="shared" si="4"/>
        <v/>
      </c>
    </row>
    <row r="41" spans="1:10">
      <c r="A41" s="37">
        <v>30</v>
      </c>
      <c r="B41" s="159"/>
      <c r="C41" s="159"/>
      <c r="D41" s="6"/>
      <c r="E41" s="211"/>
      <c r="F41" s="16" t="str">
        <f t="shared" si="0"/>
        <v/>
      </c>
      <c r="G41" s="58" t="str">
        <f t="shared" si="1"/>
        <v/>
      </c>
      <c r="H41" s="371" t="str">
        <f t="shared" si="2"/>
        <v/>
      </c>
      <c r="I41" s="371" t="str">
        <f t="shared" si="3"/>
        <v/>
      </c>
      <c r="J41" s="371" t="str">
        <f t="shared" si="4"/>
        <v/>
      </c>
    </row>
    <row r="42" spans="1:10">
      <c r="A42" s="37">
        <v>31</v>
      </c>
      <c r="B42" s="159"/>
      <c r="C42" s="159"/>
      <c r="D42" s="6"/>
      <c r="E42" s="211"/>
      <c r="F42" s="16" t="str">
        <f t="shared" si="0"/>
        <v/>
      </c>
      <c r="G42" s="58" t="str">
        <f t="shared" si="1"/>
        <v/>
      </c>
      <c r="H42" s="371" t="str">
        <f t="shared" si="2"/>
        <v/>
      </c>
      <c r="I42" s="371" t="str">
        <f t="shared" si="3"/>
        <v/>
      </c>
      <c r="J42" s="371" t="str">
        <f t="shared" si="4"/>
        <v/>
      </c>
    </row>
    <row r="43" spans="1:10">
      <c r="A43" s="37">
        <v>32</v>
      </c>
      <c r="B43" s="159"/>
      <c r="C43" s="159"/>
      <c r="D43" s="6"/>
      <c r="E43" s="211"/>
      <c r="F43" s="16" t="str">
        <f t="shared" si="0"/>
        <v/>
      </c>
      <c r="G43" s="58" t="str">
        <f t="shared" si="1"/>
        <v/>
      </c>
      <c r="H43" s="371" t="str">
        <f t="shared" si="2"/>
        <v/>
      </c>
      <c r="I43" s="371" t="str">
        <f t="shared" si="3"/>
        <v/>
      </c>
      <c r="J43" s="371" t="str">
        <f t="shared" si="4"/>
        <v/>
      </c>
    </row>
    <row r="44" spans="1:10">
      <c r="A44" s="37">
        <v>33</v>
      </c>
      <c r="B44" s="159"/>
      <c r="C44" s="159"/>
      <c r="D44" s="6"/>
      <c r="E44" s="211"/>
      <c r="F44" s="16" t="str">
        <f t="shared" si="0"/>
        <v/>
      </c>
      <c r="G44" s="58" t="str">
        <f t="shared" si="1"/>
        <v/>
      </c>
      <c r="H44" s="371" t="str">
        <f t="shared" si="2"/>
        <v/>
      </c>
      <c r="I44" s="371" t="str">
        <f t="shared" si="3"/>
        <v/>
      </c>
      <c r="J44" s="371" t="str">
        <f t="shared" si="4"/>
        <v/>
      </c>
    </row>
    <row r="45" spans="1:10">
      <c r="A45" s="37">
        <v>34</v>
      </c>
      <c r="B45" s="159"/>
      <c r="C45" s="159"/>
      <c r="D45" s="6"/>
      <c r="E45" s="211"/>
      <c r="F45" s="16" t="str">
        <f t="shared" si="0"/>
        <v/>
      </c>
      <c r="G45" s="58" t="str">
        <f t="shared" si="1"/>
        <v/>
      </c>
      <c r="H45" s="371" t="str">
        <f t="shared" si="2"/>
        <v/>
      </c>
      <c r="I45" s="371" t="str">
        <f t="shared" si="3"/>
        <v/>
      </c>
      <c r="J45" s="371" t="str">
        <f t="shared" si="4"/>
        <v/>
      </c>
    </row>
    <row r="46" spans="1:10">
      <c r="A46" s="37">
        <v>35</v>
      </c>
      <c r="B46" s="159"/>
      <c r="C46" s="159"/>
      <c r="D46" s="6"/>
      <c r="E46" s="211"/>
      <c r="F46" s="16" t="str">
        <f t="shared" si="0"/>
        <v/>
      </c>
      <c r="G46" s="58" t="str">
        <f t="shared" si="1"/>
        <v/>
      </c>
      <c r="H46" s="371" t="str">
        <f t="shared" si="2"/>
        <v/>
      </c>
      <c r="I46" s="371" t="str">
        <f t="shared" si="3"/>
        <v/>
      </c>
      <c r="J46" s="371" t="str">
        <f t="shared" si="4"/>
        <v/>
      </c>
    </row>
    <row r="47" spans="1:10">
      <c r="A47" s="37">
        <v>36</v>
      </c>
      <c r="B47" s="159"/>
      <c r="C47" s="159"/>
      <c r="D47" s="6"/>
      <c r="E47" s="211"/>
      <c r="F47" s="16" t="str">
        <f t="shared" si="0"/>
        <v/>
      </c>
      <c r="G47" s="58" t="str">
        <f t="shared" si="1"/>
        <v/>
      </c>
      <c r="H47" s="371" t="str">
        <f t="shared" si="2"/>
        <v/>
      </c>
      <c r="I47" s="371" t="str">
        <f t="shared" si="3"/>
        <v/>
      </c>
      <c r="J47" s="371" t="str">
        <f t="shared" si="4"/>
        <v/>
      </c>
    </row>
    <row r="48" spans="1:10">
      <c r="A48" s="37">
        <v>37</v>
      </c>
      <c r="B48" s="159"/>
      <c r="C48" s="159"/>
      <c r="D48" s="6"/>
      <c r="E48" s="211"/>
      <c r="F48" s="16" t="str">
        <f t="shared" si="0"/>
        <v/>
      </c>
      <c r="G48" s="58" t="str">
        <f t="shared" si="1"/>
        <v/>
      </c>
      <c r="H48" s="371" t="str">
        <f t="shared" si="2"/>
        <v/>
      </c>
      <c r="I48" s="371" t="str">
        <f t="shared" si="3"/>
        <v/>
      </c>
      <c r="J48" s="371" t="str">
        <f t="shared" si="4"/>
        <v/>
      </c>
    </row>
    <row r="49" spans="1:10">
      <c r="A49" s="37">
        <v>38</v>
      </c>
      <c r="B49" s="159"/>
      <c r="C49" s="159"/>
      <c r="D49" s="6"/>
      <c r="E49" s="211"/>
      <c r="F49" s="16" t="str">
        <f t="shared" si="0"/>
        <v/>
      </c>
      <c r="G49" s="58" t="str">
        <f t="shared" si="1"/>
        <v/>
      </c>
      <c r="H49" s="371" t="str">
        <f t="shared" si="2"/>
        <v/>
      </c>
      <c r="I49" s="371" t="str">
        <f t="shared" si="3"/>
        <v/>
      </c>
      <c r="J49" s="371" t="str">
        <f t="shared" si="4"/>
        <v/>
      </c>
    </row>
    <row r="50" spans="1:10">
      <c r="A50" s="37">
        <v>39</v>
      </c>
      <c r="B50" s="159"/>
      <c r="C50" s="159"/>
      <c r="D50" s="6"/>
      <c r="E50" s="211"/>
      <c r="F50" s="16" t="str">
        <f t="shared" si="0"/>
        <v/>
      </c>
      <c r="G50" s="58" t="str">
        <f t="shared" si="1"/>
        <v/>
      </c>
      <c r="H50" s="371" t="str">
        <f t="shared" si="2"/>
        <v/>
      </c>
      <c r="I50" s="371" t="str">
        <f t="shared" si="3"/>
        <v/>
      </c>
      <c r="J50" s="371" t="str">
        <f t="shared" si="4"/>
        <v/>
      </c>
    </row>
    <row r="51" spans="1:10">
      <c r="A51" s="37">
        <v>40</v>
      </c>
      <c r="B51" s="159"/>
      <c r="C51" s="159"/>
      <c r="D51" s="6"/>
      <c r="E51" s="211"/>
      <c r="F51" s="16" t="str">
        <f t="shared" si="0"/>
        <v/>
      </c>
      <c r="G51" s="58" t="str">
        <f t="shared" si="1"/>
        <v/>
      </c>
      <c r="H51" s="371" t="str">
        <f t="shared" si="2"/>
        <v/>
      </c>
      <c r="I51" s="371" t="str">
        <f t="shared" si="3"/>
        <v/>
      </c>
      <c r="J51" s="371" t="str">
        <f t="shared" si="4"/>
        <v/>
      </c>
    </row>
    <row r="52" spans="1:10">
      <c r="A52" s="37">
        <v>41</v>
      </c>
      <c r="B52" s="159"/>
      <c r="C52" s="159"/>
      <c r="D52" s="6"/>
      <c r="E52" s="211"/>
      <c r="F52" s="16" t="str">
        <f t="shared" si="0"/>
        <v/>
      </c>
      <c r="G52" s="58" t="str">
        <f t="shared" si="1"/>
        <v/>
      </c>
      <c r="H52" s="371" t="str">
        <f t="shared" si="2"/>
        <v/>
      </c>
      <c r="I52" s="371" t="str">
        <f t="shared" si="3"/>
        <v/>
      </c>
      <c r="J52" s="371" t="str">
        <f t="shared" si="4"/>
        <v/>
      </c>
    </row>
    <row r="53" spans="1:10">
      <c r="A53" s="37">
        <v>42</v>
      </c>
      <c r="B53" s="159"/>
      <c r="C53" s="159"/>
      <c r="D53" s="6"/>
      <c r="E53" s="211"/>
      <c r="F53" s="16" t="str">
        <f t="shared" si="0"/>
        <v/>
      </c>
      <c r="G53" s="58" t="str">
        <f t="shared" si="1"/>
        <v/>
      </c>
      <c r="H53" s="371" t="str">
        <f t="shared" si="2"/>
        <v/>
      </c>
      <c r="I53" s="371" t="str">
        <f t="shared" si="3"/>
        <v/>
      </c>
      <c r="J53" s="371" t="str">
        <f t="shared" si="4"/>
        <v/>
      </c>
    </row>
    <row r="54" spans="1:10">
      <c r="A54" s="37">
        <v>43</v>
      </c>
      <c r="B54" s="159"/>
      <c r="C54" s="159"/>
      <c r="D54" s="6"/>
      <c r="E54" s="211"/>
      <c r="F54" s="16" t="str">
        <f t="shared" si="0"/>
        <v/>
      </c>
      <c r="G54" s="58" t="str">
        <f t="shared" si="1"/>
        <v/>
      </c>
      <c r="H54" s="371" t="str">
        <f t="shared" si="2"/>
        <v/>
      </c>
      <c r="I54" s="371" t="str">
        <f t="shared" si="3"/>
        <v/>
      </c>
      <c r="J54" s="371" t="str">
        <f t="shared" si="4"/>
        <v/>
      </c>
    </row>
    <row r="55" spans="1:10">
      <c r="A55" s="37">
        <v>44</v>
      </c>
      <c r="B55" s="159"/>
      <c r="C55" s="159"/>
      <c r="D55" s="6"/>
      <c r="E55" s="211"/>
      <c r="F55" s="16" t="str">
        <f t="shared" si="0"/>
        <v/>
      </c>
      <c r="G55" s="58" t="str">
        <f t="shared" si="1"/>
        <v/>
      </c>
      <c r="H55" s="371" t="str">
        <f t="shared" si="2"/>
        <v/>
      </c>
      <c r="I55" s="371" t="str">
        <f t="shared" si="3"/>
        <v/>
      </c>
      <c r="J55" s="371" t="str">
        <f t="shared" si="4"/>
        <v/>
      </c>
    </row>
    <row r="56" spans="1:10">
      <c r="A56" s="37">
        <v>45</v>
      </c>
      <c r="B56" s="159"/>
      <c r="C56" s="159"/>
      <c r="D56" s="6"/>
      <c r="E56" s="211"/>
      <c r="F56" s="16" t="str">
        <f t="shared" si="0"/>
        <v/>
      </c>
      <c r="G56" s="58" t="str">
        <f t="shared" si="1"/>
        <v/>
      </c>
      <c r="H56" s="371" t="str">
        <f t="shared" si="2"/>
        <v/>
      </c>
      <c r="I56" s="371" t="str">
        <f t="shared" si="3"/>
        <v/>
      </c>
      <c r="J56" s="371" t="str">
        <f t="shared" si="4"/>
        <v/>
      </c>
    </row>
    <row r="57" spans="1:10">
      <c r="A57" s="37">
        <v>46</v>
      </c>
      <c r="B57" s="159"/>
      <c r="C57" s="159"/>
      <c r="D57" s="6"/>
      <c r="E57" s="211"/>
      <c r="F57" s="16" t="str">
        <f t="shared" si="0"/>
        <v/>
      </c>
      <c r="G57" s="58" t="str">
        <f t="shared" si="1"/>
        <v/>
      </c>
      <c r="H57" s="371" t="str">
        <f t="shared" si="2"/>
        <v/>
      </c>
      <c r="I57" s="371" t="str">
        <f t="shared" si="3"/>
        <v/>
      </c>
      <c r="J57" s="371" t="str">
        <f t="shared" si="4"/>
        <v/>
      </c>
    </row>
    <row r="58" spans="1:10">
      <c r="A58" s="37">
        <v>47</v>
      </c>
      <c r="B58" s="159"/>
      <c r="C58" s="159"/>
      <c r="D58" s="6"/>
      <c r="E58" s="211"/>
      <c r="F58" s="16" t="str">
        <f t="shared" si="0"/>
        <v/>
      </c>
      <c r="G58" s="58" t="str">
        <f t="shared" si="1"/>
        <v/>
      </c>
      <c r="H58" s="371" t="str">
        <f t="shared" si="2"/>
        <v/>
      </c>
      <c r="I58" s="371" t="str">
        <f t="shared" si="3"/>
        <v/>
      </c>
      <c r="J58" s="371" t="str">
        <f t="shared" si="4"/>
        <v/>
      </c>
    </row>
    <row r="59" spans="1:10">
      <c r="A59" s="37">
        <v>48</v>
      </c>
      <c r="B59" s="159"/>
      <c r="C59" s="159"/>
      <c r="D59" s="6"/>
      <c r="E59" s="211"/>
      <c r="F59" s="16" t="str">
        <f t="shared" si="0"/>
        <v/>
      </c>
      <c r="G59" s="58" t="str">
        <f t="shared" si="1"/>
        <v/>
      </c>
      <c r="H59" s="371" t="str">
        <f t="shared" si="2"/>
        <v/>
      </c>
      <c r="I59" s="371" t="str">
        <f t="shared" si="3"/>
        <v/>
      </c>
      <c r="J59" s="371" t="str">
        <f t="shared" si="4"/>
        <v/>
      </c>
    </row>
    <row r="60" spans="1:10">
      <c r="A60" s="37">
        <v>49</v>
      </c>
      <c r="B60" s="159"/>
      <c r="C60" s="159"/>
      <c r="D60" s="6"/>
      <c r="E60" s="211"/>
      <c r="F60" s="16" t="str">
        <f t="shared" si="0"/>
        <v/>
      </c>
      <c r="G60" s="58" t="str">
        <f t="shared" si="1"/>
        <v/>
      </c>
      <c r="H60" s="371" t="str">
        <f t="shared" si="2"/>
        <v/>
      </c>
      <c r="I60" s="371" t="str">
        <f t="shared" si="3"/>
        <v/>
      </c>
      <c r="J60" s="371" t="str">
        <f t="shared" si="4"/>
        <v/>
      </c>
    </row>
    <row r="61" spans="1:10">
      <c r="A61" s="37">
        <v>50</v>
      </c>
      <c r="B61" s="159"/>
      <c r="C61" s="159"/>
      <c r="D61" s="6"/>
      <c r="E61" s="211"/>
      <c r="F61" s="16" t="str">
        <f t="shared" si="0"/>
        <v/>
      </c>
      <c r="G61" s="58" t="str">
        <f t="shared" si="1"/>
        <v/>
      </c>
      <c r="H61" s="371" t="str">
        <f t="shared" si="2"/>
        <v/>
      </c>
      <c r="I61" s="371" t="str">
        <f t="shared" si="3"/>
        <v/>
      </c>
      <c r="J61" s="371" t="str">
        <f t="shared" si="4"/>
        <v/>
      </c>
    </row>
    <row r="62" spans="1:10">
      <c r="A62" s="37">
        <v>51</v>
      </c>
      <c r="B62" s="159"/>
      <c r="C62" s="159"/>
      <c r="D62" s="6"/>
      <c r="E62" s="211"/>
      <c r="F62" s="16" t="str">
        <f t="shared" si="0"/>
        <v/>
      </c>
      <c r="G62" s="58" t="str">
        <f t="shared" si="1"/>
        <v/>
      </c>
      <c r="H62" s="371" t="str">
        <f t="shared" si="2"/>
        <v/>
      </c>
      <c r="I62" s="371" t="str">
        <f t="shared" si="3"/>
        <v/>
      </c>
      <c r="J62" s="371" t="str">
        <f t="shared" si="4"/>
        <v/>
      </c>
    </row>
    <row r="63" spans="1:10">
      <c r="A63" s="37">
        <v>52</v>
      </c>
      <c r="B63" s="159"/>
      <c r="C63" s="159"/>
      <c r="D63" s="6"/>
      <c r="E63" s="211"/>
      <c r="F63" s="16" t="str">
        <f t="shared" si="0"/>
        <v/>
      </c>
      <c r="G63" s="58" t="str">
        <f t="shared" si="1"/>
        <v/>
      </c>
      <c r="H63" s="371" t="str">
        <f t="shared" si="2"/>
        <v/>
      </c>
      <c r="I63" s="371" t="str">
        <f t="shared" si="3"/>
        <v/>
      </c>
      <c r="J63" s="371" t="str">
        <f t="shared" si="4"/>
        <v/>
      </c>
    </row>
    <row r="64" spans="1:10">
      <c r="A64" s="37">
        <v>53</v>
      </c>
      <c r="B64" s="159"/>
      <c r="C64" s="159"/>
      <c r="D64" s="6"/>
      <c r="E64" s="211"/>
      <c r="F64" s="16" t="str">
        <f t="shared" si="0"/>
        <v/>
      </c>
      <c r="G64" s="58" t="str">
        <f t="shared" si="1"/>
        <v/>
      </c>
      <c r="H64" s="371" t="str">
        <f t="shared" si="2"/>
        <v/>
      </c>
      <c r="I64" s="371" t="str">
        <f t="shared" si="3"/>
        <v/>
      </c>
      <c r="J64" s="371" t="str">
        <f t="shared" si="4"/>
        <v/>
      </c>
    </row>
    <row r="65" spans="1:10">
      <c r="A65" s="37">
        <v>54</v>
      </c>
      <c r="B65" s="159"/>
      <c r="C65" s="159"/>
      <c r="D65" s="6"/>
      <c r="E65" s="211"/>
      <c r="F65" s="16" t="str">
        <f t="shared" si="0"/>
        <v/>
      </c>
      <c r="G65" s="58" t="str">
        <f t="shared" si="1"/>
        <v/>
      </c>
      <c r="H65" s="371" t="str">
        <f t="shared" si="2"/>
        <v/>
      </c>
      <c r="I65" s="371" t="str">
        <f t="shared" si="3"/>
        <v/>
      </c>
      <c r="J65" s="371" t="str">
        <f t="shared" si="4"/>
        <v/>
      </c>
    </row>
    <row r="66" spans="1:10">
      <c r="A66" s="37">
        <v>55</v>
      </c>
      <c r="B66" s="159"/>
      <c r="C66" s="159"/>
      <c r="D66" s="6"/>
      <c r="E66" s="211"/>
      <c r="F66" s="16" t="str">
        <f t="shared" si="0"/>
        <v/>
      </c>
      <c r="G66" s="58" t="str">
        <f t="shared" si="1"/>
        <v/>
      </c>
      <c r="H66" s="371" t="str">
        <f t="shared" si="2"/>
        <v/>
      </c>
      <c r="I66" s="371" t="str">
        <f t="shared" si="3"/>
        <v/>
      </c>
      <c r="J66" s="371" t="str">
        <f t="shared" si="4"/>
        <v/>
      </c>
    </row>
    <row r="67" spans="1:10">
      <c r="A67" s="37">
        <v>56</v>
      </c>
      <c r="B67" s="159"/>
      <c r="C67" s="159"/>
      <c r="D67" s="6"/>
      <c r="E67" s="211"/>
      <c r="F67" s="16" t="str">
        <f t="shared" si="0"/>
        <v/>
      </c>
      <c r="G67" s="58" t="str">
        <f t="shared" si="1"/>
        <v/>
      </c>
      <c r="H67" s="371" t="str">
        <f t="shared" si="2"/>
        <v/>
      </c>
      <c r="I67" s="371" t="str">
        <f t="shared" si="3"/>
        <v/>
      </c>
      <c r="J67" s="371" t="str">
        <f t="shared" si="4"/>
        <v/>
      </c>
    </row>
    <row r="68" spans="1:10">
      <c r="A68" s="37">
        <v>57</v>
      </c>
      <c r="B68" s="159"/>
      <c r="C68" s="159"/>
      <c r="D68" s="6"/>
      <c r="E68" s="211"/>
      <c r="F68" s="16" t="str">
        <f t="shared" si="0"/>
        <v/>
      </c>
      <c r="G68" s="58" t="str">
        <f t="shared" si="1"/>
        <v/>
      </c>
      <c r="H68" s="371" t="str">
        <f t="shared" si="2"/>
        <v/>
      </c>
      <c r="I68" s="371" t="str">
        <f t="shared" si="3"/>
        <v/>
      </c>
      <c r="J68" s="371" t="str">
        <f t="shared" si="4"/>
        <v/>
      </c>
    </row>
    <row r="69" spans="1:10">
      <c r="A69" s="37">
        <v>58</v>
      </c>
      <c r="B69" s="159"/>
      <c r="C69" s="159"/>
      <c r="D69" s="6"/>
      <c r="E69" s="211"/>
      <c r="F69" s="16" t="str">
        <f t="shared" si="0"/>
        <v/>
      </c>
      <c r="G69" s="58" t="str">
        <f t="shared" si="1"/>
        <v/>
      </c>
      <c r="H69" s="371" t="str">
        <f t="shared" si="2"/>
        <v/>
      </c>
      <c r="I69" s="371" t="str">
        <f t="shared" si="3"/>
        <v/>
      </c>
      <c r="J69" s="371" t="str">
        <f t="shared" si="4"/>
        <v/>
      </c>
    </row>
    <row r="70" spans="1:10">
      <c r="A70" s="37">
        <v>59</v>
      </c>
      <c r="B70" s="159"/>
      <c r="C70" s="159"/>
      <c r="D70" s="6"/>
      <c r="E70" s="211"/>
      <c r="F70" s="16" t="str">
        <f t="shared" si="0"/>
        <v/>
      </c>
      <c r="G70" s="58" t="str">
        <f t="shared" si="1"/>
        <v/>
      </c>
      <c r="H70" s="371" t="str">
        <f t="shared" si="2"/>
        <v/>
      </c>
      <c r="I70" s="371" t="str">
        <f t="shared" si="3"/>
        <v/>
      </c>
      <c r="J70" s="371" t="str">
        <f t="shared" si="4"/>
        <v/>
      </c>
    </row>
    <row r="71" spans="1:10">
      <c r="A71" s="37">
        <v>60</v>
      </c>
      <c r="B71" s="159"/>
      <c r="C71" s="159"/>
      <c r="D71" s="6"/>
      <c r="E71" s="211"/>
      <c r="F71" s="16" t="str">
        <f t="shared" si="0"/>
        <v/>
      </c>
      <c r="G71" s="58" t="str">
        <f t="shared" si="1"/>
        <v/>
      </c>
      <c r="H71" s="371" t="str">
        <f t="shared" si="2"/>
        <v/>
      </c>
      <c r="I71" s="371" t="str">
        <f t="shared" si="3"/>
        <v/>
      </c>
      <c r="J71" s="371" t="str">
        <f t="shared" si="4"/>
        <v/>
      </c>
    </row>
    <row r="72" spans="1:10">
      <c r="A72" s="37">
        <v>61</v>
      </c>
      <c r="B72" s="159"/>
      <c r="C72" s="159"/>
      <c r="D72" s="6"/>
      <c r="E72" s="211"/>
      <c r="F72" s="16" t="str">
        <f t="shared" si="0"/>
        <v/>
      </c>
      <c r="G72" s="58" t="str">
        <f t="shared" si="1"/>
        <v/>
      </c>
      <c r="H72" s="371" t="str">
        <f t="shared" si="2"/>
        <v/>
      </c>
      <c r="I72" s="371" t="str">
        <f t="shared" si="3"/>
        <v/>
      </c>
      <c r="J72" s="371" t="str">
        <f t="shared" si="4"/>
        <v/>
      </c>
    </row>
    <row r="73" spans="1:10">
      <c r="A73" s="37">
        <v>62</v>
      </c>
      <c r="B73" s="159"/>
      <c r="C73" s="159"/>
      <c r="D73" s="6"/>
      <c r="E73" s="211"/>
      <c r="F73" s="16" t="str">
        <f t="shared" si="0"/>
        <v/>
      </c>
      <c r="G73" s="58" t="str">
        <f t="shared" si="1"/>
        <v/>
      </c>
      <c r="H73" s="371" t="str">
        <f t="shared" si="2"/>
        <v/>
      </c>
      <c r="I73" s="371" t="str">
        <f t="shared" si="3"/>
        <v/>
      </c>
      <c r="J73" s="371" t="str">
        <f t="shared" si="4"/>
        <v/>
      </c>
    </row>
    <row r="74" spans="1:10">
      <c r="A74" s="37">
        <v>63</v>
      </c>
      <c r="B74" s="159"/>
      <c r="C74" s="159"/>
      <c r="D74" s="6"/>
      <c r="E74" s="211"/>
      <c r="F74" s="16" t="str">
        <f t="shared" si="0"/>
        <v/>
      </c>
      <c r="G74" s="58" t="str">
        <f t="shared" si="1"/>
        <v/>
      </c>
      <c r="H74" s="371" t="str">
        <f t="shared" si="2"/>
        <v/>
      </c>
      <c r="I74" s="371" t="str">
        <f t="shared" si="3"/>
        <v/>
      </c>
      <c r="J74" s="371" t="str">
        <f t="shared" si="4"/>
        <v/>
      </c>
    </row>
    <row r="75" spans="1:10">
      <c r="A75" s="37">
        <v>64</v>
      </c>
      <c r="B75" s="159"/>
      <c r="C75" s="159"/>
      <c r="D75" s="6"/>
      <c r="E75" s="211"/>
      <c r="F75" s="16" t="str">
        <f t="shared" si="0"/>
        <v/>
      </c>
      <c r="G75" s="58" t="str">
        <f t="shared" si="1"/>
        <v/>
      </c>
      <c r="H75" s="371" t="str">
        <f t="shared" si="2"/>
        <v/>
      </c>
      <c r="I75" s="371" t="str">
        <f t="shared" si="3"/>
        <v/>
      </c>
      <c r="J75" s="371" t="str">
        <f t="shared" si="4"/>
        <v/>
      </c>
    </row>
    <row r="76" spans="1:10">
      <c r="A76" s="37">
        <v>65</v>
      </c>
      <c r="B76" s="159"/>
      <c r="C76" s="159"/>
      <c r="D76" s="6"/>
      <c r="E76" s="211"/>
      <c r="F76" s="16" t="str">
        <f t="shared" ref="F76:F139" si="5">IF(OR(,$E76&lt;an_initial,$E76&gt;an_final),"",G76*(HLOOKUP(D76,ii7punctaje,2,FALSE)))</f>
        <v/>
      </c>
      <c r="G76" s="58" t="str">
        <f t="shared" ref="G76:G110" si="6">IF(OR(,,$E76="",$E76&gt;an_final),"",IF($E76&gt;=an_initial,1,""))</f>
        <v/>
      </c>
      <c r="H76" s="371" t="str">
        <f t="shared" ref="H76:H139" si="7">IF(OR(,$E76&lt;an_initial,$E76&gt;an_final),"",G76*(HLOOKUP(D76,ii7punctaje,2,FALSE))*COUNTIF(D76,"Manifestări internaționale"))</f>
        <v/>
      </c>
      <c r="I76" s="371" t="str">
        <f t="shared" ref="I76:I139" si="8">IF(OR(,$E76&lt;an_initial,$E76&gt;an_final),"",G76*(HLOOKUP(D76,ii7punctaje,2,FALSE))*COUNTIF(D76,"Manifestări naționale"))</f>
        <v/>
      </c>
      <c r="J76" s="371" t="str">
        <f t="shared" ref="J76:J139" si="9">IF(OR(,$E76&lt;an_initial,$E76&gt;an_final),"",G76*(HLOOKUP(D76,ii7punctaje,2,FALSE))*COUNTIF(D76,"Alte manifestări ştiintifice naționale/internaţionale, workshop-uri, etc care nu publică volume"))</f>
        <v/>
      </c>
    </row>
    <row r="77" spans="1:10">
      <c r="A77" s="37">
        <v>66</v>
      </c>
      <c r="B77" s="159"/>
      <c r="C77" s="159"/>
      <c r="D77" s="6"/>
      <c r="E77" s="211"/>
      <c r="F77" s="16" t="str">
        <f t="shared" si="5"/>
        <v/>
      </c>
      <c r="G77" s="58" t="str">
        <f t="shared" si="6"/>
        <v/>
      </c>
      <c r="H77" s="371" t="str">
        <f t="shared" si="7"/>
        <v/>
      </c>
      <c r="I77" s="371" t="str">
        <f t="shared" si="8"/>
        <v/>
      </c>
      <c r="J77" s="371" t="str">
        <f t="shared" si="9"/>
        <v/>
      </c>
    </row>
    <row r="78" spans="1:10">
      <c r="A78" s="37">
        <v>67</v>
      </c>
      <c r="B78" s="159"/>
      <c r="C78" s="159"/>
      <c r="D78" s="6"/>
      <c r="E78" s="211"/>
      <c r="F78" s="16" t="str">
        <f t="shared" si="5"/>
        <v/>
      </c>
      <c r="G78" s="58" t="str">
        <f t="shared" si="6"/>
        <v/>
      </c>
      <c r="H78" s="371" t="str">
        <f t="shared" si="7"/>
        <v/>
      </c>
      <c r="I78" s="371" t="str">
        <f t="shared" si="8"/>
        <v/>
      </c>
      <c r="J78" s="371" t="str">
        <f t="shared" si="9"/>
        <v/>
      </c>
    </row>
    <row r="79" spans="1:10">
      <c r="A79" s="37">
        <v>68</v>
      </c>
      <c r="B79" s="159"/>
      <c r="C79" s="159"/>
      <c r="D79" s="6"/>
      <c r="E79" s="211"/>
      <c r="F79" s="16" t="str">
        <f t="shared" si="5"/>
        <v/>
      </c>
      <c r="G79" s="58" t="str">
        <f t="shared" si="6"/>
        <v/>
      </c>
      <c r="H79" s="371" t="str">
        <f t="shared" si="7"/>
        <v/>
      </c>
      <c r="I79" s="371" t="str">
        <f t="shared" si="8"/>
        <v/>
      </c>
      <c r="J79" s="371" t="str">
        <f t="shared" si="9"/>
        <v/>
      </c>
    </row>
    <row r="80" spans="1:10">
      <c r="A80" s="37">
        <v>69</v>
      </c>
      <c r="B80" s="159"/>
      <c r="C80" s="159"/>
      <c r="D80" s="6"/>
      <c r="E80" s="211"/>
      <c r="F80" s="16" t="str">
        <f t="shared" si="5"/>
        <v/>
      </c>
      <c r="G80" s="58" t="str">
        <f t="shared" si="6"/>
        <v/>
      </c>
      <c r="H80" s="371" t="str">
        <f t="shared" si="7"/>
        <v/>
      </c>
      <c r="I80" s="371" t="str">
        <f t="shared" si="8"/>
        <v/>
      </c>
      <c r="J80" s="371" t="str">
        <f t="shared" si="9"/>
        <v/>
      </c>
    </row>
    <row r="81" spans="1:10">
      <c r="A81" s="37">
        <v>70</v>
      </c>
      <c r="B81" s="159"/>
      <c r="C81" s="159"/>
      <c r="D81" s="6"/>
      <c r="E81" s="211"/>
      <c r="F81" s="16" t="str">
        <f t="shared" si="5"/>
        <v/>
      </c>
      <c r="G81" s="58" t="str">
        <f t="shared" si="6"/>
        <v/>
      </c>
      <c r="H81" s="371" t="str">
        <f t="shared" si="7"/>
        <v/>
      </c>
      <c r="I81" s="371" t="str">
        <f t="shared" si="8"/>
        <v/>
      </c>
      <c r="J81" s="371" t="str">
        <f t="shared" si="9"/>
        <v/>
      </c>
    </row>
    <row r="82" spans="1:10">
      <c r="A82" s="37">
        <v>71</v>
      </c>
      <c r="B82" s="159"/>
      <c r="C82" s="159"/>
      <c r="D82" s="6"/>
      <c r="E82" s="211"/>
      <c r="F82" s="16" t="str">
        <f t="shared" si="5"/>
        <v/>
      </c>
      <c r="G82" s="58" t="str">
        <f t="shared" si="6"/>
        <v/>
      </c>
      <c r="H82" s="371" t="str">
        <f t="shared" si="7"/>
        <v/>
      </c>
      <c r="I82" s="371" t="str">
        <f t="shared" si="8"/>
        <v/>
      </c>
      <c r="J82" s="371" t="str">
        <f t="shared" si="9"/>
        <v/>
      </c>
    </row>
    <row r="83" spans="1:10">
      <c r="A83" s="37">
        <v>72</v>
      </c>
      <c r="B83" s="159"/>
      <c r="C83" s="159"/>
      <c r="D83" s="6"/>
      <c r="E83" s="211"/>
      <c r="F83" s="16" t="str">
        <f t="shared" si="5"/>
        <v/>
      </c>
      <c r="G83" s="58" t="str">
        <f t="shared" si="6"/>
        <v/>
      </c>
      <c r="H83" s="371" t="str">
        <f t="shared" si="7"/>
        <v/>
      </c>
      <c r="I83" s="371" t="str">
        <f t="shared" si="8"/>
        <v/>
      </c>
      <c r="J83" s="371" t="str">
        <f t="shared" si="9"/>
        <v/>
      </c>
    </row>
    <row r="84" spans="1:10">
      <c r="A84" s="37">
        <v>73</v>
      </c>
      <c r="B84" s="159"/>
      <c r="C84" s="159"/>
      <c r="D84" s="6"/>
      <c r="E84" s="211"/>
      <c r="F84" s="16" t="str">
        <f t="shared" si="5"/>
        <v/>
      </c>
      <c r="G84" s="58" t="str">
        <f t="shared" si="6"/>
        <v/>
      </c>
      <c r="H84" s="371" t="str">
        <f t="shared" si="7"/>
        <v/>
      </c>
      <c r="I84" s="371" t="str">
        <f t="shared" si="8"/>
        <v/>
      </c>
      <c r="J84" s="371" t="str">
        <f t="shared" si="9"/>
        <v/>
      </c>
    </row>
    <row r="85" spans="1:10">
      <c r="A85" s="37">
        <v>74</v>
      </c>
      <c r="B85" s="159"/>
      <c r="C85" s="159"/>
      <c r="D85" s="6"/>
      <c r="E85" s="211"/>
      <c r="F85" s="16" t="str">
        <f t="shared" si="5"/>
        <v/>
      </c>
      <c r="G85" s="58" t="str">
        <f t="shared" si="6"/>
        <v/>
      </c>
      <c r="H85" s="371" t="str">
        <f t="shared" si="7"/>
        <v/>
      </c>
      <c r="I85" s="371" t="str">
        <f t="shared" si="8"/>
        <v/>
      </c>
      <c r="J85" s="371" t="str">
        <f t="shared" si="9"/>
        <v/>
      </c>
    </row>
    <row r="86" spans="1:10">
      <c r="A86" s="37">
        <v>75</v>
      </c>
      <c r="B86" s="159"/>
      <c r="C86" s="159"/>
      <c r="D86" s="6"/>
      <c r="E86" s="211"/>
      <c r="F86" s="16" t="str">
        <f t="shared" si="5"/>
        <v/>
      </c>
      <c r="G86" s="58" t="str">
        <f t="shared" si="6"/>
        <v/>
      </c>
      <c r="H86" s="371" t="str">
        <f t="shared" si="7"/>
        <v/>
      </c>
      <c r="I86" s="371" t="str">
        <f t="shared" si="8"/>
        <v/>
      </c>
      <c r="J86" s="371" t="str">
        <f t="shared" si="9"/>
        <v/>
      </c>
    </row>
    <row r="87" spans="1:10">
      <c r="A87" s="37">
        <v>76</v>
      </c>
      <c r="B87" s="159"/>
      <c r="C87" s="159"/>
      <c r="D87" s="6"/>
      <c r="E87" s="211"/>
      <c r="F87" s="16" t="str">
        <f t="shared" si="5"/>
        <v/>
      </c>
      <c r="G87" s="58" t="str">
        <f t="shared" si="6"/>
        <v/>
      </c>
      <c r="H87" s="371" t="str">
        <f t="shared" si="7"/>
        <v/>
      </c>
      <c r="I87" s="371" t="str">
        <f t="shared" si="8"/>
        <v/>
      </c>
      <c r="J87" s="371" t="str">
        <f t="shared" si="9"/>
        <v/>
      </c>
    </row>
    <row r="88" spans="1:10">
      <c r="A88" s="37">
        <v>77</v>
      </c>
      <c r="B88" s="159"/>
      <c r="C88" s="159"/>
      <c r="D88" s="6"/>
      <c r="E88" s="211"/>
      <c r="F88" s="16" t="str">
        <f t="shared" si="5"/>
        <v/>
      </c>
      <c r="G88" s="58" t="str">
        <f t="shared" si="6"/>
        <v/>
      </c>
      <c r="H88" s="371" t="str">
        <f t="shared" si="7"/>
        <v/>
      </c>
      <c r="I88" s="371" t="str">
        <f t="shared" si="8"/>
        <v/>
      </c>
      <c r="J88" s="371" t="str">
        <f t="shared" si="9"/>
        <v/>
      </c>
    </row>
    <row r="89" spans="1:10">
      <c r="A89" s="37">
        <v>78</v>
      </c>
      <c r="B89" s="159"/>
      <c r="C89" s="159"/>
      <c r="D89" s="6"/>
      <c r="E89" s="211"/>
      <c r="F89" s="16" t="str">
        <f t="shared" si="5"/>
        <v/>
      </c>
      <c r="G89" s="58" t="str">
        <f t="shared" si="6"/>
        <v/>
      </c>
      <c r="H89" s="371" t="str">
        <f t="shared" si="7"/>
        <v/>
      </c>
      <c r="I89" s="371" t="str">
        <f t="shared" si="8"/>
        <v/>
      </c>
      <c r="J89" s="371" t="str">
        <f t="shared" si="9"/>
        <v/>
      </c>
    </row>
    <row r="90" spans="1:10">
      <c r="A90" s="37">
        <v>79</v>
      </c>
      <c r="B90" s="159"/>
      <c r="C90" s="159"/>
      <c r="D90" s="6"/>
      <c r="E90" s="211"/>
      <c r="F90" s="16" t="str">
        <f t="shared" si="5"/>
        <v/>
      </c>
      <c r="G90" s="58" t="str">
        <f t="shared" si="6"/>
        <v/>
      </c>
      <c r="H90" s="371" t="str">
        <f t="shared" si="7"/>
        <v/>
      </c>
      <c r="I90" s="371" t="str">
        <f t="shared" si="8"/>
        <v/>
      </c>
      <c r="J90" s="371" t="str">
        <f t="shared" si="9"/>
        <v/>
      </c>
    </row>
    <row r="91" spans="1:10">
      <c r="A91" s="37">
        <v>80</v>
      </c>
      <c r="B91" s="159"/>
      <c r="C91" s="159"/>
      <c r="D91" s="6"/>
      <c r="E91" s="211"/>
      <c r="F91" s="16" t="str">
        <f t="shared" si="5"/>
        <v/>
      </c>
      <c r="G91" s="58" t="str">
        <f t="shared" si="6"/>
        <v/>
      </c>
      <c r="H91" s="371" t="str">
        <f t="shared" si="7"/>
        <v/>
      </c>
      <c r="I91" s="371" t="str">
        <f t="shared" si="8"/>
        <v/>
      </c>
      <c r="J91" s="371" t="str">
        <f t="shared" si="9"/>
        <v/>
      </c>
    </row>
    <row r="92" spans="1:10">
      <c r="A92" s="37">
        <v>81</v>
      </c>
      <c r="B92" s="159"/>
      <c r="C92" s="159"/>
      <c r="D92" s="6"/>
      <c r="E92" s="211"/>
      <c r="F92" s="16" t="str">
        <f t="shared" si="5"/>
        <v/>
      </c>
      <c r="G92" s="58" t="str">
        <f t="shared" si="6"/>
        <v/>
      </c>
      <c r="H92" s="371" t="str">
        <f t="shared" si="7"/>
        <v/>
      </c>
      <c r="I92" s="371" t="str">
        <f t="shared" si="8"/>
        <v/>
      </c>
      <c r="J92" s="371" t="str">
        <f t="shared" si="9"/>
        <v/>
      </c>
    </row>
    <row r="93" spans="1:10">
      <c r="A93" s="37">
        <v>82</v>
      </c>
      <c r="B93" s="159"/>
      <c r="C93" s="159"/>
      <c r="D93" s="6"/>
      <c r="E93" s="211"/>
      <c r="F93" s="16" t="str">
        <f t="shared" si="5"/>
        <v/>
      </c>
      <c r="G93" s="58" t="str">
        <f t="shared" si="6"/>
        <v/>
      </c>
      <c r="H93" s="371" t="str">
        <f t="shared" si="7"/>
        <v/>
      </c>
      <c r="I93" s="371" t="str">
        <f t="shared" si="8"/>
        <v/>
      </c>
      <c r="J93" s="371" t="str">
        <f t="shared" si="9"/>
        <v/>
      </c>
    </row>
    <row r="94" spans="1:10">
      <c r="A94" s="37">
        <v>83</v>
      </c>
      <c r="B94" s="159"/>
      <c r="C94" s="159"/>
      <c r="D94" s="6"/>
      <c r="E94" s="211"/>
      <c r="F94" s="16" t="str">
        <f t="shared" si="5"/>
        <v/>
      </c>
      <c r="G94" s="58" t="str">
        <f t="shared" si="6"/>
        <v/>
      </c>
      <c r="H94" s="371" t="str">
        <f t="shared" si="7"/>
        <v/>
      </c>
      <c r="I94" s="371" t="str">
        <f t="shared" si="8"/>
        <v/>
      </c>
      <c r="J94" s="371" t="str">
        <f t="shared" si="9"/>
        <v/>
      </c>
    </row>
    <row r="95" spans="1:10">
      <c r="A95" s="37">
        <v>84</v>
      </c>
      <c r="B95" s="159"/>
      <c r="C95" s="159"/>
      <c r="D95" s="6"/>
      <c r="E95" s="211"/>
      <c r="F95" s="16" t="str">
        <f t="shared" si="5"/>
        <v/>
      </c>
      <c r="G95" s="58" t="str">
        <f t="shared" si="6"/>
        <v/>
      </c>
      <c r="H95" s="371" t="str">
        <f t="shared" si="7"/>
        <v/>
      </c>
      <c r="I95" s="371" t="str">
        <f t="shared" si="8"/>
        <v/>
      </c>
      <c r="J95" s="371" t="str">
        <f t="shared" si="9"/>
        <v/>
      </c>
    </row>
    <row r="96" spans="1:10">
      <c r="A96" s="37">
        <v>85</v>
      </c>
      <c r="B96" s="159"/>
      <c r="C96" s="159"/>
      <c r="D96" s="6"/>
      <c r="E96" s="211"/>
      <c r="F96" s="16" t="str">
        <f t="shared" si="5"/>
        <v/>
      </c>
      <c r="G96" s="58" t="str">
        <f t="shared" si="6"/>
        <v/>
      </c>
      <c r="H96" s="371" t="str">
        <f t="shared" si="7"/>
        <v/>
      </c>
      <c r="I96" s="371" t="str">
        <f t="shared" si="8"/>
        <v/>
      </c>
      <c r="J96" s="371" t="str">
        <f t="shared" si="9"/>
        <v/>
      </c>
    </row>
    <row r="97" spans="1:10">
      <c r="A97" s="37">
        <v>86</v>
      </c>
      <c r="B97" s="159"/>
      <c r="C97" s="159"/>
      <c r="D97" s="6"/>
      <c r="E97" s="211"/>
      <c r="F97" s="16" t="str">
        <f t="shared" si="5"/>
        <v/>
      </c>
      <c r="G97" s="58" t="str">
        <f t="shared" si="6"/>
        <v/>
      </c>
      <c r="H97" s="371" t="str">
        <f t="shared" si="7"/>
        <v/>
      </c>
      <c r="I97" s="371" t="str">
        <f t="shared" si="8"/>
        <v/>
      </c>
      <c r="J97" s="371" t="str">
        <f t="shared" si="9"/>
        <v/>
      </c>
    </row>
    <row r="98" spans="1:10">
      <c r="A98" s="37">
        <v>87</v>
      </c>
      <c r="B98" s="159"/>
      <c r="C98" s="159"/>
      <c r="D98" s="6"/>
      <c r="E98" s="211"/>
      <c r="F98" s="16" t="str">
        <f t="shared" si="5"/>
        <v/>
      </c>
      <c r="G98" s="58" t="str">
        <f t="shared" si="6"/>
        <v/>
      </c>
      <c r="H98" s="371" t="str">
        <f t="shared" si="7"/>
        <v/>
      </c>
      <c r="I98" s="371" t="str">
        <f t="shared" si="8"/>
        <v/>
      </c>
      <c r="J98" s="371" t="str">
        <f t="shared" si="9"/>
        <v/>
      </c>
    </row>
    <row r="99" spans="1:10">
      <c r="A99" s="37">
        <v>88</v>
      </c>
      <c r="B99" s="159"/>
      <c r="C99" s="159"/>
      <c r="D99" s="6"/>
      <c r="E99" s="211"/>
      <c r="F99" s="16" t="str">
        <f t="shared" si="5"/>
        <v/>
      </c>
      <c r="G99" s="58" t="str">
        <f t="shared" si="6"/>
        <v/>
      </c>
      <c r="H99" s="371" t="str">
        <f t="shared" si="7"/>
        <v/>
      </c>
      <c r="I99" s="371" t="str">
        <f t="shared" si="8"/>
        <v/>
      </c>
      <c r="J99" s="371" t="str">
        <f t="shared" si="9"/>
        <v/>
      </c>
    </row>
    <row r="100" spans="1:10">
      <c r="A100" s="37">
        <v>89</v>
      </c>
      <c r="B100" s="159"/>
      <c r="C100" s="159"/>
      <c r="D100" s="6"/>
      <c r="E100" s="211"/>
      <c r="F100" s="16" t="str">
        <f t="shared" si="5"/>
        <v/>
      </c>
      <c r="G100" s="58" t="str">
        <f t="shared" si="6"/>
        <v/>
      </c>
      <c r="H100" s="371" t="str">
        <f t="shared" si="7"/>
        <v/>
      </c>
      <c r="I100" s="371" t="str">
        <f t="shared" si="8"/>
        <v/>
      </c>
      <c r="J100" s="371" t="str">
        <f t="shared" si="9"/>
        <v/>
      </c>
    </row>
    <row r="101" spans="1:10">
      <c r="A101" s="37">
        <v>90</v>
      </c>
      <c r="B101" s="159"/>
      <c r="C101" s="159"/>
      <c r="D101" s="6"/>
      <c r="E101" s="211"/>
      <c r="F101" s="16" t="str">
        <f t="shared" si="5"/>
        <v/>
      </c>
      <c r="G101" s="58" t="str">
        <f t="shared" si="6"/>
        <v/>
      </c>
      <c r="H101" s="371" t="str">
        <f t="shared" si="7"/>
        <v/>
      </c>
      <c r="I101" s="371" t="str">
        <f t="shared" si="8"/>
        <v/>
      </c>
      <c r="J101" s="371" t="str">
        <f t="shared" si="9"/>
        <v/>
      </c>
    </row>
    <row r="102" spans="1:10">
      <c r="A102" s="37">
        <v>91</v>
      </c>
      <c r="B102" s="159"/>
      <c r="C102" s="159"/>
      <c r="D102" s="6"/>
      <c r="E102" s="211"/>
      <c r="F102" s="16" t="str">
        <f t="shared" si="5"/>
        <v/>
      </c>
      <c r="G102" s="58" t="str">
        <f t="shared" si="6"/>
        <v/>
      </c>
      <c r="H102" s="371" t="str">
        <f t="shared" si="7"/>
        <v/>
      </c>
      <c r="I102" s="371" t="str">
        <f t="shared" si="8"/>
        <v/>
      </c>
      <c r="J102" s="371" t="str">
        <f t="shared" si="9"/>
        <v/>
      </c>
    </row>
    <row r="103" spans="1:10">
      <c r="A103" s="37">
        <v>92</v>
      </c>
      <c r="B103" s="159"/>
      <c r="C103" s="159"/>
      <c r="D103" s="6"/>
      <c r="E103" s="211"/>
      <c r="F103" s="16" t="str">
        <f t="shared" si="5"/>
        <v/>
      </c>
      <c r="G103" s="58" t="str">
        <f t="shared" si="6"/>
        <v/>
      </c>
      <c r="H103" s="371" t="str">
        <f t="shared" si="7"/>
        <v/>
      </c>
      <c r="I103" s="371" t="str">
        <f t="shared" si="8"/>
        <v/>
      </c>
      <c r="J103" s="371" t="str">
        <f t="shared" si="9"/>
        <v/>
      </c>
    </row>
    <row r="104" spans="1:10">
      <c r="A104" s="37">
        <v>93</v>
      </c>
      <c r="B104" s="159"/>
      <c r="C104" s="159"/>
      <c r="D104" s="6"/>
      <c r="E104" s="211"/>
      <c r="F104" s="16" t="str">
        <f t="shared" si="5"/>
        <v/>
      </c>
      <c r="G104" s="58" t="str">
        <f t="shared" si="6"/>
        <v/>
      </c>
      <c r="H104" s="371" t="str">
        <f t="shared" si="7"/>
        <v/>
      </c>
      <c r="I104" s="371" t="str">
        <f t="shared" si="8"/>
        <v/>
      </c>
      <c r="J104" s="371" t="str">
        <f t="shared" si="9"/>
        <v/>
      </c>
    </row>
    <row r="105" spans="1:10">
      <c r="A105" s="37">
        <v>94</v>
      </c>
      <c r="B105" s="159"/>
      <c r="C105" s="159"/>
      <c r="D105" s="6"/>
      <c r="E105" s="211"/>
      <c r="F105" s="16" t="str">
        <f t="shared" si="5"/>
        <v/>
      </c>
      <c r="G105" s="58" t="str">
        <f t="shared" si="6"/>
        <v/>
      </c>
      <c r="H105" s="371" t="str">
        <f t="shared" si="7"/>
        <v/>
      </c>
      <c r="I105" s="371" t="str">
        <f t="shared" si="8"/>
        <v/>
      </c>
      <c r="J105" s="371" t="str">
        <f t="shared" si="9"/>
        <v/>
      </c>
    </row>
    <row r="106" spans="1:10">
      <c r="A106" s="37">
        <v>95</v>
      </c>
      <c r="B106" s="159"/>
      <c r="C106" s="159"/>
      <c r="D106" s="6"/>
      <c r="E106" s="211"/>
      <c r="F106" s="16" t="str">
        <f t="shared" si="5"/>
        <v/>
      </c>
      <c r="G106" s="58" t="str">
        <f t="shared" si="6"/>
        <v/>
      </c>
      <c r="H106" s="371" t="str">
        <f t="shared" si="7"/>
        <v/>
      </c>
      <c r="I106" s="371" t="str">
        <f t="shared" si="8"/>
        <v/>
      </c>
      <c r="J106" s="371" t="str">
        <f t="shared" si="9"/>
        <v/>
      </c>
    </row>
    <row r="107" spans="1:10">
      <c r="A107" s="37">
        <v>96</v>
      </c>
      <c r="B107" s="159"/>
      <c r="C107" s="159"/>
      <c r="D107" s="6"/>
      <c r="E107" s="211"/>
      <c r="F107" s="16" t="str">
        <f t="shared" si="5"/>
        <v/>
      </c>
      <c r="G107" s="58" t="str">
        <f t="shared" si="6"/>
        <v/>
      </c>
      <c r="H107" s="371" t="str">
        <f t="shared" si="7"/>
        <v/>
      </c>
      <c r="I107" s="371" t="str">
        <f t="shared" si="8"/>
        <v/>
      </c>
      <c r="J107" s="371" t="str">
        <f t="shared" si="9"/>
        <v/>
      </c>
    </row>
    <row r="108" spans="1:10">
      <c r="A108" s="37">
        <v>97</v>
      </c>
      <c r="B108" s="159"/>
      <c r="C108" s="159"/>
      <c r="D108" s="6"/>
      <c r="E108" s="211"/>
      <c r="F108" s="16" t="str">
        <f t="shared" si="5"/>
        <v/>
      </c>
      <c r="G108" s="58" t="str">
        <f t="shared" si="6"/>
        <v/>
      </c>
      <c r="H108" s="371" t="str">
        <f t="shared" si="7"/>
        <v/>
      </c>
      <c r="I108" s="371" t="str">
        <f t="shared" si="8"/>
        <v/>
      </c>
      <c r="J108" s="371" t="str">
        <f t="shared" si="9"/>
        <v/>
      </c>
    </row>
    <row r="109" spans="1:10">
      <c r="A109" s="37">
        <v>98</v>
      </c>
      <c r="B109" s="159"/>
      <c r="C109" s="159"/>
      <c r="D109" s="6"/>
      <c r="E109" s="211"/>
      <c r="F109" s="16" t="str">
        <f t="shared" si="5"/>
        <v/>
      </c>
      <c r="G109" s="58" t="str">
        <f t="shared" si="6"/>
        <v/>
      </c>
      <c r="H109" s="371" t="str">
        <f t="shared" si="7"/>
        <v/>
      </c>
      <c r="I109" s="371" t="str">
        <f t="shared" si="8"/>
        <v/>
      </c>
      <c r="J109" s="371" t="str">
        <f t="shared" si="9"/>
        <v/>
      </c>
    </row>
    <row r="110" spans="1:10">
      <c r="A110" s="139">
        <v>99</v>
      </c>
      <c r="B110" s="180"/>
      <c r="C110" s="180"/>
      <c r="D110" s="6"/>
      <c r="E110" s="211"/>
      <c r="F110" s="16" t="str">
        <f t="shared" si="5"/>
        <v/>
      </c>
      <c r="G110" s="58" t="str">
        <f t="shared" si="6"/>
        <v/>
      </c>
      <c r="H110" s="371" t="str">
        <f t="shared" si="7"/>
        <v/>
      </c>
      <c r="I110" s="371" t="str">
        <f t="shared" si="8"/>
        <v/>
      </c>
      <c r="J110" s="371" t="str">
        <f t="shared" si="9"/>
        <v/>
      </c>
    </row>
    <row r="111" spans="1:10">
      <c r="A111" s="139">
        <v>100</v>
      </c>
      <c r="B111" s="180"/>
      <c r="C111" s="180"/>
      <c r="D111" s="140"/>
      <c r="E111" s="142"/>
      <c r="F111" s="16" t="str">
        <f t="shared" si="5"/>
        <v/>
      </c>
      <c r="H111" s="371" t="str">
        <f t="shared" si="7"/>
        <v/>
      </c>
      <c r="I111" s="371" t="str">
        <f t="shared" si="8"/>
        <v/>
      </c>
      <c r="J111" s="371" t="str">
        <f t="shared" si="9"/>
        <v/>
      </c>
    </row>
    <row r="112" spans="1:10">
      <c r="A112" s="139">
        <v>101</v>
      </c>
      <c r="B112" s="180"/>
      <c r="C112" s="180"/>
      <c r="D112" s="140"/>
      <c r="E112" s="142"/>
      <c r="F112" s="16" t="str">
        <f t="shared" si="5"/>
        <v/>
      </c>
      <c r="H112" s="371" t="str">
        <f t="shared" si="7"/>
        <v/>
      </c>
      <c r="I112" s="371" t="str">
        <f t="shared" si="8"/>
        <v/>
      </c>
      <c r="J112" s="371" t="str">
        <f t="shared" si="9"/>
        <v/>
      </c>
    </row>
    <row r="113" spans="1:16">
      <c r="A113" s="139">
        <v>102</v>
      </c>
      <c r="B113" s="180"/>
      <c r="C113" s="180"/>
      <c r="D113" s="140"/>
      <c r="E113" s="142"/>
      <c r="F113" s="16" t="str">
        <f t="shared" si="5"/>
        <v/>
      </c>
      <c r="H113" s="371" t="str">
        <f t="shared" si="7"/>
        <v/>
      </c>
      <c r="I113" s="371" t="str">
        <f t="shared" si="8"/>
        <v/>
      </c>
      <c r="J113" s="371" t="str">
        <f t="shared" si="9"/>
        <v/>
      </c>
    </row>
    <row r="114" spans="1:16">
      <c r="A114" s="139">
        <v>103</v>
      </c>
      <c r="B114" s="180"/>
      <c r="C114" s="180"/>
      <c r="D114" s="140"/>
      <c r="E114" s="142"/>
      <c r="F114" s="16" t="str">
        <f t="shared" si="5"/>
        <v/>
      </c>
      <c r="H114" s="371" t="str">
        <f t="shared" si="7"/>
        <v/>
      </c>
      <c r="I114" s="371" t="str">
        <f t="shared" si="8"/>
        <v/>
      </c>
      <c r="J114" s="371" t="str">
        <f t="shared" si="9"/>
        <v/>
      </c>
    </row>
    <row r="115" spans="1:16" s="70" customFormat="1">
      <c r="A115" s="139">
        <v>104</v>
      </c>
      <c r="B115" s="180"/>
      <c r="C115" s="180"/>
      <c r="D115" s="140"/>
      <c r="E115" s="142"/>
      <c r="F115" s="16" t="str">
        <f t="shared" si="5"/>
        <v/>
      </c>
      <c r="H115" s="371" t="str">
        <f t="shared" si="7"/>
        <v/>
      </c>
      <c r="I115" s="371" t="str">
        <f t="shared" si="8"/>
        <v/>
      </c>
      <c r="J115" s="371" t="str">
        <f t="shared" si="9"/>
        <v/>
      </c>
      <c r="K115" s="64"/>
      <c r="L115" s="64"/>
      <c r="M115" s="64"/>
      <c r="N115" s="64"/>
      <c r="O115" s="64"/>
      <c r="P115" s="64"/>
    </row>
    <row r="116" spans="1:16" s="70" customFormat="1">
      <c r="A116" s="139">
        <v>105</v>
      </c>
      <c r="B116" s="180"/>
      <c r="C116" s="180"/>
      <c r="D116" s="140"/>
      <c r="E116" s="142"/>
      <c r="F116" s="16" t="str">
        <f t="shared" si="5"/>
        <v/>
      </c>
      <c r="H116" s="371" t="str">
        <f t="shared" si="7"/>
        <v/>
      </c>
      <c r="I116" s="371" t="str">
        <f t="shared" si="8"/>
        <v/>
      </c>
      <c r="J116" s="371" t="str">
        <f t="shared" si="9"/>
        <v/>
      </c>
      <c r="K116" s="64"/>
      <c r="L116" s="64"/>
      <c r="M116" s="64"/>
      <c r="N116" s="64"/>
      <c r="O116" s="64"/>
      <c r="P116" s="64"/>
    </row>
    <row r="117" spans="1:16" s="70" customFormat="1">
      <c r="A117" s="139">
        <v>106</v>
      </c>
      <c r="B117" s="180"/>
      <c r="C117" s="180"/>
      <c r="D117" s="140"/>
      <c r="E117" s="142"/>
      <c r="F117" s="16" t="str">
        <f t="shared" si="5"/>
        <v/>
      </c>
      <c r="H117" s="371" t="str">
        <f t="shared" si="7"/>
        <v/>
      </c>
      <c r="I117" s="371" t="str">
        <f t="shared" si="8"/>
        <v/>
      </c>
      <c r="J117" s="371" t="str">
        <f t="shared" si="9"/>
        <v/>
      </c>
      <c r="K117" s="64"/>
      <c r="L117" s="64"/>
      <c r="M117" s="64"/>
      <c r="N117" s="64"/>
      <c r="O117" s="64"/>
      <c r="P117" s="64"/>
    </row>
    <row r="118" spans="1:16" s="70" customFormat="1">
      <c r="A118" s="139">
        <v>107</v>
      </c>
      <c r="B118" s="180"/>
      <c r="C118" s="180"/>
      <c r="D118" s="140"/>
      <c r="E118" s="142"/>
      <c r="F118" s="16" t="str">
        <f t="shared" si="5"/>
        <v/>
      </c>
      <c r="H118" s="371" t="str">
        <f t="shared" si="7"/>
        <v/>
      </c>
      <c r="I118" s="371" t="str">
        <f t="shared" si="8"/>
        <v/>
      </c>
      <c r="J118" s="371" t="str">
        <f t="shared" si="9"/>
        <v/>
      </c>
      <c r="K118" s="64"/>
      <c r="L118" s="64"/>
      <c r="M118" s="64"/>
      <c r="N118" s="64"/>
      <c r="O118" s="64"/>
      <c r="P118" s="64"/>
    </row>
    <row r="119" spans="1:16" s="70" customFormat="1">
      <c r="A119" s="139">
        <v>108</v>
      </c>
      <c r="B119" s="180"/>
      <c r="C119" s="180"/>
      <c r="D119" s="140"/>
      <c r="E119" s="142"/>
      <c r="F119" s="16" t="str">
        <f t="shared" si="5"/>
        <v/>
      </c>
      <c r="H119" s="371" t="str">
        <f t="shared" si="7"/>
        <v/>
      </c>
      <c r="I119" s="371" t="str">
        <f t="shared" si="8"/>
        <v/>
      </c>
      <c r="J119" s="371" t="str">
        <f t="shared" si="9"/>
        <v/>
      </c>
      <c r="K119" s="64"/>
      <c r="L119" s="64"/>
      <c r="M119" s="64"/>
      <c r="N119" s="64"/>
      <c r="O119" s="64"/>
      <c r="P119" s="64"/>
    </row>
    <row r="120" spans="1:16" s="70" customFormat="1">
      <c r="A120" s="139">
        <v>109</v>
      </c>
      <c r="B120" s="180"/>
      <c r="C120" s="180"/>
      <c r="D120" s="140"/>
      <c r="E120" s="142"/>
      <c r="F120" s="16" t="str">
        <f t="shared" si="5"/>
        <v/>
      </c>
      <c r="H120" s="371" t="str">
        <f t="shared" si="7"/>
        <v/>
      </c>
      <c r="I120" s="371" t="str">
        <f t="shared" si="8"/>
        <v/>
      </c>
      <c r="J120" s="371" t="str">
        <f t="shared" si="9"/>
        <v/>
      </c>
      <c r="K120" s="64"/>
      <c r="L120" s="64"/>
      <c r="M120" s="64"/>
      <c r="N120" s="64"/>
      <c r="O120" s="64"/>
      <c r="P120" s="64"/>
    </row>
    <row r="121" spans="1:16" s="70" customFormat="1">
      <c r="A121" s="139">
        <v>110</v>
      </c>
      <c r="B121" s="180"/>
      <c r="C121" s="180"/>
      <c r="D121" s="140"/>
      <c r="E121" s="142"/>
      <c r="F121" s="16" t="str">
        <f t="shared" si="5"/>
        <v/>
      </c>
      <c r="H121" s="371" t="str">
        <f t="shared" si="7"/>
        <v/>
      </c>
      <c r="I121" s="371" t="str">
        <f t="shared" si="8"/>
        <v/>
      </c>
      <c r="J121" s="371" t="str">
        <f t="shared" si="9"/>
        <v/>
      </c>
      <c r="K121" s="64"/>
      <c r="L121" s="64"/>
      <c r="M121" s="64"/>
      <c r="N121" s="64"/>
      <c r="O121" s="64"/>
      <c r="P121" s="64"/>
    </row>
    <row r="122" spans="1:16" s="70" customFormat="1">
      <c r="A122" s="139">
        <v>111</v>
      </c>
      <c r="B122" s="180"/>
      <c r="C122" s="180"/>
      <c r="D122" s="140"/>
      <c r="E122" s="142"/>
      <c r="F122" s="16" t="str">
        <f t="shared" si="5"/>
        <v/>
      </c>
      <c r="H122" s="371" t="str">
        <f t="shared" si="7"/>
        <v/>
      </c>
      <c r="I122" s="371" t="str">
        <f t="shared" si="8"/>
        <v/>
      </c>
      <c r="J122" s="371" t="str">
        <f t="shared" si="9"/>
        <v/>
      </c>
      <c r="K122" s="64"/>
      <c r="L122" s="64"/>
      <c r="M122" s="64"/>
      <c r="N122" s="64"/>
      <c r="O122" s="64"/>
      <c r="P122" s="64"/>
    </row>
    <row r="123" spans="1:16" s="70" customFormat="1">
      <c r="A123" s="139">
        <v>112</v>
      </c>
      <c r="B123" s="180"/>
      <c r="C123" s="180"/>
      <c r="D123" s="140"/>
      <c r="E123" s="142"/>
      <c r="F123" s="16" t="str">
        <f t="shared" si="5"/>
        <v/>
      </c>
      <c r="H123" s="371" t="str">
        <f t="shared" si="7"/>
        <v/>
      </c>
      <c r="I123" s="371" t="str">
        <f t="shared" si="8"/>
        <v/>
      </c>
      <c r="J123" s="371" t="str">
        <f t="shared" si="9"/>
        <v/>
      </c>
      <c r="K123" s="64"/>
      <c r="L123" s="64"/>
      <c r="M123" s="64"/>
      <c r="N123" s="64"/>
      <c r="O123" s="64"/>
      <c r="P123" s="64"/>
    </row>
    <row r="124" spans="1:16" s="70" customFormat="1">
      <c r="A124" s="139">
        <v>113</v>
      </c>
      <c r="B124" s="180"/>
      <c r="C124" s="180"/>
      <c r="D124" s="140"/>
      <c r="E124" s="142"/>
      <c r="F124" s="16" t="str">
        <f t="shared" si="5"/>
        <v/>
      </c>
      <c r="H124" s="371" t="str">
        <f t="shared" si="7"/>
        <v/>
      </c>
      <c r="I124" s="371" t="str">
        <f t="shared" si="8"/>
        <v/>
      </c>
      <c r="J124" s="371" t="str">
        <f t="shared" si="9"/>
        <v/>
      </c>
      <c r="K124" s="64"/>
      <c r="L124" s="64"/>
      <c r="M124" s="64"/>
      <c r="N124" s="64"/>
      <c r="O124" s="64"/>
      <c r="P124" s="64"/>
    </row>
    <row r="125" spans="1:16" s="70" customFormat="1">
      <c r="A125" s="139">
        <v>114</v>
      </c>
      <c r="B125" s="180"/>
      <c r="C125" s="180"/>
      <c r="D125" s="140"/>
      <c r="E125" s="142"/>
      <c r="F125" s="16" t="str">
        <f t="shared" si="5"/>
        <v/>
      </c>
      <c r="H125" s="371" t="str">
        <f t="shared" si="7"/>
        <v/>
      </c>
      <c r="I125" s="371" t="str">
        <f t="shared" si="8"/>
        <v/>
      </c>
      <c r="J125" s="371" t="str">
        <f t="shared" si="9"/>
        <v/>
      </c>
      <c r="K125" s="64"/>
      <c r="L125" s="64"/>
      <c r="M125" s="64"/>
      <c r="N125" s="64"/>
      <c r="O125" s="64"/>
      <c r="P125" s="64"/>
    </row>
    <row r="126" spans="1:16" s="70" customFormat="1">
      <c r="A126" s="139">
        <v>115</v>
      </c>
      <c r="B126" s="180"/>
      <c r="C126" s="180"/>
      <c r="D126" s="140"/>
      <c r="E126" s="142"/>
      <c r="F126" s="16" t="str">
        <f t="shared" si="5"/>
        <v/>
      </c>
      <c r="H126" s="371" t="str">
        <f t="shared" si="7"/>
        <v/>
      </c>
      <c r="I126" s="371" t="str">
        <f t="shared" si="8"/>
        <v/>
      </c>
      <c r="J126" s="371" t="str">
        <f t="shared" si="9"/>
        <v/>
      </c>
      <c r="K126" s="64"/>
      <c r="L126" s="64"/>
      <c r="M126" s="64"/>
      <c r="N126" s="64"/>
      <c r="O126" s="64"/>
      <c r="P126" s="64"/>
    </row>
    <row r="127" spans="1:16" s="70" customFormat="1">
      <c r="A127" s="139">
        <v>116</v>
      </c>
      <c r="B127" s="180"/>
      <c r="C127" s="180"/>
      <c r="D127" s="140"/>
      <c r="E127" s="142"/>
      <c r="F127" s="16" t="str">
        <f t="shared" si="5"/>
        <v/>
      </c>
      <c r="H127" s="371" t="str">
        <f t="shared" si="7"/>
        <v/>
      </c>
      <c r="I127" s="371" t="str">
        <f t="shared" si="8"/>
        <v/>
      </c>
      <c r="J127" s="371" t="str">
        <f t="shared" si="9"/>
        <v/>
      </c>
      <c r="K127" s="64"/>
      <c r="L127" s="64"/>
      <c r="M127" s="64"/>
      <c r="N127" s="64"/>
      <c r="O127" s="64"/>
      <c r="P127" s="64"/>
    </row>
    <row r="128" spans="1:16" s="70" customFormat="1">
      <c r="A128" s="139">
        <v>117</v>
      </c>
      <c r="B128" s="180"/>
      <c r="C128" s="180"/>
      <c r="D128" s="140"/>
      <c r="E128" s="142"/>
      <c r="F128" s="16" t="str">
        <f t="shared" si="5"/>
        <v/>
      </c>
      <c r="H128" s="371" t="str">
        <f t="shared" si="7"/>
        <v/>
      </c>
      <c r="I128" s="371" t="str">
        <f t="shared" si="8"/>
        <v/>
      </c>
      <c r="J128" s="371" t="str">
        <f t="shared" si="9"/>
        <v/>
      </c>
      <c r="K128" s="64"/>
      <c r="L128" s="64"/>
      <c r="M128" s="64"/>
      <c r="N128" s="64"/>
      <c r="O128" s="64"/>
      <c r="P128" s="64"/>
    </row>
    <row r="129" spans="1:16" s="70" customFormat="1">
      <c r="A129" s="139">
        <v>118</v>
      </c>
      <c r="B129" s="180"/>
      <c r="C129" s="180"/>
      <c r="D129" s="140"/>
      <c r="E129" s="142"/>
      <c r="F129" s="16" t="str">
        <f t="shared" si="5"/>
        <v/>
      </c>
      <c r="H129" s="371" t="str">
        <f t="shared" si="7"/>
        <v/>
      </c>
      <c r="I129" s="371" t="str">
        <f t="shared" si="8"/>
        <v/>
      </c>
      <c r="J129" s="371" t="str">
        <f t="shared" si="9"/>
        <v/>
      </c>
      <c r="K129" s="64"/>
      <c r="L129" s="64"/>
      <c r="M129" s="64"/>
      <c r="N129" s="64"/>
      <c r="O129" s="64"/>
      <c r="P129" s="64"/>
    </row>
    <row r="130" spans="1:16" s="70" customFormat="1">
      <c r="A130" s="139">
        <v>119</v>
      </c>
      <c r="B130" s="180"/>
      <c r="C130" s="180"/>
      <c r="D130" s="140"/>
      <c r="E130" s="142"/>
      <c r="F130" s="16" t="str">
        <f t="shared" si="5"/>
        <v/>
      </c>
      <c r="H130" s="371" t="str">
        <f t="shared" si="7"/>
        <v/>
      </c>
      <c r="I130" s="371" t="str">
        <f t="shared" si="8"/>
        <v/>
      </c>
      <c r="J130" s="371" t="str">
        <f t="shared" si="9"/>
        <v/>
      </c>
      <c r="K130" s="64"/>
      <c r="L130" s="64"/>
      <c r="M130" s="64"/>
      <c r="N130" s="64"/>
      <c r="O130" s="64"/>
      <c r="P130" s="64"/>
    </row>
    <row r="131" spans="1:16" s="70" customFormat="1">
      <c r="A131" s="139">
        <v>120</v>
      </c>
      <c r="B131" s="180"/>
      <c r="C131" s="180"/>
      <c r="D131" s="140"/>
      <c r="E131" s="142"/>
      <c r="F131" s="16" t="str">
        <f t="shared" si="5"/>
        <v/>
      </c>
      <c r="H131" s="371" t="str">
        <f t="shared" si="7"/>
        <v/>
      </c>
      <c r="I131" s="371" t="str">
        <f t="shared" si="8"/>
        <v/>
      </c>
      <c r="J131" s="371" t="str">
        <f t="shared" si="9"/>
        <v/>
      </c>
      <c r="K131" s="64"/>
      <c r="L131" s="64"/>
      <c r="M131" s="64"/>
      <c r="N131" s="64"/>
      <c r="O131" s="64"/>
      <c r="P131" s="64"/>
    </row>
    <row r="132" spans="1:16" s="70" customFormat="1">
      <c r="A132" s="139">
        <v>121</v>
      </c>
      <c r="B132" s="180"/>
      <c r="C132" s="180"/>
      <c r="D132" s="140"/>
      <c r="E132" s="142"/>
      <c r="F132" s="16" t="str">
        <f t="shared" si="5"/>
        <v/>
      </c>
      <c r="H132" s="371" t="str">
        <f t="shared" si="7"/>
        <v/>
      </c>
      <c r="I132" s="371" t="str">
        <f t="shared" si="8"/>
        <v/>
      </c>
      <c r="J132" s="371" t="str">
        <f t="shared" si="9"/>
        <v/>
      </c>
      <c r="K132" s="64"/>
      <c r="L132" s="64"/>
      <c r="M132" s="64"/>
      <c r="N132" s="64"/>
      <c r="O132" s="64"/>
      <c r="P132" s="64"/>
    </row>
    <row r="133" spans="1:16" s="70" customFormat="1">
      <c r="A133" s="139">
        <v>122</v>
      </c>
      <c r="B133" s="180"/>
      <c r="C133" s="180"/>
      <c r="D133" s="140"/>
      <c r="E133" s="142"/>
      <c r="F133" s="16" t="str">
        <f t="shared" si="5"/>
        <v/>
      </c>
      <c r="H133" s="371" t="str">
        <f t="shared" si="7"/>
        <v/>
      </c>
      <c r="I133" s="371" t="str">
        <f t="shared" si="8"/>
        <v/>
      </c>
      <c r="J133" s="371" t="str">
        <f t="shared" si="9"/>
        <v/>
      </c>
      <c r="K133" s="64"/>
      <c r="L133" s="64"/>
      <c r="M133" s="64"/>
      <c r="N133" s="64"/>
      <c r="O133" s="64"/>
      <c r="P133" s="64"/>
    </row>
    <row r="134" spans="1:16" s="70" customFormat="1">
      <c r="A134" s="139">
        <v>123</v>
      </c>
      <c r="B134" s="180"/>
      <c r="C134" s="180"/>
      <c r="D134" s="140"/>
      <c r="E134" s="142"/>
      <c r="F134" s="16" t="str">
        <f t="shared" si="5"/>
        <v/>
      </c>
      <c r="H134" s="371" t="str">
        <f t="shared" si="7"/>
        <v/>
      </c>
      <c r="I134" s="371" t="str">
        <f t="shared" si="8"/>
        <v/>
      </c>
      <c r="J134" s="371" t="str">
        <f t="shared" si="9"/>
        <v/>
      </c>
      <c r="K134" s="64"/>
      <c r="L134" s="64"/>
      <c r="M134" s="64"/>
      <c r="N134" s="64"/>
      <c r="O134" s="64"/>
      <c r="P134" s="64"/>
    </row>
    <row r="135" spans="1:16" s="70" customFormat="1">
      <c r="A135" s="139">
        <v>124</v>
      </c>
      <c r="B135" s="180"/>
      <c r="C135" s="180"/>
      <c r="D135" s="140"/>
      <c r="E135" s="142"/>
      <c r="F135" s="16" t="str">
        <f t="shared" si="5"/>
        <v/>
      </c>
      <c r="H135" s="371" t="str">
        <f t="shared" si="7"/>
        <v/>
      </c>
      <c r="I135" s="371" t="str">
        <f t="shared" si="8"/>
        <v/>
      </c>
      <c r="J135" s="371" t="str">
        <f t="shared" si="9"/>
        <v/>
      </c>
      <c r="K135" s="64"/>
      <c r="L135" s="64"/>
      <c r="M135" s="64"/>
      <c r="N135" s="64"/>
      <c r="O135" s="64"/>
      <c r="P135" s="64"/>
    </row>
    <row r="136" spans="1:16" s="70" customFormat="1">
      <c r="A136" s="139">
        <v>125</v>
      </c>
      <c r="B136" s="180"/>
      <c r="C136" s="180"/>
      <c r="D136" s="140"/>
      <c r="E136" s="142"/>
      <c r="F136" s="16" t="str">
        <f t="shared" si="5"/>
        <v/>
      </c>
      <c r="H136" s="371" t="str">
        <f t="shared" si="7"/>
        <v/>
      </c>
      <c r="I136" s="371" t="str">
        <f t="shared" si="8"/>
        <v/>
      </c>
      <c r="J136" s="371" t="str">
        <f t="shared" si="9"/>
        <v/>
      </c>
      <c r="K136" s="64"/>
      <c r="L136" s="64"/>
      <c r="M136" s="64"/>
      <c r="N136" s="64"/>
      <c r="O136" s="64"/>
      <c r="P136" s="64"/>
    </row>
    <row r="137" spans="1:16" s="70" customFormat="1">
      <c r="A137" s="139">
        <v>126</v>
      </c>
      <c r="B137" s="180"/>
      <c r="C137" s="180"/>
      <c r="D137" s="140"/>
      <c r="E137" s="142"/>
      <c r="F137" s="16" t="str">
        <f t="shared" si="5"/>
        <v/>
      </c>
      <c r="H137" s="371" t="str">
        <f t="shared" si="7"/>
        <v/>
      </c>
      <c r="I137" s="371" t="str">
        <f t="shared" si="8"/>
        <v/>
      </c>
      <c r="J137" s="371" t="str">
        <f t="shared" si="9"/>
        <v/>
      </c>
      <c r="K137" s="64"/>
      <c r="L137" s="64"/>
      <c r="M137" s="64"/>
      <c r="N137" s="64"/>
      <c r="O137" s="64"/>
      <c r="P137" s="64"/>
    </row>
    <row r="138" spans="1:16" s="70" customFormat="1">
      <c r="A138" s="139">
        <v>127</v>
      </c>
      <c r="B138" s="180"/>
      <c r="C138" s="180"/>
      <c r="D138" s="140"/>
      <c r="E138" s="142"/>
      <c r="F138" s="16" t="str">
        <f t="shared" si="5"/>
        <v/>
      </c>
      <c r="H138" s="371" t="str">
        <f t="shared" si="7"/>
        <v/>
      </c>
      <c r="I138" s="371" t="str">
        <f t="shared" si="8"/>
        <v/>
      </c>
      <c r="J138" s="371" t="str">
        <f t="shared" si="9"/>
        <v/>
      </c>
      <c r="K138" s="64"/>
      <c r="L138" s="64"/>
      <c r="M138" s="64"/>
      <c r="N138" s="64"/>
      <c r="O138" s="64"/>
      <c r="P138" s="64"/>
    </row>
    <row r="139" spans="1:16" s="70" customFormat="1">
      <c r="A139" s="139">
        <v>128</v>
      </c>
      <c r="B139" s="180"/>
      <c r="C139" s="180"/>
      <c r="D139" s="140"/>
      <c r="E139" s="142"/>
      <c r="F139" s="16" t="str">
        <f t="shared" si="5"/>
        <v/>
      </c>
      <c r="H139" s="371" t="str">
        <f t="shared" si="7"/>
        <v/>
      </c>
      <c r="I139" s="371" t="str">
        <f t="shared" si="8"/>
        <v/>
      </c>
      <c r="J139" s="371" t="str">
        <f t="shared" si="9"/>
        <v/>
      </c>
      <c r="K139" s="64"/>
      <c r="L139" s="64"/>
      <c r="M139" s="64"/>
      <c r="N139" s="64"/>
      <c r="O139" s="64"/>
      <c r="P139" s="64"/>
    </row>
    <row r="140" spans="1:16" s="70" customFormat="1">
      <c r="A140" s="139">
        <v>129</v>
      </c>
      <c r="B140" s="180"/>
      <c r="C140" s="180"/>
      <c r="D140" s="140"/>
      <c r="E140" s="142"/>
      <c r="F140" s="16" t="str">
        <f t="shared" ref="F140:F203" si="10">IF(OR(,$E140&lt;an_initial,$E140&gt;an_final),"",G140*(HLOOKUP(D140,ii7punctaje,2,FALSE)))</f>
        <v/>
      </c>
      <c r="H140" s="371" t="str">
        <f t="shared" ref="H140:H203" si="11">IF(OR(,$E140&lt;an_initial,$E140&gt;an_final),"",G140*(HLOOKUP(D140,ii7punctaje,2,FALSE))*COUNTIF(D140,"Manifestări internaționale"))</f>
        <v/>
      </c>
      <c r="I140" s="371" t="str">
        <f t="shared" ref="I140:I203" si="12">IF(OR(,$E140&lt;an_initial,$E140&gt;an_final),"",G140*(HLOOKUP(D140,ii7punctaje,2,FALSE))*COUNTIF(D140,"Manifestări naționale"))</f>
        <v/>
      </c>
      <c r="J140" s="37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39">
        <v>130</v>
      </c>
      <c r="B141" s="180"/>
      <c r="C141" s="180"/>
      <c r="D141" s="140"/>
      <c r="E141" s="142"/>
      <c r="F141" s="16" t="str">
        <f t="shared" si="10"/>
        <v/>
      </c>
      <c r="H141" s="371" t="str">
        <f t="shared" si="11"/>
        <v/>
      </c>
      <c r="I141" s="371" t="str">
        <f t="shared" si="12"/>
        <v/>
      </c>
      <c r="J141" s="371" t="str">
        <f t="shared" si="13"/>
        <v/>
      </c>
      <c r="K141" s="64"/>
      <c r="L141" s="64"/>
      <c r="M141" s="64"/>
      <c r="N141" s="64"/>
      <c r="O141" s="64"/>
      <c r="P141" s="64"/>
    </row>
    <row r="142" spans="1:16" s="70" customFormat="1">
      <c r="A142" s="139">
        <v>131</v>
      </c>
      <c r="B142" s="180"/>
      <c r="C142" s="180"/>
      <c r="D142" s="140"/>
      <c r="E142" s="142"/>
      <c r="F142" s="16" t="str">
        <f t="shared" si="10"/>
        <v/>
      </c>
      <c r="H142" s="371" t="str">
        <f t="shared" si="11"/>
        <v/>
      </c>
      <c r="I142" s="371" t="str">
        <f t="shared" si="12"/>
        <v/>
      </c>
      <c r="J142" s="371" t="str">
        <f t="shared" si="13"/>
        <v/>
      </c>
      <c r="K142" s="64"/>
      <c r="L142" s="64"/>
      <c r="M142" s="64"/>
      <c r="N142" s="64"/>
      <c r="O142" s="64"/>
      <c r="P142" s="64"/>
    </row>
    <row r="143" spans="1:16" s="70" customFormat="1">
      <c r="A143" s="139">
        <v>132</v>
      </c>
      <c r="B143" s="180"/>
      <c r="C143" s="180"/>
      <c r="D143" s="140"/>
      <c r="E143" s="142"/>
      <c r="F143" s="16" t="str">
        <f t="shared" si="10"/>
        <v/>
      </c>
      <c r="H143" s="371" t="str">
        <f t="shared" si="11"/>
        <v/>
      </c>
      <c r="I143" s="371" t="str">
        <f t="shared" si="12"/>
        <v/>
      </c>
      <c r="J143" s="371" t="str">
        <f t="shared" si="13"/>
        <v/>
      </c>
      <c r="K143" s="64"/>
      <c r="L143" s="64"/>
      <c r="M143" s="64"/>
      <c r="N143" s="64"/>
      <c r="O143" s="64"/>
      <c r="P143" s="64"/>
    </row>
    <row r="144" spans="1:16" s="70" customFormat="1">
      <c r="A144" s="139">
        <v>133</v>
      </c>
      <c r="B144" s="180"/>
      <c r="C144" s="180"/>
      <c r="D144" s="140"/>
      <c r="E144" s="142"/>
      <c r="F144" s="16" t="str">
        <f t="shared" si="10"/>
        <v/>
      </c>
      <c r="H144" s="371" t="str">
        <f t="shared" si="11"/>
        <v/>
      </c>
      <c r="I144" s="371" t="str">
        <f t="shared" si="12"/>
        <v/>
      </c>
      <c r="J144" s="371" t="str">
        <f t="shared" si="13"/>
        <v/>
      </c>
      <c r="K144" s="64"/>
      <c r="L144" s="64"/>
      <c r="M144" s="64"/>
      <c r="N144" s="64"/>
      <c r="O144" s="64"/>
      <c r="P144" s="64"/>
    </row>
    <row r="145" spans="1:16" s="70" customFormat="1">
      <c r="A145" s="139">
        <v>134</v>
      </c>
      <c r="B145" s="180"/>
      <c r="C145" s="180"/>
      <c r="D145" s="140"/>
      <c r="E145" s="142"/>
      <c r="F145" s="16" t="str">
        <f t="shared" si="10"/>
        <v/>
      </c>
      <c r="H145" s="371" t="str">
        <f t="shared" si="11"/>
        <v/>
      </c>
      <c r="I145" s="371" t="str">
        <f t="shared" si="12"/>
        <v/>
      </c>
      <c r="J145" s="371" t="str">
        <f t="shared" si="13"/>
        <v/>
      </c>
      <c r="K145" s="64"/>
      <c r="L145" s="64"/>
      <c r="M145" s="64"/>
      <c r="N145" s="64"/>
      <c r="O145" s="64"/>
      <c r="P145" s="64"/>
    </row>
    <row r="146" spans="1:16" s="70" customFormat="1">
      <c r="A146" s="139">
        <v>135</v>
      </c>
      <c r="B146" s="180"/>
      <c r="C146" s="180"/>
      <c r="D146" s="140"/>
      <c r="E146" s="142"/>
      <c r="F146" s="16" t="str">
        <f t="shared" si="10"/>
        <v/>
      </c>
      <c r="H146" s="371" t="str">
        <f t="shared" si="11"/>
        <v/>
      </c>
      <c r="I146" s="371" t="str">
        <f t="shared" si="12"/>
        <v/>
      </c>
      <c r="J146" s="371" t="str">
        <f t="shared" si="13"/>
        <v/>
      </c>
      <c r="K146" s="64"/>
      <c r="L146" s="64"/>
      <c r="M146" s="64"/>
      <c r="N146" s="64"/>
      <c r="O146" s="64"/>
      <c r="P146" s="64"/>
    </row>
    <row r="147" spans="1:16" s="70" customFormat="1">
      <c r="A147" s="139">
        <v>136</v>
      </c>
      <c r="B147" s="180"/>
      <c r="C147" s="180"/>
      <c r="D147" s="140"/>
      <c r="E147" s="142"/>
      <c r="F147" s="16" t="str">
        <f t="shared" si="10"/>
        <v/>
      </c>
      <c r="H147" s="371" t="str">
        <f t="shared" si="11"/>
        <v/>
      </c>
      <c r="I147" s="371" t="str">
        <f t="shared" si="12"/>
        <v/>
      </c>
      <c r="J147" s="371" t="str">
        <f t="shared" si="13"/>
        <v/>
      </c>
      <c r="K147" s="64"/>
      <c r="L147" s="64"/>
      <c r="M147" s="64"/>
      <c r="N147" s="64"/>
      <c r="O147" s="64"/>
      <c r="P147" s="64"/>
    </row>
    <row r="148" spans="1:16" s="70" customFormat="1">
      <c r="A148" s="139">
        <v>137</v>
      </c>
      <c r="B148" s="180"/>
      <c r="C148" s="180"/>
      <c r="D148" s="140"/>
      <c r="E148" s="142"/>
      <c r="F148" s="16" t="str">
        <f t="shared" si="10"/>
        <v/>
      </c>
      <c r="H148" s="371" t="str">
        <f t="shared" si="11"/>
        <v/>
      </c>
      <c r="I148" s="371" t="str">
        <f t="shared" si="12"/>
        <v/>
      </c>
      <c r="J148" s="371" t="str">
        <f t="shared" si="13"/>
        <v/>
      </c>
      <c r="K148" s="64"/>
      <c r="L148" s="64"/>
      <c r="M148" s="64"/>
      <c r="N148" s="64"/>
      <c r="O148" s="64"/>
      <c r="P148" s="64"/>
    </row>
    <row r="149" spans="1:16" s="70" customFormat="1">
      <c r="A149" s="139">
        <v>138</v>
      </c>
      <c r="B149" s="180"/>
      <c r="C149" s="180"/>
      <c r="D149" s="140"/>
      <c r="E149" s="142"/>
      <c r="F149" s="16" t="str">
        <f t="shared" si="10"/>
        <v/>
      </c>
      <c r="H149" s="371" t="str">
        <f t="shared" si="11"/>
        <v/>
      </c>
      <c r="I149" s="371" t="str">
        <f t="shared" si="12"/>
        <v/>
      </c>
      <c r="J149" s="371" t="str">
        <f t="shared" si="13"/>
        <v/>
      </c>
      <c r="K149" s="64"/>
      <c r="L149" s="64"/>
      <c r="M149" s="64"/>
      <c r="N149" s="64"/>
      <c r="O149" s="64"/>
      <c r="P149" s="64"/>
    </row>
    <row r="150" spans="1:16" s="70" customFormat="1">
      <c r="A150" s="139">
        <v>139</v>
      </c>
      <c r="B150" s="180"/>
      <c r="C150" s="180"/>
      <c r="D150" s="140"/>
      <c r="E150" s="142"/>
      <c r="F150" s="16" t="str">
        <f t="shared" si="10"/>
        <v/>
      </c>
      <c r="H150" s="371" t="str">
        <f t="shared" si="11"/>
        <v/>
      </c>
      <c r="I150" s="371" t="str">
        <f t="shared" si="12"/>
        <v/>
      </c>
      <c r="J150" s="371" t="str">
        <f t="shared" si="13"/>
        <v/>
      </c>
      <c r="K150" s="64"/>
      <c r="L150" s="64"/>
      <c r="M150" s="64"/>
      <c r="N150" s="64"/>
      <c r="O150" s="64"/>
      <c r="P150" s="64"/>
    </row>
    <row r="151" spans="1:16" s="70" customFormat="1">
      <c r="A151" s="139">
        <v>140</v>
      </c>
      <c r="B151" s="180"/>
      <c r="C151" s="180"/>
      <c r="D151" s="140"/>
      <c r="E151" s="142"/>
      <c r="F151" s="16" t="str">
        <f t="shared" si="10"/>
        <v/>
      </c>
      <c r="H151" s="371" t="str">
        <f t="shared" si="11"/>
        <v/>
      </c>
      <c r="I151" s="371" t="str">
        <f t="shared" si="12"/>
        <v/>
      </c>
      <c r="J151" s="371" t="str">
        <f t="shared" si="13"/>
        <v/>
      </c>
      <c r="K151" s="64"/>
      <c r="L151" s="64"/>
      <c r="M151" s="64"/>
      <c r="N151" s="64"/>
      <c r="O151" s="64"/>
      <c r="P151" s="64"/>
    </row>
    <row r="152" spans="1:16" s="70" customFormat="1">
      <c r="A152" s="139">
        <v>141</v>
      </c>
      <c r="B152" s="180"/>
      <c r="C152" s="180"/>
      <c r="D152" s="140"/>
      <c r="E152" s="142"/>
      <c r="F152" s="16" t="str">
        <f t="shared" si="10"/>
        <v/>
      </c>
      <c r="H152" s="371" t="str">
        <f t="shared" si="11"/>
        <v/>
      </c>
      <c r="I152" s="371" t="str">
        <f t="shared" si="12"/>
        <v/>
      </c>
      <c r="J152" s="371" t="str">
        <f t="shared" si="13"/>
        <v/>
      </c>
      <c r="K152" s="64"/>
      <c r="L152" s="64"/>
      <c r="M152" s="64"/>
      <c r="N152" s="64"/>
      <c r="O152" s="64"/>
      <c r="P152" s="64"/>
    </row>
    <row r="153" spans="1:16" s="70" customFormat="1">
      <c r="A153" s="139">
        <v>142</v>
      </c>
      <c r="B153" s="180"/>
      <c r="C153" s="180"/>
      <c r="D153" s="140"/>
      <c r="E153" s="142"/>
      <c r="F153" s="16" t="str">
        <f t="shared" si="10"/>
        <v/>
      </c>
      <c r="H153" s="371" t="str">
        <f t="shared" si="11"/>
        <v/>
      </c>
      <c r="I153" s="371" t="str">
        <f t="shared" si="12"/>
        <v/>
      </c>
      <c r="J153" s="371" t="str">
        <f t="shared" si="13"/>
        <v/>
      </c>
      <c r="K153" s="64"/>
      <c r="L153" s="64"/>
      <c r="M153" s="64"/>
      <c r="N153" s="64"/>
      <c r="O153" s="64"/>
      <c r="P153" s="64"/>
    </row>
    <row r="154" spans="1:16" s="70" customFormat="1">
      <c r="A154" s="139">
        <v>143</v>
      </c>
      <c r="B154" s="180"/>
      <c r="C154" s="180"/>
      <c r="D154" s="140"/>
      <c r="E154" s="142"/>
      <c r="F154" s="16" t="str">
        <f t="shared" si="10"/>
        <v/>
      </c>
      <c r="H154" s="371" t="str">
        <f t="shared" si="11"/>
        <v/>
      </c>
      <c r="I154" s="371" t="str">
        <f t="shared" si="12"/>
        <v/>
      </c>
      <c r="J154" s="371" t="str">
        <f t="shared" si="13"/>
        <v/>
      </c>
      <c r="K154" s="64"/>
      <c r="L154" s="64"/>
      <c r="M154" s="64"/>
      <c r="N154" s="64"/>
      <c r="O154" s="64"/>
      <c r="P154" s="64"/>
    </row>
    <row r="155" spans="1:16" s="70" customFormat="1">
      <c r="A155" s="139">
        <v>144</v>
      </c>
      <c r="B155" s="180"/>
      <c r="C155" s="180"/>
      <c r="D155" s="140"/>
      <c r="E155" s="142"/>
      <c r="F155" s="16" t="str">
        <f t="shared" si="10"/>
        <v/>
      </c>
      <c r="H155" s="371" t="str">
        <f t="shared" si="11"/>
        <v/>
      </c>
      <c r="I155" s="371" t="str">
        <f t="shared" si="12"/>
        <v/>
      </c>
      <c r="J155" s="371" t="str">
        <f t="shared" si="13"/>
        <v/>
      </c>
      <c r="K155" s="64"/>
      <c r="L155" s="64"/>
      <c r="M155" s="64"/>
      <c r="N155" s="64"/>
      <c r="O155" s="64"/>
      <c r="P155" s="64"/>
    </row>
    <row r="156" spans="1:16" s="70" customFormat="1">
      <c r="A156" s="139">
        <v>145</v>
      </c>
      <c r="B156" s="180"/>
      <c r="C156" s="180"/>
      <c r="D156" s="140"/>
      <c r="E156" s="142"/>
      <c r="F156" s="16" t="str">
        <f t="shared" si="10"/>
        <v/>
      </c>
      <c r="H156" s="371" t="str">
        <f t="shared" si="11"/>
        <v/>
      </c>
      <c r="I156" s="371" t="str">
        <f t="shared" si="12"/>
        <v/>
      </c>
      <c r="J156" s="371" t="str">
        <f t="shared" si="13"/>
        <v/>
      </c>
      <c r="K156" s="64"/>
      <c r="L156" s="64"/>
      <c r="M156" s="64"/>
      <c r="N156" s="64"/>
      <c r="O156" s="64"/>
      <c r="P156" s="64"/>
    </row>
    <row r="157" spans="1:16" s="70" customFormat="1">
      <c r="A157" s="139">
        <v>146</v>
      </c>
      <c r="B157" s="180"/>
      <c r="C157" s="180"/>
      <c r="D157" s="140"/>
      <c r="E157" s="142"/>
      <c r="F157" s="16" t="str">
        <f t="shared" si="10"/>
        <v/>
      </c>
      <c r="H157" s="371" t="str">
        <f t="shared" si="11"/>
        <v/>
      </c>
      <c r="I157" s="371" t="str">
        <f t="shared" si="12"/>
        <v/>
      </c>
      <c r="J157" s="371" t="str">
        <f t="shared" si="13"/>
        <v/>
      </c>
      <c r="K157" s="64"/>
      <c r="L157" s="64"/>
      <c r="M157" s="64"/>
      <c r="N157" s="64"/>
      <c r="O157" s="64"/>
      <c r="P157" s="64"/>
    </row>
    <row r="158" spans="1:16" s="70" customFormat="1">
      <c r="A158" s="139">
        <v>147</v>
      </c>
      <c r="B158" s="180"/>
      <c r="C158" s="180"/>
      <c r="D158" s="140"/>
      <c r="E158" s="142"/>
      <c r="F158" s="16" t="str">
        <f t="shared" si="10"/>
        <v/>
      </c>
      <c r="H158" s="371" t="str">
        <f t="shared" si="11"/>
        <v/>
      </c>
      <c r="I158" s="371" t="str">
        <f t="shared" si="12"/>
        <v/>
      </c>
      <c r="J158" s="371" t="str">
        <f t="shared" si="13"/>
        <v/>
      </c>
      <c r="K158" s="64"/>
      <c r="L158" s="64"/>
      <c r="M158" s="64"/>
      <c r="N158" s="64"/>
      <c r="O158" s="64"/>
      <c r="P158" s="64"/>
    </row>
    <row r="159" spans="1:16" s="70" customFormat="1">
      <c r="A159" s="139">
        <v>148</v>
      </c>
      <c r="B159" s="180"/>
      <c r="C159" s="180"/>
      <c r="D159" s="140"/>
      <c r="E159" s="142"/>
      <c r="F159" s="16" t="str">
        <f t="shared" si="10"/>
        <v/>
      </c>
      <c r="H159" s="371" t="str">
        <f t="shared" si="11"/>
        <v/>
      </c>
      <c r="I159" s="371" t="str">
        <f t="shared" si="12"/>
        <v/>
      </c>
      <c r="J159" s="371" t="str">
        <f t="shared" si="13"/>
        <v/>
      </c>
      <c r="K159" s="64"/>
      <c r="L159" s="64"/>
      <c r="M159" s="64"/>
      <c r="N159" s="64"/>
      <c r="O159" s="64"/>
      <c r="P159" s="64"/>
    </row>
    <row r="160" spans="1:16" s="70" customFormat="1">
      <c r="A160" s="139">
        <v>149</v>
      </c>
      <c r="B160" s="180"/>
      <c r="C160" s="180"/>
      <c r="D160" s="140"/>
      <c r="E160" s="142"/>
      <c r="F160" s="16" t="str">
        <f t="shared" si="10"/>
        <v/>
      </c>
      <c r="H160" s="371" t="str">
        <f t="shared" si="11"/>
        <v/>
      </c>
      <c r="I160" s="371" t="str">
        <f t="shared" si="12"/>
        <v/>
      </c>
      <c r="J160" s="371" t="str">
        <f t="shared" si="13"/>
        <v/>
      </c>
      <c r="K160" s="64"/>
      <c r="L160" s="64"/>
      <c r="M160" s="64"/>
      <c r="N160" s="64"/>
      <c r="O160" s="64"/>
      <c r="P160" s="64"/>
    </row>
    <row r="161" spans="1:16" s="70" customFormat="1">
      <c r="A161" s="139">
        <v>150</v>
      </c>
      <c r="B161" s="180"/>
      <c r="C161" s="180"/>
      <c r="D161" s="140"/>
      <c r="E161" s="142"/>
      <c r="F161" s="16" t="str">
        <f t="shared" si="10"/>
        <v/>
      </c>
      <c r="H161" s="371" t="str">
        <f t="shared" si="11"/>
        <v/>
      </c>
      <c r="I161" s="371" t="str">
        <f t="shared" si="12"/>
        <v/>
      </c>
      <c r="J161" s="371" t="str">
        <f t="shared" si="13"/>
        <v/>
      </c>
      <c r="K161" s="64"/>
      <c r="L161" s="64"/>
      <c r="M161" s="64"/>
      <c r="N161" s="64"/>
      <c r="O161" s="64"/>
      <c r="P161" s="64"/>
    </row>
    <row r="162" spans="1:16" s="70" customFormat="1">
      <c r="A162" s="139">
        <v>151</v>
      </c>
      <c r="B162" s="180"/>
      <c r="C162" s="180"/>
      <c r="D162" s="140"/>
      <c r="E162" s="142"/>
      <c r="F162" s="16" t="str">
        <f t="shared" si="10"/>
        <v/>
      </c>
      <c r="H162" s="371" t="str">
        <f t="shared" si="11"/>
        <v/>
      </c>
      <c r="I162" s="371" t="str">
        <f t="shared" si="12"/>
        <v/>
      </c>
      <c r="J162" s="371" t="str">
        <f t="shared" si="13"/>
        <v/>
      </c>
      <c r="K162" s="64"/>
      <c r="L162" s="64"/>
      <c r="M162" s="64"/>
      <c r="N162" s="64"/>
      <c r="O162" s="64"/>
      <c r="P162" s="64"/>
    </row>
    <row r="163" spans="1:16" s="70" customFormat="1">
      <c r="A163" s="139">
        <v>152</v>
      </c>
      <c r="B163" s="180"/>
      <c r="C163" s="180"/>
      <c r="D163" s="140"/>
      <c r="E163" s="142"/>
      <c r="F163" s="16" t="str">
        <f t="shared" si="10"/>
        <v/>
      </c>
      <c r="H163" s="371" t="str">
        <f t="shared" si="11"/>
        <v/>
      </c>
      <c r="I163" s="371" t="str">
        <f t="shared" si="12"/>
        <v/>
      </c>
      <c r="J163" s="371" t="str">
        <f t="shared" si="13"/>
        <v/>
      </c>
      <c r="K163" s="64"/>
      <c r="L163" s="64"/>
      <c r="M163" s="64"/>
      <c r="N163" s="64"/>
      <c r="O163" s="64"/>
      <c r="P163" s="64"/>
    </row>
    <row r="164" spans="1:16" s="70" customFormat="1">
      <c r="A164" s="139">
        <v>153</v>
      </c>
      <c r="B164" s="180"/>
      <c r="C164" s="180"/>
      <c r="D164" s="140"/>
      <c r="E164" s="142"/>
      <c r="F164" s="16" t="str">
        <f t="shared" si="10"/>
        <v/>
      </c>
      <c r="H164" s="371" t="str">
        <f t="shared" si="11"/>
        <v/>
      </c>
      <c r="I164" s="371" t="str">
        <f t="shared" si="12"/>
        <v/>
      </c>
      <c r="J164" s="371" t="str">
        <f t="shared" si="13"/>
        <v/>
      </c>
      <c r="K164" s="64"/>
      <c r="L164" s="64"/>
      <c r="M164" s="64"/>
      <c r="N164" s="64"/>
      <c r="O164" s="64"/>
      <c r="P164" s="64"/>
    </row>
    <row r="165" spans="1:16" s="70" customFormat="1">
      <c r="A165" s="139">
        <v>154</v>
      </c>
      <c r="B165" s="180"/>
      <c r="C165" s="180"/>
      <c r="D165" s="140"/>
      <c r="E165" s="142"/>
      <c r="F165" s="16" t="str">
        <f t="shared" si="10"/>
        <v/>
      </c>
      <c r="H165" s="371" t="str">
        <f t="shared" si="11"/>
        <v/>
      </c>
      <c r="I165" s="371" t="str">
        <f t="shared" si="12"/>
        <v/>
      </c>
      <c r="J165" s="371" t="str">
        <f t="shared" si="13"/>
        <v/>
      </c>
      <c r="K165" s="64"/>
      <c r="L165" s="64"/>
      <c r="M165" s="64"/>
      <c r="N165" s="64"/>
      <c r="O165" s="64"/>
      <c r="P165" s="64"/>
    </row>
    <row r="166" spans="1:16" s="70" customFormat="1">
      <c r="A166" s="139">
        <v>155</v>
      </c>
      <c r="B166" s="180"/>
      <c r="C166" s="180"/>
      <c r="D166" s="140"/>
      <c r="E166" s="142"/>
      <c r="F166" s="16" t="str">
        <f t="shared" si="10"/>
        <v/>
      </c>
      <c r="H166" s="371" t="str">
        <f t="shared" si="11"/>
        <v/>
      </c>
      <c r="I166" s="371" t="str">
        <f t="shared" si="12"/>
        <v/>
      </c>
      <c r="J166" s="371" t="str">
        <f t="shared" si="13"/>
        <v/>
      </c>
      <c r="K166" s="64"/>
      <c r="L166" s="64"/>
      <c r="M166" s="64"/>
      <c r="N166" s="64"/>
      <c r="O166" s="64"/>
      <c r="P166" s="64"/>
    </row>
    <row r="167" spans="1:16" s="70" customFormat="1">
      <c r="A167" s="139">
        <v>156</v>
      </c>
      <c r="B167" s="180"/>
      <c r="C167" s="180"/>
      <c r="D167" s="140"/>
      <c r="E167" s="142"/>
      <c r="F167" s="16" t="str">
        <f t="shared" si="10"/>
        <v/>
      </c>
      <c r="H167" s="371" t="str">
        <f t="shared" si="11"/>
        <v/>
      </c>
      <c r="I167" s="371" t="str">
        <f t="shared" si="12"/>
        <v/>
      </c>
      <c r="J167" s="371" t="str">
        <f t="shared" si="13"/>
        <v/>
      </c>
      <c r="K167" s="64"/>
      <c r="L167" s="64"/>
      <c r="M167" s="64"/>
      <c r="N167" s="64"/>
      <c r="O167" s="64"/>
      <c r="P167" s="64"/>
    </row>
    <row r="168" spans="1:16" s="70" customFormat="1">
      <c r="A168" s="139">
        <v>157</v>
      </c>
      <c r="B168" s="180"/>
      <c r="C168" s="180"/>
      <c r="D168" s="140"/>
      <c r="E168" s="142"/>
      <c r="F168" s="16" t="str">
        <f t="shared" si="10"/>
        <v/>
      </c>
      <c r="H168" s="371" t="str">
        <f t="shared" si="11"/>
        <v/>
      </c>
      <c r="I168" s="371" t="str">
        <f t="shared" si="12"/>
        <v/>
      </c>
      <c r="J168" s="371" t="str">
        <f t="shared" si="13"/>
        <v/>
      </c>
      <c r="K168" s="64"/>
      <c r="L168" s="64"/>
      <c r="M168" s="64"/>
      <c r="N168" s="64"/>
      <c r="O168" s="64"/>
      <c r="P168" s="64"/>
    </row>
    <row r="169" spans="1:16" s="70" customFormat="1">
      <c r="A169" s="139">
        <v>158</v>
      </c>
      <c r="B169" s="180"/>
      <c r="C169" s="180"/>
      <c r="D169" s="140"/>
      <c r="E169" s="142"/>
      <c r="F169" s="16" t="str">
        <f t="shared" si="10"/>
        <v/>
      </c>
      <c r="H169" s="371" t="str">
        <f t="shared" si="11"/>
        <v/>
      </c>
      <c r="I169" s="371" t="str">
        <f t="shared" si="12"/>
        <v/>
      </c>
      <c r="J169" s="371" t="str">
        <f t="shared" si="13"/>
        <v/>
      </c>
      <c r="K169" s="64"/>
      <c r="L169" s="64"/>
      <c r="M169" s="64"/>
      <c r="N169" s="64"/>
      <c r="O169" s="64"/>
      <c r="P169" s="64"/>
    </row>
    <row r="170" spans="1:16" s="70" customFormat="1">
      <c r="A170" s="139">
        <v>159</v>
      </c>
      <c r="B170" s="180"/>
      <c r="C170" s="180"/>
      <c r="D170" s="140"/>
      <c r="E170" s="142"/>
      <c r="F170" s="16" t="str">
        <f t="shared" si="10"/>
        <v/>
      </c>
      <c r="H170" s="371" t="str">
        <f t="shared" si="11"/>
        <v/>
      </c>
      <c r="I170" s="371" t="str">
        <f t="shared" si="12"/>
        <v/>
      </c>
      <c r="J170" s="371" t="str">
        <f t="shared" si="13"/>
        <v/>
      </c>
      <c r="K170" s="64"/>
      <c r="L170" s="64"/>
      <c r="M170" s="64"/>
      <c r="N170" s="64"/>
      <c r="O170" s="64"/>
      <c r="P170" s="64"/>
    </row>
    <row r="171" spans="1:16" s="70" customFormat="1">
      <c r="A171" s="139">
        <v>160</v>
      </c>
      <c r="B171" s="180"/>
      <c r="C171" s="180"/>
      <c r="D171" s="140"/>
      <c r="E171" s="142"/>
      <c r="F171" s="16" t="str">
        <f t="shared" si="10"/>
        <v/>
      </c>
      <c r="H171" s="371" t="str">
        <f t="shared" si="11"/>
        <v/>
      </c>
      <c r="I171" s="371" t="str">
        <f t="shared" si="12"/>
        <v/>
      </c>
      <c r="J171" s="371" t="str">
        <f t="shared" si="13"/>
        <v/>
      </c>
      <c r="K171" s="64"/>
      <c r="L171" s="64"/>
      <c r="M171" s="64"/>
      <c r="N171" s="64"/>
      <c r="O171" s="64"/>
      <c r="P171" s="64"/>
    </row>
    <row r="172" spans="1:16" s="70" customFormat="1">
      <c r="A172" s="139">
        <v>161</v>
      </c>
      <c r="B172" s="180"/>
      <c r="C172" s="180"/>
      <c r="D172" s="140"/>
      <c r="E172" s="142"/>
      <c r="F172" s="16" t="str">
        <f t="shared" si="10"/>
        <v/>
      </c>
      <c r="H172" s="371" t="str">
        <f t="shared" si="11"/>
        <v/>
      </c>
      <c r="I172" s="371" t="str">
        <f t="shared" si="12"/>
        <v/>
      </c>
      <c r="J172" s="371" t="str">
        <f t="shared" si="13"/>
        <v/>
      </c>
      <c r="K172" s="64"/>
      <c r="L172" s="64"/>
      <c r="M172" s="64"/>
      <c r="N172" s="64"/>
      <c r="O172" s="64"/>
      <c r="P172" s="64"/>
    </row>
    <row r="173" spans="1:16" s="70" customFormat="1">
      <c r="A173" s="139">
        <v>162</v>
      </c>
      <c r="B173" s="180"/>
      <c r="C173" s="180"/>
      <c r="D173" s="140"/>
      <c r="E173" s="142"/>
      <c r="F173" s="16" t="str">
        <f t="shared" si="10"/>
        <v/>
      </c>
      <c r="H173" s="371" t="str">
        <f t="shared" si="11"/>
        <v/>
      </c>
      <c r="I173" s="371" t="str">
        <f t="shared" si="12"/>
        <v/>
      </c>
      <c r="J173" s="371" t="str">
        <f t="shared" si="13"/>
        <v/>
      </c>
      <c r="K173" s="64"/>
      <c r="L173" s="64"/>
      <c r="M173" s="64"/>
      <c r="N173" s="64"/>
      <c r="O173" s="64"/>
      <c r="P173" s="64"/>
    </row>
    <row r="174" spans="1:16" s="70" customFormat="1">
      <c r="A174" s="139">
        <v>163</v>
      </c>
      <c r="B174" s="180"/>
      <c r="C174" s="180"/>
      <c r="D174" s="140"/>
      <c r="E174" s="142"/>
      <c r="F174" s="16" t="str">
        <f t="shared" si="10"/>
        <v/>
      </c>
      <c r="H174" s="371" t="str">
        <f t="shared" si="11"/>
        <v/>
      </c>
      <c r="I174" s="371" t="str">
        <f t="shared" si="12"/>
        <v/>
      </c>
      <c r="J174" s="371" t="str">
        <f t="shared" si="13"/>
        <v/>
      </c>
      <c r="K174" s="64"/>
      <c r="L174" s="64"/>
      <c r="M174" s="64"/>
      <c r="N174" s="64"/>
      <c r="O174" s="64"/>
      <c r="P174" s="64"/>
    </row>
    <row r="175" spans="1:16" s="70" customFormat="1">
      <c r="A175" s="139">
        <v>164</v>
      </c>
      <c r="B175" s="180"/>
      <c r="C175" s="180"/>
      <c r="D175" s="140"/>
      <c r="E175" s="142"/>
      <c r="F175" s="16" t="str">
        <f t="shared" si="10"/>
        <v/>
      </c>
      <c r="H175" s="371" t="str">
        <f t="shared" si="11"/>
        <v/>
      </c>
      <c r="I175" s="371" t="str">
        <f t="shared" si="12"/>
        <v/>
      </c>
      <c r="J175" s="371" t="str">
        <f t="shared" si="13"/>
        <v/>
      </c>
      <c r="K175" s="64"/>
      <c r="L175" s="64"/>
      <c r="M175" s="64"/>
      <c r="N175" s="64"/>
      <c r="O175" s="64"/>
      <c r="P175" s="64"/>
    </row>
    <row r="176" spans="1:16" s="70" customFormat="1">
      <c r="A176" s="139">
        <v>165</v>
      </c>
      <c r="B176" s="180"/>
      <c r="C176" s="180"/>
      <c r="D176" s="140"/>
      <c r="E176" s="142"/>
      <c r="F176" s="16" t="str">
        <f t="shared" si="10"/>
        <v/>
      </c>
      <c r="H176" s="371" t="str">
        <f t="shared" si="11"/>
        <v/>
      </c>
      <c r="I176" s="371" t="str">
        <f t="shared" si="12"/>
        <v/>
      </c>
      <c r="J176" s="371" t="str">
        <f t="shared" si="13"/>
        <v/>
      </c>
      <c r="K176" s="64"/>
      <c r="L176" s="64"/>
      <c r="M176" s="64"/>
      <c r="N176" s="64"/>
      <c r="O176" s="64"/>
      <c r="P176" s="64"/>
    </row>
    <row r="177" spans="1:16" s="70" customFormat="1">
      <c r="A177" s="139">
        <v>166</v>
      </c>
      <c r="B177" s="180"/>
      <c r="C177" s="180"/>
      <c r="D177" s="140"/>
      <c r="E177" s="142"/>
      <c r="F177" s="16" t="str">
        <f t="shared" si="10"/>
        <v/>
      </c>
      <c r="H177" s="371" t="str">
        <f t="shared" si="11"/>
        <v/>
      </c>
      <c r="I177" s="371" t="str">
        <f t="shared" si="12"/>
        <v/>
      </c>
      <c r="J177" s="371" t="str">
        <f t="shared" si="13"/>
        <v/>
      </c>
      <c r="K177" s="64"/>
      <c r="L177" s="64"/>
      <c r="M177" s="64"/>
      <c r="N177" s="64"/>
      <c r="O177" s="64"/>
      <c r="P177" s="64"/>
    </row>
    <row r="178" spans="1:16" s="70" customFormat="1">
      <c r="A178" s="139">
        <v>167</v>
      </c>
      <c r="B178" s="180"/>
      <c r="C178" s="180"/>
      <c r="D178" s="140"/>
      <c r="E178" s="142"/>
      <c r="F178" s="16" t="str">
        <f t="shared" si="10"/>
        <v/>
      </c>
      <c r="H178" s="371" t="str">
        <f t="shared" si="11"/>
        <v/>
      </c>
      <c r="I178" s="371" t="str">
        <f t="shared" si="12"/>
        <v/>
      </c>
      <c r="J178" s="371" t="str">
        <f t="shared" si="13"/>
        <v/>
      </c>
      <c r="K178" s="64"/>
      <c r="L178" s="64"/>
      <c r="M178" s="64"/>
      <c r="N178" s="64"/>
      <c r="O178" s="64"/>
      <c r="P178" s="64"/>
    </row>
    <row r="179" spans="1:16" s="70" customFormat="1">
      <c r="A179" s="139">
        <v>168</v>
      </c>
      <c r="B179" s="180"/>
      <c r="C179" s="180"/>
      <c r="D179" s="140"/>
      <c r="E179" s="142"/>
      <c r="F179" s="16" t="str">
        <f t="shared" si="10"/>
        <v/>
      </c>
      <c r="H179" s="371" t="str">
        <f t="shared" si="11"/>
        <v/>
      </c>
      <c r="I179" s="371" t="str">
        <f t="shared" si="12"/>
        <v/>
      </c>
      <c r="J179" s="371" t="str">
        <f t="shared" si="13"/>
        <v/>
      </c>
      <c r="K179" s="64"/>
      <c r="L179" s="64"/>
      <c r="M179" s="64"/>
      <c r="N179" s="64"/>
      <c r="O179" s="64"/>
      <c r="P179" s="64"/>
    </row>
    <row r="180" spans="1:16" s="70" customFormat="1">
      <c r="A180" s="139">
        <v>169</v>
      </c>
      <c r="B180" s="180"/>
      <c r="C180" s="180"/>
      <c r="D180" s="140"/>
      <c r="E180" s="142"/>
      <c r="F180" s="16" t="str">
        <f t="shared" si="10"/>
        <v/>
      </c>
      <c r="H180" s="371" t="str">
        <f t="shared" si="11"/>
        <v/>
      </c>
      <c r="I180" s="371" t="str">
        <f t="shared" si="12"/>
        <v/>
      </c>
      <c r="J180" s="371" t="str">
        <f t="shared" si="13"/>
        <v/>
      </c>
      <c r="K180" s="64"/>
      <c r="L180" s="64"/>
      <c r="M180" s="64"/>
      <c r="N180" s="64"/>
      <c r="O180" s="64"/>
      <c r="P180" s="64"/>
    </row>
    <row r="181" spans="1:16" s="70" customFormat="1">
      <c r="A181" s="139">
        <v>170</v>
      </c>
      <c r="B181" s="180"/>
      <c r="C181" s="180"/>
      <c r="D181" s="140"/>
      <c r="E181" s="142"/>
      <c r="F181" s="16" t="str">
        <f t="shared" si="10"/>
        <v/>
      </c>
      <c r="H181" s="371" t="str">
        <f t="shared" si="11"/>
        <v/>
      </c>
      <c r="I181" s="371" t="str">
        <f t="shared" si="12"/>
        <v/>
      </c>
      <c r="J181" s="371" t="str">
        <f t="shared" si="13"/>
        <v/>
      </c>
      <c r="K181" s="64"/>
      <c r="L181" s="64"/>
      <c r="M181" s="64"/>
      <c r="N181" s="64"/>
      <c r="O181" s="64"/>
      <c r="P181" s="64"/>
    </row>
    <row r="182" spans="1:16" s="70" customFormat="1">
      <c r="A182" s="139">
        <v>171</v>
      </c>
      <c r="B182" s="180"/>
      <c r="C182" s="180"/>
      <c r="D182" s="140"/>
      <c r="E182" s="142"/>
      <c r="F182" s="16" t="str">
        <f t="shared" si="10"/>
        <v/>
      </c>
      <c r="H182" s="371" t="str">
        <f t="shared" si="11"/>
        <v/>
      </c>
      <c r="I182" s="371" t="str">
        <f t="shared" si="12"/>
        <v/>
      </c>
      <c r="J182" s="371" t="str">
        <f t="shared" si="13"/>
        <v/>
      </c>
      <c r="K182" s="64"/>
      <c r="L182" s="64"/>
      <c r="M182" s="64"/>
      <c r="N182" s="64"/>
      <c r="O182" s="64"/>
      <c r="P182" s="64"/>
    </row>
    <row r="183" spans="1:16" s="70" customFormat="1">
      <c r="A183" s="139">
        <v>172</v>
      </c>
      <c r="B183" s="180"/>
      <c r="C183" s="180"/>
      <c r="D183" s="140"/>
      <c r="E183" s="142"/>
      <c r="F183" s="16" t="str">
        <f t="shared" si="10"/>
        <v/>
      </c>
      <c r="H183" s="371" t="str">
        <f t="shared" si="11"/>
        <v/>
      </c>
      <c r="I183" s="371" t="str">
        <f t="shared" si="12"/>
        <v/>
      </c>
      <c r="J183" s="371" t="str">
        <f t="shared" si="13"/>
        <v/>
      </c>
      <c r="K183" s="64"/>
      <c r="L183" s="64"/>
      <c r="M183" s="64"/>
      <c r="N183" s="64"/>
      <c r="O183" s="64"/>
      <c r="P183" s="64"/>
    </row>
    <row r="184" spans="1:16" s="70" customFormat="1">
      <c r="A184" s="139">
        <v>173</v>
      </c>
      <c r="B184" s="180"/>
      <c r="C184" s="180"/>
      <c r="D184" s="140"/>
      <c r="E184" s="142"/>
      <c r="F184" s="16" t="str">
        <f t="shared" si="10"/>
        <v/>
      </c>
      <c r="H184" s="371" t="str">
        <f t="shared" si="11"/>
        <v/>
      </c>
      <c r="I184" s="371" t="str">
        <f t="shared" si="12"/>
        <v/>
      </c>
      <c r="J184" s="371" t="str">
        <f t="shared" si="13"/>
        <v/>
      </c>
      <c r="K184" s="64"/>
      <c r="L184" s="64"/>
      <c r="M184" s="64"/>
      <c r="N184" s="64"/>
      <c r="O184" s="64"/>
      <c r="P184" s="64"/>
    </row>
    <row r="185" spans="1:16" s="70" customFormat="1">
      <c r="A185" s="139">
        <v>174</v>
      </c>
      <c r="B185" s="180"/>
      <c r="C185" s="180"/>
      <c r="D185" s="140"/>
      <c r="E185" s="142"/>
      <c r="F185" s="16" t="str">
        <f t="shared" si="10"/>
        <v/>
      </c>
      <c r="H185" s="371" t="str">
        <f t="shared" si="11"/>
        <v/>
      </c>
      <c r="I185" s="371" t="str">
        <f t="shared" si="12"/>
        <v/>
      </c>
      <c r="J185" s="371" t="str">
        <f t="shared" si="13"/>
        <v/>
      </c>
      <c r="K185" s="64"/>
      <c r="L185" s="64"/>
      <c r="M185" s="64"/>
      <c r="N185" s="64"/>
      <c r="O185" s="64"/>
      <c r="P185" s="64"/>
    </row>
    <row r="186" spans="1:16" s="70" customFormat="1">
      <c r="A186" s="139">
        <v>175</v>
      </c>
      <c r="B186" s="180"/>
      <c r="C186" s="180"/>
      <c r="D186" s="140"/>
      <c r="E186" s="142"/>
      <c r="F186" s="16" t="str">
        <f t="shared" si="10"/>
        <v/>
      </c>
      <c r="H186" s="371" t="str">
        <f t="shared" si="11"/>
        <v/>
      </c>
      <c r="I186" s="371" t="str">
        <f t="shared" si="12"/>
        <v/>
      </c>
      <c r="J186" s="371" t="str">
        <f t="shared" si="13"/>
        <v/>
      </c>
      <c r="K186" s="64"/>
      <c r="L186" s="64"/>
      <c r="M186" s="64"/>
      <c r="N186" s="64"/>
      <c r="O186" s="64"/>
      <c r="P186" s="64"/>
    </row>
    <row r="187" spans="1:16" s="70" customFormat="1">
      <c r="A187" s="139">
        <v>176</v>
      </c>
      <c r="B187" s="180"/>
      <c r="C187" s="180"/>
      <c r="D187" s="140"/>
      <c r="E187" s="142"/>
      <c r="F187" s="16" t="str">
        <f t="shared" si="10"/>
        <v/>
      </c>
      <c r="H187" s="371" t="str">
        <f t="shared" si="11"/>
        <v/>
      </c>
      <c r="I187" s="371" t="str">
        <f t="shared" si="12"/>
        <v/>
      </c>
      <c r="J187" s="371" t="str">
        <f t="shared" si="13"/>
        <v/>
      </c>
      <c r="K187" s="64"/>
      <c r="L187" s="64"/>
      <c r="M187" s="64"/>
      <c r="N187" s="64"/>
      <c r="O187" s="64"/>
      <c r="P187" s="64"/>
    </row>
    <row r="188" spans="1:16" s="70" customFormat="1">
      <c r="A188" s="139">
        <v>177</v>
      </c>
      <c r="B188" s="180"/>
      <c r="C188" s="180"/>
      <c r="D188" s="140"/>
      <c r="E188" s="142"/>
      <c r="F188" s="16" t="str">
        <f t="shared" si="10"/>
        <v/>
      </c>
      <c r="H188" s="371" t="str">
        <f t="shared" si="11"/>
        <v/>
      </c>
      <c r="I188" s="371" t="str">
        <f t="shared" si="12"/>
        <v/>
      </c>
      <c r="J188" s="371" t="str">
        <f t="shared" si="13"/>
        <v/>
      </c>
      <c r="K188" s="64"/>
      <c r="L188" s="64"/>
      <c r="M188" s="64"/>
      <c r="N188" s="64"/>
      <c r="O188" s="64"/>
      <c r="P188" s="64"/>
    </row>
    <row r="189" spans="1:16" s="70" customFormat="1">
      <c r="A189" s="139">
        <v>178</v>
      </c>
      <c r="B189" s="180"/>
      <c r="C189" s="180"/>
      <c r="D189" s="140"/>
      <c r="E189" s="142"/>
      <c r="F189" s="16" t="str">
        <f t="shared" si="10"/>
        <v/>
      </c>
      <c r="H189" s="371" t="str">
        <f t="shared" si="11"/>
        <v/>
      </c>
      <c r="I189" s="371" t="str">
        <f t="shared" si="12"/>
        <v/>
      </c>
      <c r="J189" s="371" t="str">
        <f t="shared" si="13"/>
        <v/>
      </c>
      <c r="K189" s="64"/>
      <c r="L189" s="64"/>
      <c r="M189" s="64"/>
      <c r="N189" s="64"/>
      <c r="O189" s="64"/>
      <c r="P189" s="64"/>
    </row>
    <row r="190" spans="1:16" s="70" customFormat="1">
      <c r="A190" s="139">
        <v>179</v>
      </c>
      <c r="B190" s="180"/>
      <c r="C190" s="180"/>
      <c r="D190" s="140"/>
      <c r="E190" s="142"/>
      <c r="F190" s="16" t="str">
        <f t="shared" si="10"/>
        <v/>
      </c>
      <c r="H190" s="371" t="str">
        <f t="shared" si="11"/>
        <v/>
      </c>
      <c r="I190" s="371" t="str">
        <f t="shared" si="12"/>
        <v/>
      </c>
      <c r="J190" s="371" t="str">
        <f t="shared" si="13"/>
        <v/>
      </c>
      <c r="K190" s="64"/>
      <c r="L190" s="64"/>
      <c r="M190" s="64"/>
      <c r="N190" s="64"/>
      <c r="O190" s="64"/>
      <c r="P190" s="64"/>
    </row>
    <row r="191" spans="1:16" s="70" customFormat="1">
      <c r="A191" s="139">
        <v>180</v>
      </c>
      <c r="B191" s="180"/>
      <c r="C191" s="180"/>
      <c r="D191" s="140"/>
      <c r="E191" s="142"/>
      <c r="F191" s="16" t="str">
        <f t="shared" si="10"/>
        <v/>
      </c>
      <c r="H191" s="371" t="str">
        <f t="shared" si="11"/>
        <v/>
      </c>
      <c r="I191" s="371" t="str">
        <f t="shared" si="12"/>
        <v/>
      </c>
      <c r="J191" s="371" t="str">
        <f t="shared" si="13"/>
        <v/>
      </c>
      <c r="K191" s="64"/>
      <c r="L191" s="64"/>
      <c r="M191" s="64"/>
      <c r="N191" s="64"/>
      <c r="O191" s="64"/>
      <c r="P191" s="64"/>
    </row>
    <row r="192" spans="1:16" s="70" customFormat="1">
      <c r="A192" s="139">
        <v>181</v>
      </c>
      <c r="B192" s="180"/>
      <c r="C192" s="180"/>
      <c r="D192" s="140"/>
      <c r="E192" s="142"/>
      <c r="F192" s="16" t="str">
        <f t="shared" si="10"/>
        <v/>
      </c>
      <c r="H192" s="371" t="str">
        <f t="shared" si="11"/>
        <v/>
      </c>
      <c r="I192" s="371" t="str">
        <f t="shared" si="12"/>
        <v/>
      </c>
      <c r="J192" s="371" t="str">
        <f t="shared" si="13"/>
        <v/>
      </c>
      <c r="K192" s="64"/>
      <c r="L192" s="64"/>
      <c r="M192" s="64"/>
      <c r="N192" s="64"/>
      <c r="O192" s="64"/>
      <c r="P192" s="64"/>
    </row>
    <row r="193" spans="1:16" s="70" customFormat="1">
      <c r="A193" s="139">
        <v>182</v>
      </c>
      <c r="B193" s="180"/>
      <c r="C193" s="180"/>
      <c r="D193" s="140"/>
      <c r="E193" s="142"/>
      <c r="F193" s="16" t="str">
        <f t="shared" si="10"/>
        <v/>
      </c>
      <c r="H193" s="371" t="str">
        <f t="shared" si="11"/>
        <v/>
      </c>
      <c r="I193" s="371" t="str">
        <f t="shared" si="12"/>
        <v/>
      </c>
      <c r="J193" s="371" t="str">
        <f t="shared" si="13"/>
        <v/>
      </c>
      <c r="K193" s="64"/>
      <c r="L193" s="64"/>
      <c r="M193" s="64"/>
      <c r="N193" s="64"/>
      <c r="O193" s="64"/>
      <c r="P193" s="64"/>
    </row>
    <row r="194" spans="1:16" s="70" customFormat="1">
      <c r="A194" s="139">
        <v>183</v>
      </c>
      <c r="B194" s="180"/>
      <c r="C194" s="180"/>
      <c r="D194" s="140"/>
      <c r="E194" s="142"/>
      <c r="F194" s="16" t="str">
        <f t="shared" si="10"/>
        <v/>
      </c>
      <c r="H194" s="371" t="str">
        <f t="shared" si="11"/>
        <v/>
      </c>
      <c r="I194" s="371" t="str">
        <f t="shared" si="12"/>
        <v/>
      </c>
      <c r="J194" s="371" t="str">
        <f t="shared" si="13"/>
        <v/>
      </c>
      <c r="K194" s="64"/>
      <c r="L194" s="64"/>
      <c r="M194" s="64"/>
      <c r="N194" s="64"/>
      <c r="O194" s="64"/>
      <c r="P194" s="64"/>
    </row>
    <row r="195" spans="1:16" s="70" customFormat="1">
      <c r="A195" s="139">
        <v>184</v>
      </c>
      <c r="B195" s="180"/>
      <c r="C195" s="180"/>
      <c r="D195" s="140"/>
      <c r="E195" s="142"/>
      <c r="F195" s="16" t="str">
        <f t="shared" si="10"/>
        <v/>
      </c>
      <c r="H195" s="371" t="str">
        <f t="shared" si="11"/>
        <v/>
      </c>
      <c r="I195" s="371" t="str">
        <f t="shared" si="12"/>
        <v/>
      </c>
      <c r="J195" s="371" t="str">
        <f t="shared" si="13"/>
        <v/>
      </c>
      <c r="K195" s="64"/>
      <c r="L195" s="64"/>
      <c r="M195" s="64"/>
      <c r="N195" s="64"/>
      <c r="O195" s="64"/>
      <c r="P195" s="64"/>
    </row>
    <row r="196" spans="1:16" s="70" customFormat="1">
      <c r="A196" s="139">
        <v>185</v>
      </c>
      <c r="B196" s="180"/>
      <c r="C196" s="180"/>
      <c r="D196" s="140"/>
      <c r="E196" s="142"/>
      <c r="F196" s="16" t="str">
        <f t="shared" si="10"/>
        <v/>
      </c>
      <c r="H196" s="371" t="str">
        <f t="shared" si="11"/>
        <v/>
      </c>
      <c r="I196" s="371" t="str">
        <f t="shared" si="12"/>
        <v/>
      </c>
      <c r="J196" s="371" t="str">
        <f t="shared" si="13"/>
        <v/>
      </c>
      <c r="K196" s="64"/>
      <c r="L196" s="64"/>
      <c r="M196" s="64"/>
      <c r="N196" s="64"/>
      <c r="O196" s="64"/>
      <c r="P196" s="64"/>
    </row>
    <row r="197" spans="1:16" s="70" customFormat="1">
      <c r="A197" s="139">
        <v>186</v>
      </c>
      <c r="B197" s="180"/>
      <c r="C197" s="180"/>
      <c r="D197" s="140"/>
      <c r="E197" s="142"/>
      <c r="F197" s="16" t="str">
        <f t="shared" si="10"/>
        <v/>
      </c>
      <c r="H197" s="371" t="str">
        <f t="shared" si="11"/>
        <v/>
      </c>
      <c r="I197" s="371" t="str">
        <f t="shared" si="12"/>
        <v/>
      </c>
      <c r="J197" s="371" t="str">
        <f t="shared" si="13"/>
        <v/>
      </c>
      <c r="K197" s="64"/>
      <c r="L197" s="64"/>
      <c r="M197" s="64"/>
      <c r="N197" s="64"/>
      <c r="O197" s="64"/>
      <c r="P197" s="64"/>
    </row>
    <row r="198" spans="1:16" s="70" customFormat="1">
      <c r="A198" s="139">
        <v>187</v>
      </c>
      <c r="B198" s="180"/>
      <c r="C198" s="180"/>
      <c r="D198" s="140"/>
      <c r="E198" s="142"/>
      <c r="F198" s="16" t="str">
        <f t="shared" si="10"/>
        <v/>
      </c>
      <c r="H198" s="371" t="str">
        <f t="shared" si="11"/>
        <v/>
      </c>
      <c r="I198" s="371" t="str">
        <f t="shared" si="12"/>
        <v/>
      </c>
      <c r="J198" s="371" t="str">
        <f t="shared" si="13"/>
        <v/>
      </c>
      <c r="K198" s="64"/>
      <c r="L198" s="64"/>
      <c r="M198" s="64"/>
      <c r="N198" s="64"/>
      <c r="O198" s="64"/>
      <c r="P198" s="64"/>
    </row>
    <row r="199" spans="1:16" s="70" customFormat="1">
      <c r="A199" s="139">
        <v>188</v>
      </c>
      <c r="B199" s="180"/>
      <c r="C199" s="180"/>
      <c r="D199" s="140"/>
      <c r="E199" s="142"/>
      <c r="F199" s="16" t="str">
        <f t="shared" si="10"/>
        <v/>
      </c>
      <c r="H199" s="371" t="str">
        <f t="shared" si="11"/>
        <v/>
      </c>
      <c r="I199" s="371" t="str">
        <f t="shared" si="12"/>
        <v/>
      </c>
      <c r="J199" s="371" t="str">
        <f t="shared" si="13"/>
        <v/>
      </c>
      <c r="K199" s="64"/>
      <c r="L199" s="64"/>
      <c r="M199" s="64"/>
      <c r="N199" s="64"/>
      <c r="O199" s="64"/>
      <c r="P199" s="64"/>
    </row>
    <row r="200" spans="1:16" s="70" customFormat="1">
      <c r="A200" s="139">
        <v>189</v>
      </c>
      <c r="B200" s="180"/>
      <c r="C200" s="180"/>
      <c r="D200" s="140"/>
      <c r="E200" s="142"/>
      <c r="F200" s="16" t="str">
        <f t="shared" si="10"/>
        <v/>
      </c>
      <c r="H200" s="371" t="str">
        <f t="shared" si="11"/>
        <v/>
      </c>
      <c r="I200" s="371" t="str">
        <f t="shared" si="12"/>
        <v/>
      </c>
      <c r="J200" s="371" t="str">
        <f t="shared" si="13"/>
        <v/>
      </c>
      <c r="K200" s="64"/>
      <c r="L200" s="64"/>
      <c r="M200" s="64"/>
      <c r="N200" s="64"/>
      <c r="O200" s="64"/>
      <c r="P200" s="64"/>
    </row>
    <row r="201" spans="1:16" s="70" customFormat="1">
      <c r="A201" s="139">
        <v>190</v>
      </c>
      <c r="B201" s="180"/>
      <c r="C201" s="180"/>
      <c r="D201" s="140"/>
      <c r="E201" s="142"/>
      <c r="F201" s="16" t="str">
        <f t="shared" si="10"/>
        <v/>
      </c>
      <c r="H201" s="371" t="str">
        <f t="shared" si="11"/>
        <v/>
      </c>
      <c r="I201" s="371" t="str">
        <f t="shared" si="12"/>
        <v/>
      </c>
      <c r="J201" s="371" t="str">
        <f t="shared" si="13"/>
        <v/>
      </c>
      <c r="K201" s="64"/>
      <c r="L201" s="64"/>
      <c r="M201" s="64"/>
      <c r="N201" s="64"/>
      <c r="O201" s="64"/>
      <c r="P201" s="64"/>
    </row>
    <row r="202" spans="1:16" s="70" customFormat="1">
      <c r="A202" s="139">
        <v>191</v>
      </c>
      <c r="B202" s="180"/>
      <c r="C202" s="180"/>
      <c r="D202" s="140"/>
      <c r="E202" s="142"/>
      <c r="F202" s="16" t="str">
        <f t="shared" si="10"/>
        <v/>
      </c>
      <c r="H202" s="371" t="str">
        <f t="shared" si="11"/>
        <v/>
      </c>
      <c r="I202" s="371" t="str">
        <f t="shared" si="12"/>
        <v/>
      </c>
      <c r="J202" s="371" t="str">
        <f t="shared" si="13"/>
        <v/>
      </c>
      <c r="K202" s="64"/>
      <c r="L202" s="64"/>
      <c r="M202" s="64"/>
      <c r="N202" s="64"/>
      <c r="O202" s="64"/>
      <c r="P202" s="64"/>
    </row>
    <row r="203" spans="1:16" s="70" customFormat="1">
      <c r="A203" s="139">
        <v>192</v>
      </c>
      <c r="B203" s="180"/>
      <c r="C203" s="180"/>
      <c r="D203" s="140"/>
      <c r="E203" s="142"/>
      <c r="F203" s="16" t="str">
        <f t="shared" si="10"/>
        <v/>
      </c>
      <c r="H203" s="371" t="str">
        <f t="shared" si="11"/>
        <v/>
      </c>
      <c r="I203" s="371" t="str">
        <f t="shared" si="12"/>
        <v/>
      </c>
      <c r="J203" s="371" t="str">
        <f t="shared" si="13"/>
        <v/>
      </c>
      <c r="K203" s="64"/>
      <c r="L203" s="64"/>
      <c r="M203" s="64"/>
      <c r="N203" s="64"/>
      <c r="O203" s="64"/>
      <c r="P203" s="64"/>
    </row>
    <row r="204" spans="1:16" s="70" customFormat="1">
      <c r="A204" s="139">
        <v>193</v>
      </c>
      <c r="B204" s="180"/>
      <c r="C204" s="180"/>
      <c r="D204" s="140"/>
      <c r="E204" s="142"/>
      <c r="F204" s="16" t="str">
        <f t="shared" ref="F204:F261" si="14">IF(OR(,$E204&lt;an_initial,$E204&gt;an_final),"",G204*(HLOOKUP(D204,ii7punctaje,2,FALSE)))</f>
        <v/>
      </c>
      <c r="H204" s="371" t="str">
        <f t="shared" ref="H204:H261" si="15">IF(OR(,$E204&lt;an_initial,$E204&gt;an_final),"",G204*(HLOOKUP(D204,ii7punctaje,2,FALSE))*COUNTIF(D204,"Manifestări internaționale"))</f>
        <v/>
      </c>
      <c r="I204" s="371" t="str">
        <f t="shared" ref="I204:I261" si="16">IF(OR(,$E204&lt;an_initial,$E204&gt;an_final),"",G204*(HLOOKUP(D204,ii7punctaje,2,FALSE))*COUNTIF(D204,"Manifestări naționale"))</f>
        <v/>
      </c>
      <c r="J204" s="37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39">
        <v>194</v>
      </c>
      <c r="B205" s="180"/>
      <c r="C205" s="180"/>
      <c r="D205" s="140"/>
      <c r="E205" s="142"/>
      <c r="F205" s="16" t="str">
        <f t="shared" si="14"/>
        <v/>
      </c>
      <c r="H205" s="371" t="str">
        <f t="shared" si="15"/>
        <v/>
      </c>
      <c r="I205" s="371" t="str">
        <f t="shared" si="16"/>
        <v/>
      </c>
      <c r="J205" s="371" t="str">
        <f t="shared" si="17"/>
        <v/>
      </c>
      <c r="K205" s="64"/>
      <c r="L205" s="64"/>
      <c r="M205" s="64"/>
      <c r="N205" s="64"/>
      <c r="O205" s="64"/>
      <c r="P205" s="64"/>
    </row>
    <row r="206" spans="1:16" s="70" customFormat="1">
      <c r="A206" s="139">
        <v>195</v>
      </c>
      <c r="B206" s="180"/>
      <c r="C206" s="180"/>
      <c r="D206" s="140"/>
      <c r="E206" s="142"/>
      <c r="F206" s="16" t="str">
        <f t="shared" si="14"/>
        <v/>
      </c>
      <c r="H206" s="371" t="str">
        <f t="shared" si="15"/>
        <v/>
      </c>
      <c r="I206" s="371" t="str">
        <f t="shared" si="16"/>
        <v/>
      </c>
      <c r="J206" s="371" t="str">
        <f t="shared" si="17"/>
        <v/>
      </c>
      <c r="K206" s="64"/>
      <c r="L206" s="64"/>
      <c r="M206" s="64"/>
      <c r="N206" s="64"/>
      <c r="O206" s="64"/>
      <c r="P206" s="64"/>
    </row>
    <row r="207" spans="1:16" s="70" customFormat="1">
      <c r="A207" s="139">
        <v>196</v>
      </c>
      <c r="B207" s="180"/>
      <c r="C207" s="180"/>
      <c r="D207" s="140"/>
      <c r="E207" s="142"/>
      <c r="F207" s="16" t="str">
        <f t="shared" si="14"/>
        <v/>
      </c>
      <c r="H207" s="371" t="str">
        <f t="shared" si="15"/>
        <v/>
      </c>
      <c r="I207" s="371" t="str">
        <f t="shared" si="16"/>
        <v/>
      </c>
      <c r="J207" s="371" t="str">
        <f t="shared" si="17"/>
        <v/>
      </c>
      <c r="K207" s="64"/>
      <c r="L207" s="64"/>
      <c r="M207" s="64"/>
      <c r="N207" s="64"/>
      <c r="O207" s="64"/>
      <c r="P207" s="64"/>
    </row>
    <row r="208" spans="1:16" s="70" customFormat="1">
      <c r="A208" s="139">
        <v>197</v>
      </c>
      <c r="B208" s="180"/>
      <c r="C208" s="180"/>
      <c r="D208" s="140"/>
      <c r="E208" s="142"/>
      <c r="F208" s="16" t="str">
        <f t="shared" si="14"/>
        <v/>
      </c>
      <c r="H208" s="371" t="str">
        <f t="shared" si="15"/>
        <v/>
      </c>
      <c r="I208" s="371" t="str">
        <f t="shared" si="16"/>
        <v/>
      </c>
      <c r="J208" s="371" t="str">
        <f t="shared" si="17"/>
        <v/>
      </c>
      <c r="K208" s="64"/>
      <c r="L208" s="64"/>
      <c r="M208" s="64"/>
      <c r="N208" s="64"/>
      <c r="O208" s="64"/>
      <c r="P208" s="64"/>
    </row>
    <row r="209" spans="1:16" s="70" customFormat="1">
      <c r="A209" s="139">
        <v>198</v>
      </c>
      <c r="B209" s="180"/>
      <c r="C209" s="180"/>
      <c r="D209" s="140"/>
      <c r="E209" s="142"/>
      <c r="F209" s="16" t="str">
        <f t="shared" si="14"/>
        <v/>
      </c>
      <c r="H209" s="371" t="str">
        <f t="shared" si="15"/>
        <v/>
      </c>
      <c r="I209" s="371" t="str">
        <f t="shared" si="16"/>
        <v/>
      </c>
      <c r="J209" s="371" t="str">
        <f t="shared" si="17"/>
        <v/>
      </c>
      <c r="K209" s="64"/>
      <c r="L209" s="64"/>
      <c r="M209" s="64"/>
      <c r="N209" s="64"/>
      <c r="O209" s="64"/>
      <c r="P209" s="64"/>
    </row>
    <row r="210" spans="1:16" s="70" customFormat="1">
      <c r="A210" s="139">
        <v>199</v>
      </c>
      <c r="B210" s="180"/>
      <c r="C210" s="180"/>
      <c r="D210" s="140"/>
      <c r="E210" s="142"/>
      <c r="F210" s="16" t="str">
        <f t="shared" si="14"/>
        <v/>
      </c>
      <c r="H210" s="371" t="str">
        <f t="shared" si="15"/>
        <v/>
      </c>
      <c r="I210" s="371" t="str">
        <f t="shared" si="16"/>
        <v/>
      </c>
      <c r="J210" s="371" t="str">
        <f t="shared" si="17"/>
        <v/>
      </c>
      <c r="K210" s="64"/>
      <c r="L210" s="64"/>
      <c r="M210" s="64"/>
      <c r="N210" s="64"/>
      <c r="O210" s="64"/>
      <c r="P210" s="64"/>
    </row>
    <row r="211" spans="1:16" s="70" customFormat="1">
      <c r="A211" s="139">
        <v>200</v>
      </c>
      <c r="B211" s="180"/>
      <c r="C211" s="180"/>
      <c r="D211" s="140"/>
      <c r="E211" s="142"/>
      <c r="F211" s="16" t="str">
        <f t="shared" si="14"/>
        <v/>
      </c>
      <c r="H211" s="371" t="str">
        <f t="shared" si="15"/>
        <v/>
      </c>
      <c r="I211" s="371" t="str">
        <f t="shared" si="16"/>
        <v/>
      </c>
      <c r="J211" s="371" t="str">
        <f t="shared" si="17"/>
        <v/>
      </c>
      <c r="K211" s="64"/>
      <c r="L211" s="64"/>
      <c r="M211" s="64"/>
      <c r="N211" s="64"/>
      <c r="O211" s="64"/>
      <c r="P211" s="64"/>
    </row>
    <row r="212" spans="1:16" s="70" customFormat="1">
      <c r="A212" s="139">
        <v>201</v>
      </c>
      <c r="B212" s="180"/>
      <c r="C212" s="180"/>
      <c r="D212" s="140"/>
      <c r="E212" s="142"/>
      <c r="F212" s="16" t="str">
        <f t="shared" si="14"/>
        <v/>
      </c>
      <c r="H212" s="371" t="str">
        <f t="shared" si="15"/>
        <v/>
      </c>
      <c r="I212" s="371" t="str">
        <f t="shared" si="16"/>
        <v/>
      </c>
      <c r="J212" s="371" t="str">
        <f t="shared" si="17"/>
        <v/>
      </c>
      <c r="K212" s="64"/>
      <c r="L212" s="64"/>
      <c r="M212" s="64"/>
      <c r="N212" s="64"/>
      <c r="O212" s="64"/>
      <c r="P212" s="64"/>
    </row>
    <row r="213" spans="1:16" s="70" customFormat="1">
      <c r="A213" s="139">
        <v>202</v>
      </c>
      <c r="B213" s="180"/>
      <c r="C213" s="180"/>
      <c r="D213" s="140"/>
      <c r="E213" s="142"/>
      <c r="F213" s="16" t="str">
        <f t="shared" si="14"/>
        <v/>
      </c>
      <c r="H213" s="371" t="str">
        <f t="shared" si="15"/>
        <v/>
      </c>
      <c r="I213" s="371" t="str">
        <f t="shared" si="16"/>
        <v/>
      </c>
      <c r="J213" s="371" t="str">
        <f t="shared" si="17"/>
        <v/>
      </c>
      <c r="K213" s="64"/>
      <c r="L213" s="64"/>
      <c r="M213" s="64"/>
      <c r="N213" s="64"/>
      <c r="O213" s="64"/>
      <c r="P213" s="64"/>
    </row>
    <row r="214" spans="1:16" s="70" customFormat="1">
      <c r="A214" s="139">
        <v>203</v>
      </c>
      <c r="B214" s="180"/>
      <c r="C214" s="180"/>
      <c r="D214" s="140"/>
      <c r="E214" s="142"/>
      <c r="F214" s="16" t="str">
        <f t="shared" si="14"/>
        <v/>
      </c>
      <c r="H214" s="371" t="str">
        <f t="shared" si="15"/>
        <v/>
      </c>
      <c r="I214" s="371" t="str">
        <f t="shared" si="16"/>
        <v/>
      </c>
      <c r="J214" s="371" t="str">
        <f t="shared" si="17"/>
        <v/>
      </c>
      <c r="K214" s="64"/>
      <c r="L214" s="64"/>
      <c r="M214" s="64"/>
      <c r="N214" s="64"/>
      <c r="O214" s="64"/>
      <c r="P214" s="64"/>
    </row>
    <row r="215" spans="1:16" s="70" customFormat="1">
      <c r="A215" s="139">
        <v>204</v>
      </c>
      <c r="B215" s="180"/>
      <c r="C215" s="180"/>
      <c r="D215" s="140"/>
      <c r="E215" s="142"/>
      <c r="F215" s="16" t="str">
        <f t="shared" si="14"/>
        <v/>
      </c>
      <c r="H215" s="371" t="str">
        <f t="shared" si="15"/>
        <v/>
      </c>
      <c r="I215" s="371" t="str">
        <f t="shared" si="16"/>
        <v/>
      </c>
      <c r="J215" s="371" t="str">
        <f t="shared" si="17"/>
        <v/>
      </c>
      <c r="K215" s="64"/>
      <c r="L215" s="64"/>
      <c r="M215" s="64"/>
      <c r="N215" s="64"/>
      <c r="O215" s="64"/>
      <c r="P215" s="64"/>
    </row>
    <row r="216" spans="1:16" s="70" customFormat="1">
      <c r="A216" s="139">
        <v>205</v>
      </c>
      <c r="B216" s="180"/>
      <c r="C216" s="180"/>
      <c r="D216" s="140"/>
      <c r="E216" s="142"/>
      <c r="F216" s="16" t="str">
        <f t="shared" si="14"/>
        <v/>
      </c>
      <c r="H216" s="371" t="str">
        <f t="shared" si="15"/>
        <v/>
      </c>
      <c r="I216" s="371" t="str">
        <f t="shared" si="16"/>
        <v/>
      </c>
      <c r="J216" s="371" t="str">
        <f t="shared" si="17"/>
        <v/>
      </c>
      <c r="K216" s="64"/>
      <c r="L216" s="64"/>
      <c r="M216" s="64"/>
      <c r="N216" s="64"/>
      <c r="O216" s="64"/>
      <c r="P216" s="64"/>
    </row>
    <row r="217" spans="1:16" s="70" customFormat="1">
      <c r="A217" s="139">
        <v>206</v>
      </c>
      <c r="B217" s="180"/>
      <c r="C217" s="180"/>
      <c r="D217" s="140"/>
      <c r="E217" s="142"/>
      <c r="F217" s="16" t="str">
        <f t="shared" si="14"/>
        <v/>
      </c>
      <c r="H217" s="371" t="str">
        <f t="shared" si="15"/>
        <v/>
      </c>
      <c r="I217" s="371" t="str">
        <f t="shared" si="16"/>
        <v/>
      </c>
      <c r="J217" s="371" t="str">
        <f t="shared" si="17"/>
        <v/>
      </c>
      <c r="K217" s="64"/>
      <c r="L217" s="64"/>
      <c r="M217" s="64"/>
      <c r="N217" s="64"/>
      <c r="O217" s="64"/>
      <c r="P217" s="64"/>
    </row>
    <row r="218" spans="1:16" s="70" customFormat="1">
      <c r="A218" s="139">
        <v>207</v>
      </c>
      <c r="B218" s="180"/>
      <c r="C218" s="180"/>
      <c r="D218" s="140"/>
      <c r="E218" s="142"/>
      <c r="F218" s="16" t="str">
        <f t="shared" si="14"/>
        <v/>
      </c>
      <c r="H218" s="371" t="str">
        <f t="shared" si="15"/>
        <v/>
      </c>
      <c r="I218" s="371" t="str">
        <f t="shared" si="16"/>
        <v/>
      </c>
      <c r="J218" s="371" t="str">
        <f t="shared" si="17"/>
        <v/>
      </c>
      <c r="K218" s="64"/>
      <c r="L218" s="64"/>
      <c r="M218" s="64"/>
      <c r="N218" s="64"/>
      <c r="O218" s="64"/>
      <c r="P218" s="64"/>
    </row>
    <row r="219" spans="1:16" s="70" customFormat="1">
      <c r="A219" s="139">
        <v>208</v>
      </c>
      <c r="B219" s="180"/>
      <c r="C219" s="180"/>
      <c r="D219" s="140"/>
      <c r="E219" s="142"/>
      <c r="F219" s="16" t="str">
        <f t="shared" si="14"/>
        <v/>
      </c>
      <c r="H219" s="371" t="str">
        <f t="shared" si="15"/>
        <v/>
      </c>
      <c r="I219" s="371" t="str">
        <f t="shared" si="16"/>
        <v/>
      </c>
      <c r="J219" s="371" t="str">
        <f t="shared" si="17"/>
        <v/>
      </c>
      <c r="K219" s="64"/>
      <c r="L219" s="64"/>
      <c r="M219" s="64"/>
      <c r="N219" s="64"/>
      <c r="O219" s="64"/>
      <c r="P219" s="64"/>
    </row>
    <row r="220" spans="1:16" s="70" customFormat="1">
      <c r="A220" s="139">
        <v>209</v>
      </c>
      <c r="B220" s="180"/>
      <c r="C220" s="180"/>
      <c r="D220" s="140"/>
      <c r="E220" s="142"/>
      <c r="F220" s="16" t="str">
        <f t="shared" si="14"/>
        <v/>
      </c>
      <c r="H220" s="371" t="str">
        <f t="shared" si="15"/>
        <v/>
      </c>
      <c r="I220" s="371" t="str">
        <f t="shared" si="16"/>
        <v/>
      </c>
      <c r="J220" s="371" t="str">
        <f t="shared" si="17"/>
        <v/>
      </c>
      <c r="K220" s="64"/>
      <c r="L220" s="64"/>
      <c r="M220" s="64"/>
      <c r="N220" s="64"/>
      <c r="O220" s="64"/>
      <c r="P220" s="64"/>
    </row>
    <row r="221" spans="1:16" s="70" customFormat="1">
      <c r="A221" s="139">
        <v>210</v>
      </c>
      <c r="B221" s="180"/>
      <c r="C221" s="180"/>
      <c r="D221" s="140"/>
      <c r="E221" s="142"/>
      <c r="F221" s="16" t="str">
        <f t="shared" si="14"/>
        <v/>
      </c>
      <c r="H221" s="371" t="str">
        <f t="shared" si="15"/>
        <v/>
      </c>
      <c r="I221" s="371" t="str">
        <f t="shared" si="16"/>
        <v/>
      </c>
      <c r="J221" s="371" t="str">
        <f t="shared" si="17"/>
        <v/>
      </c>
      <c r="K221" s="64"/>
      <c r="L221" s="64"/>
      <c r="M221" s="64"/>
      <c r="N221" s="64"/>
      <c r="O221" s="64"/>
      <c r="P221" s="64"/>
    </row>
    <row r="222" spans="1:16" s="70" customFormat="1">
      <c r="A222" s="139">
        <v>211</v>
      </c>
      <c r="B222" s="180"/>
      <c r="C222" s="180"/>
      <c r="D222" s="140"/>
      <c r="E222" s="142"/>
      <c r="F222" s="16" t="str">
        <f t="shared" si="14"/>
        <v/>
      </c>
      <c r="H222" s="371" t="str">
        <f t="shared" si="15"/>
        <v/>
      </c>
      <c r="I222" s="371" t="str">
        <f t="shared" si="16"/>
        <v/>
      </c>
      <c r="J222" s="371" t="str">
        <f t="shared" si="17"/>
        <v/>
      </c>
      <c r="K222" s="64"/>
      <c r="L222" s="64"/>
      <c r="M222" s="64"/>
      <c r="N222" s="64"/>
      <c r="O222" s="64"/>
      <c r="P222" s="64"/>
    </row>
    <row r="223" spans="1:16" s="70" customFormat="1">
      <c r="A223" s="139">
        <v>212</v>
      </c>
      <c r="B223" s="180"/>
      <c r="C223" s="180"/>
      <c r="D223" s="140"/>
      <c r="E223" s="142"/>
      <c r="F223" s="16" t="str">
        <f t="shared" si="14"/>
        <v/>
      </c>
      <c r="H223" s="371" t="str">
        <f t="shared" si="15"/>
        <v/>
      </c>
      <c r="I223" s="371" t="str">
        <f t="shared" si="16"/>
        <v/>
      </c>
      <c r="J223" s="371" t="str">
        <f t="shared" si="17"/>
        <v/>
      </c>
      <c r="K223" s="64"/>
      <c r="L223" s="64"/>
      <c r="M223" s="64"/>
      <c r="N223" s="64"/>
      <c r="O223" s="64"/>
      <c r="P223" s="64"/>
    </row>
    <row r="224" spans="1:16" s="70" customFormat="1">
      <c r="A224" s="139">
        <v>213</v>
      </c>
      <c r="B224" s="180"/>
      <c r="C224" s="180"/>
      <c r="D224" s="140"/>
      <c r="E224" s="142"/>
      <c r="F224" s="16" t="str">
        <f t="shared" si="14"/>
        <v/>
      </c>
      <c r="H224" s="371" t="str">
        <f t="shared" si="15"/>
        <v/>
      </c>
      <c r="I224" s="371" t="str">
        <f t="shared" si="16"/>
        <v/>
      </c>
      <c r="J224" s="371" t="str">
        <f t="shared" si="17"/>
        <v/>
      </c>
      <c r="K224" s="64"/>
      <c r="L224" s="64"/>
      <c r="M224" s="64"/>
      <c r="N224" s="64"/>
      <c r="O224" s="64"/>
      <c r="P224" s="64"/>
    </row>
    <row r="225" spans="1:16" s="70" customFormat="1">
      <c r="A225" s="139">
        <v>214</v>
      </c>
      <c r="B225" s="180"/>
      <c r="C225" s="180"/>
      <c r="D225" s="140"/>
      <c r="E225" s="142"/>
      <c r="F225" s="16" t="str">
        <f t="shared" si="14"/>
        <v/>
      </c>
      <c r="H225" s="371" t="str">
        <f t="shared" si="15"/>
        <v/>
      </c>
      <c r="I225" s="371" t="str">
        <f t="shared" si="16"/>
        <v/>
      </c>
      <c r="J225" s="371" t="str">
        <f t="shared" si="17"/>
        <v/>
      </c>
      <c r="K225" s="64"/>
      <c r="L225" s="64"/>
      <c r="M225" s="64"/>
      <c r="N225" s="64"/>
      <c r="O225" s="64"/>
      <c r="P225" s="64"/>
    </row>
    <row r="226" spans="1:16" s="70" customFormat="1">
      <c r="A226" s="139">
        <v>215</v>
      </c>
      <c r="B226" s="180"/>
      <c r="C226" s="180"/>
      <c r="D226" s="140"/>
      <c r="E226" s="142"/>
      <c r="F226" s="16" t="str">
        <f t="shared" si="14"/>
        <v/>
      </c>
      <c r="H226" s="371" t="str">
        <f t="shared" si="15"/>
        <v/>
      </c>
      <c r="I226" s="371" t="str">
        <f t="shared" si="16"/>
        <v/>
      </c>
      <c r="J226" s="371" t="str">
        <f t="shared" si="17"/>
        <v/>
      </c>
      <c r="K226" s="64"/>
      <c r="L226" s="64"/>
      <c r="M226" s="64"/>
      <c r="N226" s="64"/>
      <c r="O226" s="64"/>
      <c r="P226" s="64"/>
    </row>
    <row r="227" spans="1:16" s="70" customFormat="1">
      <c r="A227" s="139">
        <v>216</v>
      </c>
      <c r="B227" s="180"/>
      <c r="C227" s="180"/>
      <c r="D227" s="140"/>
      <c r="E227" s="142"/>
      <c r="F227" s="16" t="str">
        <f t="shared" si="14"/>
        <v/>
      </c>
      <c r="H227" s="371" t="str">
        <f t="shared" si="15"/>
        <v/>
      </c>
      <c r="I227" s="371" t="str">
        <f t="shared" si="16"/>
        <v/>
      </c>
      <c r="J227" s="371" t="str">
        <f t="shared" si="17"/>
        <v/>
      </c>
      <c r="K227" s="64"/>
      <c r="L227" s="64"/>
      <c r="M227" s="64"/>
      <c r="N227" s="64"/>
      <c r="O227" s="64"/>
      <c r="P227" s="64"/>
    </row>
    <row r="228" spans="1:16" s="70" customFormat="1">
      <c r="A228" s="139">
        <v>217</v>
      </c>
      <c r="B228" s="180"/>
      <c r="C228" s="180"/>
      <c r="D228" s="140"/>
      <c r="E228" s="142"/>
      <c r="F228" s="16" t="str">
        <f t="shared" si="14"/>
        <v/>
      </c>
      <c r="H228" s="371" t="str">
        <f t="shared" si="15"/>
        <v/>
      </c>
      <c r="I228" s="371" t="str">
        <f t="shared" si="16"/>
        <v/>
      </c>
      <c r="J228" s="371" t="str">
        <f t="shared" si="17"/>
        <v/>
      </c>
      <c r="K228" s="64"/>
      <c r="L228" s="64"/>
      <c r="M228" s="64"/>
      <c r="N228" s="64"/>
      <c r="O228" s="64"/>
      <c r="P228" s="64"/>
    </row>
    <row r="229" spans="1:16" s="70" customFormat="1">
      <c r="A229" s="139">
        <v>218</v>
      </c>
      <c r="B229" s="180"/>
      <c r="C229" s="180"/>
      <c r="D229" s="140"/>
      <c r="E229" s="142"/>
      <c r="F229" s="16" t="str">
        <f t="shared" si="14"/>
        <v/>
      </c>
      <c r="H229" s="371" t="str">
        <f t="shared" si="15"/>
        <v/>
      </c>
      <c r="I229" s="371" t="str">
        <f t="shared" si="16"/>
        <v/>
      </c>
      <c r="J229" s="371" t="str">
        <f t="shared" si="17"/>
        <v/>
      </c>
      <c r="K229" s="64"/>
      <c r="L229" s="64"/>
      <c r="M229" s="64"/>
      <c r="N229" s="64"/>
      <c r="O229" s="64"/>
      <c r="P229" s="64"/>
    </row>
    <row r="230" spans="1:16" s="70" customFormat="1">
      <c r="A230" s="139">
        <v>219</v>
      </c>
      <c r="B230" s="180"/>
      <c r="C230" s="180"/>
      <c r="D230" s="140"/>
      <c r="E230" s="142"/>
      <c r="F230" s="16" t="str">
        <f t="shared" si="14"/>
        <v/>
      </c>
      <c r="H230" s="371" t="str">
        <f t="shared" si="15"/>
        <v/>
      </c>
      <c r="I230" s="371" t="str">
        <f t="shared" si="16"/>
        <v/>
      </c>
      <c r="J230" s="371" t="str">
        <f t="shared" si="17"/>
        <v/>
      </c>
      <c r="K230" s="64"/>
      <c r="L230" s="64"/>
      <c r="M230" s="64"/>
      <c r="N230" s="64"/>
      <c r="O230" s="64"/>
      <c r="P230" s="64"/>
    </row>
    <row r="231" spans="1:16" s="70" customFormat="1">
      <c r="A231" s="139">
        <v>220</v>
      </c>
      <c r="B231" s="180"/>
      <c r="C231" s="180"/>
      <c r="D231" s="140"/>
      <c r="E231" s="142"/>
      <c r="F231" s="16" t="str">
        <f t="shared" si="14"/>
        <v/>
      </c>
      <c r="H231" s="371" t="str">
        <f t="shared" si="15"/>
        <v/>
      </c>
      <c r="I231" s="371" t="str">
        <f t="shared" si="16"/>
        <v/>
      </c>
      <c r="J231" s="371" t="str">
        <f t="shared" si="17"/>
        <v/>
      </c>
      <c r="K231" s="64"/>
      <c r="L231" s="64"/>
      <c r="M231" s="64"/>
      <c r="N231" s="64"/>
      <c r="O231" s="64"/>
      <c r="P231" s="64"/>
    </row>
    <row r="232" spans="1:16" s="70" customFormat="1">
      <c r="A232" s="139">
        <v>221</v>
      </c>
      <c r="B232" s="180"/>
      <c r="C232" s="180"/>
      <c r="D232" s="140"/>
      <c r="E232" s="142"/>
      <c r="F232" s="16" t="str">
        <f t="shared" si="14"/>
        <v/>
      </c>
      <c r="H232" s="371" t="str">
        <f t="shared" si="15"/>
        <v/>
      </c>
      <c r="I232" s="371" t="str">
        <f t="shared" si="16"/>
        <v/>
      </c>
      <c r="J232" s="371" t="str">
        <f t="shared" si="17"/>
        <v/>
      </c>
      <c r="K232" s="64"/>
      <c r="L232" s="64"/>
      <c r="M232" s="64"/>
      <c r="N232" s="64"/>
      <c r="O232" s="64"/>
      <c r="P232" s="64"/>
    </row>
    <row r="233" spans="1:16" s="70" customFormat="1">
      <c r="A233" s="139">
        <v>222</v>
      </c>
      <c r="B233" s="180"/>
      <c r="C233" s="180"/>
      <c r="D233" s="140"/>
      <c r="E233" s="142"/>
      <c r="F233" s="16" t="str">
        <f t="shared" si="14"/>
        <v/>
      </c>
      <c r="H233" s="371" t="str">
        <f t="shared" si="15"/>
        <v/>
      </c>
      <c r="I233" s="371" t="str">
        <f t="shared" si="16"/>
        <v/>
      </c>
      <c r="J233" s="371" t="str">
        <f t="shared" si="17"/>
        <v/>
      </c>
      <c r="K233" s="64"/>
      <c r="L233" s="64"/>
      <c r="M233" s="64"/>
      <c r="N233" s="64"/>
      <c r="O233" s="64"/>
      <c r="P233" s="64"/>
    </row>
    <row r="234" spans="1:16" s="70" customFormat="1">
      <c r="A234" s="139">
        <v>223</v>
      </c>
      <c r="B234" s="180"/>
      <c r="C234" s="180"/>
      <c r="D234" s="140"/>
      <c r="E234" s="142"/>
      <c r="F234" s="16" t="str">
        <f t="shared" si="14"/>
        <v/>
      </c>
      <c r="H234" s="371" t="str">
        <f t="shared" si="15"/>
        <v/>
      </c>
      <c r="I234" s="371" t="str">
        <f t="shared" si="16"/>
        <v/>
      </c>
      <c r="J234" s="371" t="str">
        <f t="shared" si="17"/>
        <v/>
      </c>
      <c r="K234" s="64"/>
      <c r="L234" s="64"/>
      <c r="M234" s="64"/>
      <c r="N234" s="64"/>
      <c r="O234" s="64"/>
      <c r="P234" s="64"/>
    </row>
    <row r="235" spans="1:16" s="70" customFormat="1">
      <c r="A235" s="139">
        <v>224</v>
      </c>
      <c r="B235" s="180"/>
      <c r="C235" s="180"/>
      <c r="D235" s="140"/>
      <c r="E235" s="142"/>
      <c r="F235" s="16" t="str">
        <f t="shared" si="14"/>
        <v/>
      </c>
      <c r="H235" s="371" t="str">
        <f t="shared" si="15"/>
        <v/>
      </c>
      <c r="I235" s="371" t="str">
        <f t="shared" si="16"/>
        <v/>
      </c>
      <c r="J235" s="371" t="str">
        <f t="shared" si="17"/>
        <v/>
      </c>
      <c r="K235" s="64"/>
      <c r="L235" s="64"/>
      <c r="M235" s="64"/>
      <c r="N235" s="64"/>
      <c r="O235" s="64"/>
      <c r="P235" s="64"/>
    </row>
    <row r="236" spans="1:16" s="70" customFormat="1">
      <c r="A236" s="139">
        <v>225</v>
      </c>
      <c r="B236" s="180"/>
      <c r="C236" s="180"/>
      <c r="D236" s="140"/>
      <c r="E236" s="142"/>
      <c r="F236" s="16" t="str">
        <f t="shared" si="14"/>
        <v/>
      </c>
      <c r="H236" s="371" t="str">
        <f t="shared" si="15"/>
        <v/>
      </c>
      <c r="I236" s="371" t="str">
        <f t="shared" si="16"/>
        <v/>
      </c>
      <c r="J236" s="371" t="str">
        <f t="shared" si="17"/>
        <v/>
      </c>
      <c r="K236" s="64"/>
      <c r="L236" s="64"/>
      <c r="M236" s="64"/>
      <c r="N236" s="64"/>
      <c r="O236" s="64"/>
      <c r="P236" s="64"/>
    </row>
    <row r="237" spans="1:16" s="70" customFormat="1">
      <c r="A237" s="139">
        <v>226</v>
      </c>
      <c r="B237" s="180"/>
      <c r="C237" s="180"/>
      <c r="D237" s="140"/>
      <c r="E237" s="142"/>
      <c r="F237" s="16" t="str">
        <f t="shared" si="14"/>
        <v/>
      </c>
      <c r="H237" s="371" t="str">
        <f t="shared" si="15"/>
        <v/>
      </c>
      <c r="I237" s="371" t="str">
        <f t="shared" si="16"/>
        <v/>
      </c>
      <c r="J237" s="371" t="str">
        <f t="shared" si="17"/>
        <v/>
      </c>
      <c r="K237" s="64"/>
      <c r="L237" s="64"/>
      <c r="M237" s="64"/>
      <c r="N237" s="64"/>
      <c r="O237" s="64"/>
      <c r="P237" s="64"/>
    </row>
    <row r="238" spans="1:16" s="70" customFormat="1">
      <c r="A238" s="139">
        <v>227</v>
      </c>
      <c r="B238" s="180"/>
      <c r="C238" s="180"/>
      <c r="D238" s="140"/>
      <c r="E238" s="142"/>
      <c r="F238" s="16" t="str">
        <f t="shared" si="14"/>
        <v/>
      </c>
      <c r="H238" s="371" t="str">
        <f t="shared" si="15"/>
        <v/>
      </c>
      <c r="I238" s="371" t="str">
        <f t="shared" si="16"/>
        <v/>
      </c>
      <c r="J238" s="371" t="str">
        <f t="shared" si="17"/>
        <v/>
      </c>
      <c r="K238" s="64"/>
      <c r="L238" s="64"/>
      <c r="M238" s="64"/>
      <c r="N238" s="64"/>
      <c r="O238" s="64"/>
      <c r="P238" s="64"/>
    </row>
    <row r="239" spans="1:16" s="70" customFormat="1">
      <c r="A239" s="139">
        <v>228</v>
      </c>
      <c r="B239" s="180"/>
      <c r="C239" s="180"/>
      <c r="D239" s="140"/>
      <c r="E239" s="142"/>
      <c r="F239" s="16" t="str">
        <f t="shared" si="14"/>
        <v/>
      </c>
      <c r="H239" s="371" t="str">
        <f t="shared" si="15"/>
        <v/>
      </c>
      <c r="I239" s="371" t="str">
        <f t="shared" si="16"/>
        <v/>
      </c>
      <c r="J239" s="371" t="str">
        <f t="shared" si="17"/>
        <v/>
      </c>
      <c r="K239" s="64"/>
      <c r="L239" s="64"/>
      <c r="M239" s="64"/>
      <c r="N239" s="64"/>
      <c r="O239" s="64"/>
      <c r="P239" s="64"/>
    </row>
    <row r="240" spans="1:16" s="70" customFormat="1">
      <c r="A240" s="139">
        <v>229</v>
      </c>
      <c r="B240" s="180"/>
      <c r="C240" s="180"/>
      <c r="D240" s="140"/>
      <c r="E240" s="142"/>
      <c r="F240" s="16" t="str">
        <f t="shared" si="14"/>
        <v/>
      </c>
      <c r="H240" s="371" t="str">
        <f t="shared" si="15"/>
        <v/>
      </c>
      <c r="I240" s="371" t="str">
        <f t="shared" si="16"/>
        <v/>
      </c>
      <c r="J240" s="371" t="str">
        <f t="shared" si="17"/>
        <v/>
      </c>
      <c r="K240" s="64"/>
      <c r="L240" s="64"/>
      <c r="M240" s="64"/>
      <c r="N240" s="64"/>
      <c r="O240" s="64"/>
      <c r="P240" s="64"/>
    </row>
    <row r="241" spans="1:16" s="70" customFormat="1">
      <c r="A241" s="139">
        <v>230</v>
      </c>
      <c r="B241" s="180"/>
      <c r="C241" s="180"/>
      <c r="D241" s="140"/>
      <c r="E241" s="142"/>
      <c r="F241" s="16" t="str">
        <f t="shared" si="14"/>
        <v/>
      </c>
      <c r="H241" s="371" t="str">
        <f t="shared" si="15"/>
        <v/>
      </c>
      <c r="I241" s="371" t="str">
        <f t="shared" si="16"/>
        <v/>
      </c>
      <c r="J241" s="371" t="str">
        <f t="shared" si="17"/>
        <v/>
      </c>
      <c r="K241" s="64"/>
      <c r="L241" s="64"/>
      <c r="M241" s="64"/>
      <c r="N241" s="64"/>
      <c r="O241" s="64"/>
      <c r="P241" s="64"/>
    </row>
    <row r="242" spans="1:16" s="70" customFormat="1">
      <c r="A242" s="139">
        <v>231</v>
      </c>
      <c r="B242" s="180"/>
      <c r="C242" s="180"/>
      <c r="D242" s="140"/>
      <c r="E242" s="142"/>
      <c r="F242" s="16" t="str">
        <f t="shared" si="14"/>
        <v/>
      </c>
      <c r="H242" s="371" t="str">
        <f t="shared" si="15"/>
        <v/>
      </c>
      <c r="I242" s="371" t="str">
        <f t="shared" si="16"/>
        <v/>
      </c>
      <c r="J242" s="371" t="str">
        <f t="shared" si="17"/>
        <v/>
      </c>
      <c r="K242" s="64"/>
      <c r="L242" s="64"/>
      <c r="M242" s="64"/>
      <c r="N242" s="64"/>
      <c r="O242" s="64"/>
      <c r="P242" s="64"/>
    </row>
    <row r="243" spans="1:16" s="70" customFormat="1">
      <c r="A243" s="139">
        <v>232</v>
      </c>
      <c r="B243" s="180"/>
      <c r="C243" s="180"/>
      <c r="D243" s="140"/>
      <c r="E243" s="142"/>
      <c r="F243" s="16" t="str">
        <f t="shared" si="14"/>
        <v/>
      </c>
      <c r="H243" s="371" t="str">
        <f t="shared" si="15"/>
        <v/>
      </c>
      <c r="I243" s="371" t="str">
        <f t="shared" si="16"/>
        <v/>
      </c>
      <c r="J243" s="371" t="str">
        <f t="shared" si="17"/>
        <v/>
      </c>
      <c r="K243" s="64"/>
      <c r="L243" s="64"/>
      <c r="M243" s="64"/>
      <c r="N243" s="64"/>
      <c r="O243" s="64"/>
      <c r="P243" s="64"/>
    </row>
    <row r="244" spans="1:16" s="70" customFormat="1">
      <c r="A244" s="139">
        <v>233</v>
      </c>
      <c r="B244" s="180"/>
      <c r="C244" s="180"/>
      <c r="D244" s="140"/>
      <c r="E244" s="142"/>
      <c r="F244" s="16" t="str">
        <f t="shared" si="14"/>
        <v/>
      </c>
      <c r="H244" s="371" t="str">
        <f t="shared" si="15"/>
        <v/>
      </c>
      <c r="I244" s="371" t="str">
        <f t="shared" si="16"/>
        <v/>
      </c>
      <c r="J244" s="371" t="str">
        <f t="shared" si="17"/>
        <v/>
      </c>
      <c r="K244" s="64"/>
      <c r="L244" s="64"/>
      <c r="M244" s="64"/>
      <c r="N244" s="64"/>
      <c r="O244" s="64"/>
      <c r="P244" s="64"/>
    </row>
    <row r="245" spans="1:16" s="70" customFormat="1">
      <c r="A245" s="139">
        <v>234</v>
      </c>
      <c r="B245" s="180"/>
      <c r="C245" s="180"/>
      <c r="D245" s="140"/>
      <c r="E245" s="142"/>
      <c r="F245" s="16" t="str">
        <f t="shared" si="14"/>
        <v/>
      </c>
      <c r="H245" s="371" t="str">
        <f t="shared" si="15"/>
        <v/>
      </c>
      <c r="I245" s="371" t="str">
        <f t="shared" si="16"/>
        <v/>
      </c>
      <c r="J245" s="371" t="str">
        <f t="shared" si="17"/>
        <v/>
      </c>
      <c r="K245" s="64"/>
      <c r="L245" s="64"/>
      <c r="M245" s="64"/>
      <c r="N245" s="64"/>
      <c r="O245" s="64"/>
      <c r="P245" s="64"/>
    </row>
    <row r="246" spans="1:16" s="70" customFormat="1">
      <c r="A246" s="139">
        <v>235</v>
      </c>
      <c r="B246" s="180"/>
      <c r="C246" s="180"/>
      <c r="D246" s="140"/>
      <c r="E246" s="142"/>
      <c r="F246" s="16" t="str">
        <f t="shared" si="14"/>
        <v/>
      </c>
      <c r="H246" s="371" t="str">
        <f t="shared" si="15"/>
        <v/>
      </c>
      <c r="I246" s="371" t="str">
        <f t="shared" si="16"/>
        <v/>
      </c>
      <c r="J246" s="371" t="str">
        <f t="shared" si="17"/>
        <v/>
      </c>
      <c r="K246" s="64"/>
      <c r="L246" s="64"/>
      <c r="M246" s="64"/>
      <c r="N246" s="64"/>
      <c r="O246" s="64"/>
      <c r="P246" s="64"/>
    </row>
    <row r="247" spans="1:16" s="70" customFormat="1">
      <c r="A247" s="139">
        <v>236</v>
      </c>
      <c r="B247" s="180"/>
      <c r="C247" s="180"/>
      <c r="D247" s="140"/>
      <c r="E247" s="142"/>
      <c r="F247" s="16" t="str">
        <f t="shared" si="14"/>
        <v/>
      </c>
      <c r="H247" s="371" t="str">
        <f t="shared" si="15"/>
        <v/>
      </c>
      <c r="I247" s="371" t="str">
        <f t="shared" si="16"/>
        <v/>
      </c>
      <c r="J247" s="371" t="str">
        <f t="shared" si="17"/>
        <v/>
      </c>
      <c r="K247" s="64"/>
      <c r="L247" s="64"/>
      <c r="M247" s="64"/>
      <c r="N247" s="64"/>
      <c r="O247" s="64"/>
      <c r="P247" s="64"/>
    </row>
    <row r="248" spans="1:16" s="70" customFormat="1">
      <c r="A248" s="139">
        <v>237</v>
      </c>
      <c r="B248" s="180"/>
      <c r="C248" s="180"/>
      <c r="D248" s="140"/>
      <c r="E248" s="142"/>
      <c r="F248" s="16" t="str">
        <f t="shared" si="14"/>
        <v/>
      </c>
      <c r="H248" s="371" t="str">
        <f t="shared" si="15"/>
        <v/>
      </c>
      <c r="I248" s="371" t="str">
        <f t="shared" si="16"/>
        <v/>
      </c>
      <c r="J248" s="371" t="str">
        <f t="shared" si="17"/>
        <v/>
      </c>
      <c r="K248" s="64"/>
      <c r="L248" s="64"/>
      <c r="M248" s="64"/>
      <c r="N248" s="64"/>
      <c r="O248" s="64"/>
      <c r="P248" s="64"/>
    </row>
    <row r="249" spans="1:16" s="70" customFormat="1">
      <c r="A249" s="139">
        <v>238</v>
      </c>
      <c r="B249" s="180"/>
      <c r="C249" s="180"/>
      <c r="D249" s="140"/>
      <c r="E249" s="142"/>
      <c r="F249" s="16" t="str">
        <f t="shared" si="14"/>
        <v/>
      </c>
      <c r="H249" s="371" t="str">
        <f t="shared" si="15"/>
        <v/>
      </c>
      <c r="I249" s="371" t="str">
        <f t="shared" si="16"/>
        <v/>
      </c>
      <c r="J249" s="371" t="str">
        <f t="shared" si="17"/>
        <v/>
      </c>
      <c r="K249" s="64"/>
      <c r="L249" s="64"/>
      <c r="M249" s="64"/>
      <c r="N249" s="64"/>
      <c r="O249" s="64"/>
      <c r="P249" s="64"/>
    </row>
    <row r="250" spans="1:16" s="70" customFormat="1">
      <c r="A250" s="139">
        <v>239</v>
      </c>
      <c r="B250" s="180"/>
      <c r="C250" s="180"/>
      <c r="D250" s="140"/>
      <c r="E250" s="142"/>
      <c r="F250" s="16" t="str">
        <f t="shared" si="14"/>
        <v/>
      </c>
      <c r="H250" s="371" t="str">
        <f t="shared" si="15"/>
        <v/>
      </c>
      <c r="I250" s="371" t="str">
        <f t="shared" si="16"/>
        <v/>
      </c>
      <c r="J250" s="371" t="str">
        <f t="shared" si="17"/>
        <v/>
      </c>
      <c r="K250" s="64"/>
      <c r="L250" s="64"/>
      <c r="M250" s="64"/>
      <c r="N250" s="64"/>
      <c r="O250" s="64"/>
      <c r="P250" s="64"/>
    </row>
    <row r="251" spans="1:16" s="70" customFormat="1">
      <c r="A251" s="139">
        <v>240</v>
      </c>
      <c r="B251" s="180"/>
      <c r="C251" s="180"/>
      <c r="D251" s="140"/>
      <c r="E251" s="142"/>
      <c r="F251" s="16" t="str">
        <f t="shared" si="14"/>
        <v/>
      </c>
      <c r="H251" s="371" t="str">
        <f t="shared" si="15"/>
        <v/>
      </c>
      <c r="I251" s="371" t="str">
        <f t="shared" si="16"/>
        <v/>
      </c>
      <c r="J251" s="371" t="str">
        <f t="shared" si="17"/>
        <v/>
      </c>
      <c r="K251" s="64"/>
      <c r="L251" s="64"/>
      <c r="M251" s="64"/>
      <c r="N251" s="64"/>
      <c r="O251" s="64"/>
      <c r="P251" s="64"/>
    </row>
    <row r="252" spans="1:16" s="70" customFormat="1">
      <c r="A252" s="139">
        <v>241</v>
      </c>
      <c r="B252" s="180"/>
      <c r="C252" s="180"/>
      <c r="D252" s="140"/>
      <c r="E252" s="142"/>
      <c r="F252" s="16" t="str">
        <f t="shared" si="14"/>
        <v/>
      </c>
      <c r="H252" s="371" t="str">
        <f t="shared" si="15"/>
        <v/>
      </c>
      <c r="I252" s="371" t="str">
        <f t="shared" si="16"/>
        <v/>
      </c>
      <c r="J252" s="371" t="str">
        <f t="shared" si="17"/>
        <v/>
      </c>
      <c r="K252" s="64"/>
      <c r="L252" s="64"/>
      <c r="M252" s="64"/>
      <c r="N252" s="64"/>
      <c r="O252" s="64"/>
      <c r="P252" s="64"/>
    </row>
    <row r="253" spans="1:16" s="70" customFormat="1">
      <c r="A253" s="139">
        <v>242</v>
      </c>
      <c r="B253" s="180"/>
      <c r="C253" s="180"/>
      <c r="D253" s="140"/>
      <c r="E253" s="142"/>
      <c r="F253" s="16" t="str">
        <f t="shared" si="14"/>
        <v/>
      </c>
      <c r="H253" s="371" t="str">
        <f t="shared" si="15"/>
        <v/>
      </c>
      <c r="I253" s="371" t="str">
        <f t="shared" si="16"/>
        <v/>
      </c>
      <c r="J253" s="371" t="str">
        <f t="shared" si="17"/>
        <v/>
      </c>
      <c r="K253" s="64"/>
      <c r="L253" s="64"/>
      <c r="M253" s="64"/>
      <c r="N253" s="64"/>
      <c r="O253" s="64"/>
      <c r="P253" s="64"/>
    </row>
    <row r="254" spans="1:16" s="70" customFormat="1">
      <c r="A254" s="139">
        <v>243</v>
      </c>
      <c r="B254" s="180"/>
      <c r="C254" s="180"/>
      <c r="D254" s="140"/>
      <c r="E254" s="142"/>
      <c r="F254" s="16" t="str">
        <f t="shared" si="14"/>
        <v/>
      </c>
      <c r="H254" s="371" t="str">
        <f t="shared" si="15"/>
        <v/>
      </c>
      <c r="I254" s="371" t="str">
        <f t="shared" si="16"/>
        <v/>
      </c>
      <c r="J254" s="371" t="str">
        <f t="shared" si="17"/>
        <v/>
      </c>
      <c r="K254" s="64"/>
      <c r="L254" s="64"/>
      <c r="M254" s="64"/>
      <c r="N254" s="64"/>
      <c r="O254" s="64"/>
      <c r="P254" s="64"/>
    </row>
    <row r="255" spans="1:16" s="70" customFormat="1">
      <c r="A255" s="139">
        <v>244</v>
      </c>
      <c r="B255" s="180"/>
      <c r="C255" s="180"/>
      <c r="D255" s="140"/>
      <c r="E255" s="142"/>
      <c r="F255" s="16" t="str">
        <f t="shared" si="14"/>
        <v/>
      </c>
      <c r="H255" s="371" t="str">
        <f t="shared" si="15"/>
        <v/>
      </c>
      <c r="I255" s="371" t="str">
        <f t="shared" si="16"/>
        <v/>
      </c>
      <c r="J255" s="371" t="str">
        <f t="shared" si="17"/>
        <v/>
      </c>
      <c r="K255" s="64"/>
      <c r="L255" s="64"/>
      <c r="M255" s="64"/>
      <c r="N255" s="64"/>
      <c r="O255" s="64"/>
      <c r="P255" s="64"/>
    </row>
    <row r="256" spans="1:16" s="70" customFormat="1">
      <c r="A256" s="139">
        <v>245</v>
      </c>
      <c r="B256" s="180"/>
      <c r="C256" s="180"/>
      <c r="D256" s="140"/>
      <c r="E256" s="142"/>
      <c r="F256" s="16" t="str">
        <f t="shared" si="14"/>
        <v/>
      </c>
      <c r="H256" s="371" t="str">
        <f t="shared" si="15"/>
        <v/>
      </c>
      <c r="I256" s="371" t="str">
        <f t="shared" si="16"/>
        <v/>
      </c>
      <c r="J256" s="371" t="str">
        <f t="shared" si="17"/>
        <v/>
      </c>
      <c r="K256" s="64"/>
      <c r="L256" s="64"/>
      <c r="M256" s="64"/>
      <c r="N256" s="64"/>
      <c r="O256" s="64"/>
      <c r="P256" s="64"/>
    </row>
    <row r="257" spans="1:16" s="70" customFormat="1">
      <c r="A257" s="139">
        <v>246</v>
      </c>
      <c r="B257" s="180"/>
      <c r="C257" s="180"/>
      <c r="D257" s="140"/>
      <c r="E257" s="142"/>
      <c r="F257" s="16" t="str">
        <f t="shared" si="14"/>
        <v/>
      </c>
      <c r="H257" s="371" t="str">
        <f t="shared" si="15"/>
        <v/>
      </c>
      <c r="I257" s="371" t="str">
        <f t="shared" si="16"/>
        <v/>
      </c>
      <c r="J257" s="371" t="str">
        <f t="shared" si="17"/>
        <v/>
      </c>
      <c r="K257" s="64"/>
      <c r="L257" s="64"/>
      <c r="M257" s="64"/>
      <c r="N257" s="64"/>
      <c r="O257" s="64"/>
      <c r="P257" s="64"/>
    </row>
    <row r="258" spans="1:16" s="70" customFormat="1">
      <c r="A258" s="139">
        <v>247</v>
      </c>
      <c r="B258" s="180"/>
      <c r="C258" s="180"/>
      <c r="D258" s="140"/>
      <c r="E258" s="142"/>
      <c r="F258" s="16" t="str">
        <f t="shared" si="14"/>
        <v/>
      </c>
      <c r="H258" s="371" t="str">
        <f t="shared" si="15"/>
        <v/>
      </c>
      <c r="I258" s="371" t="str">
        <f t="shared" si="16"/>
        <v/>
      </c>
      <c r="J258" s="371" t="str">
        <f t="shared" si="17"/>
        <v/>
      </c>
      <c r="K258" s="64"/>
      <c r="L258" s="64"/>
      <c r="M258" s="64"/>
      <c r="N258" s="64"/>
      <c r="O258" s="64"/>
      <c r="P258" s="64"/>
    </row>
    <row r="259" spans="1:16" s="70" customFormat="1">
      <c r="A259" s="139">
        <v>248</v>
      </c>
      <c r="B259" s="180"/>
      <c r="C259" s="180"/>
      <c r="D259" s="140"/>
      <c r="E259" s="142"/>
      <c r="F259" s="16" t="str">
        <f t="shared" si="14"/>
        <v/>
      </c>
      <c r="H259" s="371" t="str">
        <f t="shared" si="15"/>
        <v/>
      </c>
      <c r="I259" s="371" t="str">
        <f t="shared" si="16"/>
        <v/>
      </c>
      <c r="J259" s="371" t="str">
        <f t="shared" si="17"/>
        <v/>
      </c>
      <c r="K259" s="64"/>
      <c r="L259" s="64"/>
      <c r="M259" s="64"/>
      <c r="N259" s="64"/>
      <c r="O259" s="64"/>
      <c r="P259" s="64"/>
    </row>
    <row r="260" spans="1:16" s="70" customFormat="1">
      <c r="A260" s="139">
        <v>249</v>
      </c>
      <c r="B260" s="180"/>
      <c r="C260" s="180"/>
      <c r="D260" s="140"/>
      <c r="E260" s="142"/>
      <c r="F260" s="16" t="str">
        <f t="shared" si="14"/>
        <v/>
      </c>
      <c r="H260" s="371" t="str">
        <f t="shared" si="15"/>
        <v/>
      </c>
      <c r="I260" s="371" t="str">
        <f t="shared" si="16"/>
        <v/>
      </c>
      <c r="J260" s="371" t="str">
        <f t="shared" si="17"/>
        <v/>
      </c>
      <c r="K260" s="64"/>
      <c r="L260" s="64"/>
      <c r="M260" s="64"/>
      <c r="N260" s="64"/>
      <c r="O260" s="64"/>
      <c r="P260" s="64"/>
    </row>
    <row r="261" spans="1:16" s="70" customFormat="1">
      <c r="A261" s="139">
        <v>250</v>
      </c>
      <c r="B261" s="180"/>
      <c r="C261" s="180"/>
      <c r="D261" s="140"/>
      <c r="E261" s="142"/>
      <c r="F261" s="16" t="str">
        <f t="shared" si="14"/>
        <v/>
      </c>
      <c r="H261" s="371" t="str">
        <f t="shared" si="15"/>
        <v/>
      </c>
      <c r="I261" s="371" t="str">
        <f t="shared" si="16"/>
        <v/>
      </c>
      <c r="J261" s="37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D182" sqref="D182"/>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85" customWidth="1"/>
    <col min="7" max="7" width="14.42578125" style="285" customWidth="1"/>
    <col min="8" max="9" width="10.7109375" style="285" customWidth="1"/>
    <col min="10" max="10" width="8.7109375" style="302" hidden="1" customWidth="1"/>
    <col min="11" max="13" width="8.7109375" style="300" hidden="1" customWidth="1"/>
    <col min="14" max="16" width="8.7109375" style="302" hidden="1" customWidth="1"/>
    <col min="17" max="17" width="10.7109375" style="81" hidden="1" customWidth="1"/>
    <col min="18" max="18" width="9.140625" style="33" hidden="1" customWidth="1"/>
    <col min="19" max="19" width="10.7109375" style="409" hidden="1" customWidth="1"/>
    <col min="20" max="22" width="9.140625" style="60" customWidth="1"/>
    <col min="23" max="16384" width="9.140625" style="60"/>
  </cols>
  <sheetData>
    <row r="1" spans="1:19">
      <c r="A1" s="59" t="s">
        <v>228</v>
      </c>
      <c r="B1" s="60"/>
      <c r="C1" s="60"/>
      <c r="D1" s="60"/>
      <c r="E1" s="61"/>
      <c r="F1" s="61"/>
      <c r="G1" s="60"/>
      <c r="H1" s="62"/>
      <c r="I1" s="63"/>
      <c r="J1" s="62"/>
      <c r="K1" s="284"/>
      <c r="L1" s="284"/>
      <c r="M1" s="60"/>
      <c r="N1" s="60"/>
      <c r="O1" s="60"/>
      <c r="P1" s="60"/>
      <c r="Q1" s="60"/>
      <c r="R1" s="60"/>
      <c r="S1" s="63"/>
    </row>
    <row r="2" spans="1:19">
      <c r="A2" s="339" t="str">
        <f>IF(ISBLANK(facultate), IF(ISBLANK(departament),"","Departament " &amp; departament), "Facultatea " &amp; facultate)</f>
        <v>Facultatea Construcții</v>
      </c>
      <c r="B2" s="60"/>
      <c r="C2" s="60"/>
      <c r="D2" s="60"/>
      <c r="E2" s="61"/>
      <c r="F2" s="61"/>
      <c r="G2" s="60"/>
      <c r="H2" s="62"/>
      <c r="I2" s="63"/>
      <c r="J2" s="62"/>
      <c r="K2" s="284"/>
      <c r="L2" s="284"/>
      <c r="M2" s="60"/>
      <c r="N2" s="60"/>
      <c r="O2" s="60"/>
      <c r="P2" s="60"/>
      <c r="Q2" s="60"/>
      <c r="R2" s="60"/>
      <c r="S2" s="63"/>
    </row>
    <row r="3" spans="1:19">
      <c r="A3" s="339" t="str">
        <f>IF(ISBLANK(departament),"","Departamentul " &amp; departament)</f>
        <v>Departamentul Căi de Comunicație Terestre, Fundații și Cadastru</v>
      </c>
      <c r="B3" s="60"/>
      <c r="C3" s="60"/>
      <c r="D3" s="60"/>
      <c r="E3" s="61"/>
      <c r="F3" s="61"/>
      <c r="G3" s="60"/>
      <c r="H3" s="62"/>
      <c r="I3" s="63"/>
      <c r="J3" s="62"/>
      <c r="K3" s="284"/>
      <c r="L3" s="284"/>
      <c r="M3" s="60"/>
      <c r="N3" s="60"/>
      <c r="O3" s="60"/>
      <c r="P3" s="60"/>
      <c r="Q3" s="60"/>
      <c r="R3" s="60"/>
      <c r="S3" s="63"/>
    </row>
    <row r="4" spans="1:19" s="64" customFormat="1">
      <c r="A4" s="550" t="s">
        <v>650</v>
      </c>
      <c r="B4" s="550"/>
      <c r="C4" s="550"/>
      <c r="D4" s="550"/>
      <c r="E4" s="550"/>
      <c r="F4" s="550"/>
      <c r="G4" s="550"/>
      <c r="H4" s="550"/>
      <c r="I4" s="550"/>
      <c r="J4" s="300"/>
      <c r="K4" s="300"/>
      <c r="L4" s="300"/>
      <c r="M4" s="300"/>
      <c r="N4" s="300"/>
      <c r="O4" s="300"/>
      <c r="P4" s="300"/>
      <c r="Q4" s="301"/>
      <c r="R4" s="33"/>
      <c r="S4" s="33"/>
    </row>
    <row r="5" spans="1:19" s="64" customFormat="1">
      <c r="A5" s="549" t="s">
        <v>805</v>
      </c>
      <c r="B5" s="549"/>
      <c r="C5" s="549"/>
      <c r="D5" s="549"/>
      <c r="E5" s="549"/>
      <c r="F5" s="549"/>
      <c r="G5" s="549"/>
      <c r="H5" s="549"/>
      <c r="I5" s="549"/>
      <c r="J5" s="300"/>
      <c r="K5" s="300"/>
      <c r="L5" s="300"/>
      <c r="M5" s="300"/>
      <c r="N5" s="300"/>
      <c r="O5" s="300"/>
      <c r="P5" s="300"/>
      <c r="Q5" s="81"/>
      <c r="R5" s="33"/>
      <c r="S5" s="33"/>
    </row>
    <row r="6" spans="1:19" ht="13.5" customHeight="1">
      <c r="F6" s="150"/>
      <c r="I6" s="340" t="str">
        <f>CONCATENATE(functie," ",nume_candidat)</f>
        <v>Profesor Ciutina Adrian</v>
      </c>
      <c r="K6" s="302"/>
      <c r="N6" s="300"/>
      <c r="O6" s="300"/>
      <c r="P6" s="300"/>
      <c r="S6" s="340" t="str">
        <f>CONCATENATE(functie," ",nume_candidat)</f>
        <v>Profesor Ciutina Adrian</v>
      </c>
    </row>
    <row r="7" spans="1:19" ht="20.25" customHeight="1">
      <c r="A7" s="524" t="s">
        <v>93</v>
      </c>
      <c r="B7" s="524" t="s">
        <v>0</v>
      </c>
      <c r="C7" s="524" t="s">
        <v>23</v>
      </c>
      <c r="D7" s="524" t="s">
        <v>92</v>
      </c>
      <c r="E7" s="524" t="s">
        <v>2</v>
      </c>
      <c r="F7" s="551" t="s">
        <v>52</v>
      </c>
      <c r="G7" s="552"/>
      <c r="H7" s="553"/>
      <c r="I7" s="525" t="s">
        <v>289</v>
      </c>
      <c r="J7" s="292" t="s">
        <v>4</v>
      </c>
      <c r="K7" s="303" t="s">
        <v>53</v>
      </c>
      <c r="L7" s="303" t="s">
        <v>54</v>
      </c>
      <c r="M7" s="292" t="s">
        <v>292</v>
      </c>
      <c r="N7" s="292" t="s">
        <v>55</v>
      </c>
      <c r="O7" s="292" t="s">
        <v>56</v>
      </c>
      <c r="P7" s="292" t="s">
        <v>57</v>
      </c>
      <c r="Q7" s="531" t="s">
        <v>286</v>
      </c>
      <c r="R7" s="534" t="s">
        <v>296</v>
      </c>
      <c r="S7" s="525" t="s">
        <v>835</v>
      </c>
    </row>
    <row r="8" spans="1:19" ht="55.5" customHeight="1">
      <c r="A8" s="524"/>
      <c r="B8" s="524"/>
      <c r="C8" s="524"/>
      <c r="D8" s="524"/>
      <c r="E8" s="524"/>
      <c r="F8" s="212" t="s">
        <v>670</v>
      </c>
      <c r="G8" s="212" t="s">
        <v>293</v>
      </c>
      <c r="H8" s="212" t="s">
        <v>294</v>
      </c>
      <c r="I8" s="526"/>
      <c r="J8" s="341" t="str">
        <f t="shared" ref="J8:P8" si="0">CONCATENATE("ultimii                                  ",durata_evaluare," ani")</f>
        <v>ultimii                                  5 ani</v>
      </c>
      <c r="K8" s="341" t="str">
        <f t="shared" si="0"/>
        <v>ultimii                                  5 ani</v>
      </c>
      <c r="L8" s="341" t="str">
        <f t="shared" si="0"/>
        <v>ultimii                                  5 ani</v>
      </c>
      <c r="M8" s="341" t="str">
        <f t="shared" si="0"/>
        <v>ultimii                                  5 ani</v>
      </c>
      <c r="N8" s="341" t="str">
        <f t="shared" si="0"/>
        <v>ultimii                                  5 ani</v>
      </c>
      <c r="O8" s="341" t="str">
        <f t="shared" si="0"/>
        <v>ultimii                                  5 ani</v>
      </c>
      <c r="P8" s="341" t="str">
        <f t="shared" si="0"/>
        <v>ultimii                                  5 ani</v>
      </c>
      <c r="Q8" s="531"/>
      <c r="R8" s="534"/>
      <c r="S8" s="526"/>
    </row>
    <row r="9" spans="1:19">
      <c r="A9" s="86"/>
      <c r="B9" s="65"/>
      <c r="C9" s="65"/>
      <c r="D9" s="65"/>
      <c r="E9" s="158"/>
      <c r="F9" s="344"/>
      <c r="G9" s="344"/>
      <c r="H9" s="344"/>
      <c r="I9" s="144">
        <f>SUMIF(I10:I1010,"&gt;0")</f>
        <v>0</v>
      </c>
      <c r="J9" s="4">
        <f t="shared" ref="J9:P9" si="1">SUMIF(J10:J1259,"&gt;0")</f>
        <v>0</v>
      </c>
      <c r="K9" s="4">
        <f t="shared" si="1"/>
        <v>0</v>
      </c>
      <c r="L9" s="4">
        <f t="shared" si="1"/>
        <v>0</v>
      </c>
      <c r="M9" s="4">
        <f t="shared" si="1"/>
        <v>0</v>
      </c>
      <c r="N9" s="4">
        <f t="shared" si="1"/>
        <v>0</v>
      </c>
      <c r="O9" s="4">
        <f t="shared" si="1"/>
        <v>0</v>
      </c>
      <c r="P9" s="4">
        <f t="shared" si="1"/>
        <v>0</v>
      </c>
      <c r="Q9" s="293"/>
      <c r="R9" s="299"/>
      <c r="S9" s="144">
        <f>SUMIF(S10:S1259,"&gt;0")</f>
        <v>0</v>
      </c>
    </row>
    <row r="10" spans="1:19">
      <c r="A10" s="37">
        <v>1</v>
      </c>
      <c r="B10" s="7"/>
      <c r="C10" s="7"/>
      <c r="D10" s="13"/>
      <c r="E10" s="215"/>
      <c r="F10" s="213"/>
      <c r="G10" s="5"/>
      <c r="H10" s="5"/>
      <c r="I10" s="16" t="str">
        <f t="shared" ref="I10:I73" si="2">IF(OR($B10="",$C10="",$D10="",$E10="",$E10&lt;an_initial,$E10&gt;an_final,$Q10=FALSE),"", IF(OR($F10="X",$F10="x"),BREV_APL/R10, IF(OR($G10="X",$G10="x"),BREV_INT/R10, IF(OR($H10="X",$H10="x"),BREV_ROM/R10,""))))</f>
        <v/>
      </c>
      <c r="J10" s="355">
        <f t="shared" ref="J10:J73" si="3">N10+O10+P10</f>
        <v>0</v>
      </c>
      <c r="K10" s="356">
        <f t="shared" ref="K10:K73" si="4">IF(OR($F10="X",$F10="x"),$I10,0)</f>
        <v>0</v>
      </c>
      <c r="L10" s="356">
        <f>IF(OR($G10="X",$G10="x"),$I10,0)</f>
        <v>0</v>
      </c>
      <c r="M10" s="356">
        <f>IF(OR($H10="X",$H10="x"),$I10,0)</f>
        <v>0</v>
      </c>
      <c r="N10" s="355">
        <f t="shared" ref="N10:N73" si="5">IF(OR($B10="",$C10="",$D10="",$Q10=FALSE),0,IF(AND($E10&gt;=an_initial,$F10&lt;&gt;""),1,0))</f>
        <v>0</v>
      </c>
      <c r="O10" s="355">
        <f t="shared" ref="O10:O73" si="6">IF(OR($B10="",$C10="",$D10="",$E10="",$Q10=FALSE),0,IF(AND($E10&gt;=an_initial,$G10&lt;&gt;""),1,0))</f>
        <v>0</v>
      </c>
      <c r="P10" s="355">
        <f t="shared" ref="P10:P73" si="7">IF(OR($B10="",$C10="",$D10="",$E10="",$Q10=FALSE),0,IF(AND($E10&gt;=an_initial,$H10&lt;&gt;""),1,0))</f>
        <v>0</v>
      </c>
      <c r="Q10" s="342" t="b">
        <f t="shared" ref="Q10:Q41" si="8">IF(nume_candidat="",FALSE,ISNUMBER(SEARCH(nume_candidat,$B10)))</f>
        <v>0</v>
      </c>
      <c r="R10" s="357">
        <f t="shared" ref="R10:R73" si="9">LEN(B10)-LEN(SUBSTITUTE(B10,",",""))+1</f>
        <v>1</v>
      </c>
      <c r="S10" s="371" t="str">
        <f t="shared" ref="S10:S73" si="10">IF(OR($B10="",$C10="",$D10="",$E10="",$E10&lt;an_initial,$E10&gt;an_final,$Q10=FALSE),"", IF(OR($G10="X",$G10="x"),BREV_INT/R10,""))</f>
        <v/>
      </c>
    </row>
    <row r="11" spans="1:19">
      <c r="A11" s="37">
        <v>2</v>
      </c>
      <c r="B11" s="6"/>
      <c r="C11" s="7"/>
      <c r="D11" s="7"/>
      <c r="E11" s="215"/>
      <c r="F11" s="212"/>
      <c r="G11" s="212"/>
      <c r="H11" s="212"/>
      <c r="I11" s="371" t="str">
        <f t="shared" si="2"/>
        <v/>
      </c>
      <c r="J11" s="355">
        <f t="shared" si="3"/>
        <v>0</v>
      </c>
      <c r="K11" s="356">
        <f t="shared" si="4"/>
        <v>0</v>
      </c>
      <c r="L11" s="356">
        <f t="shared" ref="L11:L74" si="11">IF(OR($G11="X",$G11="x"),$I11,0)</f>
        <v>0</v>
      </c>
      <c r="M11" s="356">
        <f t="shared" ref="M11:M74" si="12">IF(OR($H11="X",$H11="x"),$I11,0)</f>
        <v>0</v>
      </c>
      <c r="N11" s="355">
        <f t="shared" si="5"/>
        <v>0</v>
      </c>
      <c r="O11" s="355">
        <f t="shared" si="6"/>
        <v>0</v>
      </c>
      <c r="P11" s="355">
        <f t="shared" si="7"/>
        <v>0</v>
      </c>
      <c r="Q11" s="342" t="b">
        <f t="shared" si="8"/>
        <v>0</v>
      </c>
      <c r="R11" s="357">
        <f t="shared" si="9"/>
        <v>1</v>
      </c>
      <c r="S11" s="371" t="str">
        <f t="shared" si="10"/>
        <v/>
      </c>
    </row>
    <row r="12" spans="1:19">
      <c r="A12" s="37">
        <v>3</v>
      </c>
      <c r="B12" s="6"/>
      <c r="C12" s="7"/>
      <c r="D12" s="6"/>
      <c r="E12" s="215"/>
      <c r="F12" s="212"/>
      <c r="G12" s="212"/>
      <c r="H12" s="212"/>
      <c r="I12" s="371" t="str">
        <f t="shared" si="2"/>
        <v/>
      </c>
      <c r="J12" s="355">
        <f t="shared" si="3"/>
        <v>0</v>
      </c>
      <c r="K12" s="356">
        <f t="shared" si="4"/>
        <v>0</v>
      </c>
      <c r="L12" s="356">
        <f t="shared" si="11"/>
        <v>0</v>
      </c>
      <c r="M12" s="356">
        <f t="shared" si="12"/>
        <v>0</v>
      </c>
      <c r="N12" s="355">
        <f t="shared" si="5"/>
        <v>0</v>
      </c>
      <c r="O12" s="355">
        <f t="shared" si="6"/>
        <v>0</v>
      </c>
      <c r="P12" s="355">
        <f t="shared" si="7"/>
        <v>0</v>
      </c>
      <c r="Q12" s="342" t="b">
        <f t="shared" si="8"/>
        <v>0</v>
      </c>
      <c r="R12" s="357">
        <f t="shared" si="9"/>
        <v>1</v>
      </c>
      <c r="S12" s="371" t="str">
        <f t="shared" si="10"/>
        <v/>
      </c>
    </row>
    <row r="13" spans="1:19">
      <c r="A13" s="37">
        <v>4</v>
      </c>
      <c r="B13" s="6"/>
      <c r="C13" s="369"/>
      <c r="D13" s="369"/>
      <c r="E13" s="411"/>
      <c r="F13" s="408"/>
      <c r="G13" s="408"/>
      <c r="H13" s="5"/>
      <c r="I13" s="371" t="str">
        <f t="shared" si="2"/>
        <v/>
      </c>
      <c r="J13" s="355">
        <f t="shared" si="3"/>
        <v>0</v>
      </c>
      <c r="K13" s="356">
        <f t="shared" si="4"/>
        <v>0</v>
      </c>
      <c r="L13" s="356">
        <f t="shared" si="11"/>
        <v>0</v>
      </c>
      <c r="M13" s="356">
        <f t="shared" si="12"/>
        <v>0</v>
      </c>
      <c r="N13" s="355">
        <f t="shared" si="5"/>
        <v>0</v>
      </c>
      <c r="O13" s="355">
        <f t="shared" si="6"/>
        <v>0</v>
      </c>
      <c r="P13" s="355">
        <f t="shared" si="7"/>
        <v>0</v>
      </c>
      <c r="Q13" s="342" t="b">
        <f t="shared" si="8"/>
        <v>0</v>
      </c>
      <c r="R13" s="357">
        <f t="shared" si="9"/>
        <v>1</v>
      </c>
      <c r="S13" s="371" t="str">
        <f t="shared" si="10"/>
        <v/>
      </c>
    </row>
    <row r="14" spans="1:19">
      <c r="A14" s="37">
        <v>5</v>
      </c>
      <c r="B14" s="6"/>
      <c r="C14" s="6"/>
      <c r="D14" s="6"/>
      <c r="E14" s="212"/>
      <c r="F14" s="212"/>
      <c r="G14" s="212"/>
      <c r="H14" s="212"/>
      <c r="I14" s="371" t="str">
        <f t="shared" si="2"/>
        <v/>
      </c>
      <c r="J14" s="355">
        <f t="shared" si="3"/>
        <v>0</v>
      </c>
      <c r="K14" s="356">
        <f t="shared" si="4"/>
        <v>0</v>
      </c>
      <c r="L14" s="356">
        <f t="shared" si="11"/>
        <v>0</v>
      </c>
      <c r="M14" s="356">
        <f t="shared" si="12"/>
        <v>0</v>
      </c>
      <c r="N14" s="355">
        <f t="shared" si="5"/>
        <v>0</v>
      </c>
      <c r="O14" s="355">
        <f t="shared" si="6"/>
        <v>0</v>
      </c>
      <c r="P14" s="355">
        <f t="shared" si="7"/>
        <v>0</v>
      </c>
      <c r="Q14" s="342" t="b">
        <f t="shared" si="8"/>
        <v>0</v>
      </c>
      <c r="R14" s="357">
        <f t="shared" si="9"/>
        <v>1</v>
      </c>
      <c r="S14" s="371" t="str">
        <f t="shared" si="10"/>
        <v/>
      </c>
    </row>
    <row r="15" spans="1:19">
      <c r="A15" s="37">
        <v>6</v>
      </c>
      <c r="B15" s="6"/>
      <c r="C15" s="6"/>
      <c r="D15" s="6"/>
      <c r="E15" s="212"/>
      <c r="F15" s="212"/>
      <c r="G15" s="212"/>
      <c r="H15" s="212"/>
      <c r="I15" s="371" t="str">
        <f t="shared" si="2"/>
        <v/>
      </c>
      <c r="J15" s="355">
        <f t="shared" si="3"/>
        <v>0</v>
      </c>
      <c r="K15" s="356">
        <f t="shared" si="4"/>
        <v>0</v>
      </c>
      <c r="L15" s="356">
        <f t="shared" si="11"/>
        <v>0</v>
      </c>
      <c r="M15" s="356">
        <f t="shared" si="12"/>
        <v>0</v>
      </c>
      <c r="N15" s="355">
        <f t="shared" si="5"/>
        <v>0</v>
      </c>
      <c r="O15" s="355">
        <f t="shared" si="6"/>
        <v>0</v>
      </c>
      <c r="P15" s="355">
        <f t="shared" si="7"/>
        <v>0</v>
      </c>
      <c r="Q15" s="342" t="b">
        <f t="shared" si="8"/>
        <v>0</v>
      </c>
      <c r="R15" s="357">
        <f t="shared" si="9"/>
        <v>1</v>
      </c>
      <c r="S15" s="371" t="str">
        <f t="shared" si="10"/>
        <v/>
      </c>
    </row>
    <row r="16" spans="1:19">
      <c r="A16" s="37">
        <v>7</v>
      </c>
      <c r="B16" s="6"/>
      <c r="C16" s="6"/>
      <c r="D16" s="6"/>
      <c r="E16" s="212"/>
      <c r="F16" s="212"/>
      <c r="G16" s="212"/>
      <c r="H16" s="212"/>
      <c r="I16" s="371" t="str">
        <f t="shared" si="2"/>
        <v/>
      </c>
      <c r="J16" s="355">
        <f t="shared" si="3"/>
        <v>0</v>
      </c>
      <c r="K16" s="356">
        <f t="shared" si="4"/>
        <v>0</v>
      </c>
      <c r="L16" s="356">
        <f t="shared" si="11"/>
        <v>0</v>
      </c>
      <c r="M16" s="356">
        <f t="shared" si="12"/>
        <v>0</v>
      </c>
      <c r="N16" s="355">
        <f t="shared" si="5"/>
        <v>0</v>
      </c>
      <c r="O16" s="355">
        <f t="shared" si="6"/>
        <v>0</v>
      </c>
      <c r="P16" s="355">
        <f t="shared" si="7"/>
        <v>0</v>
      </c>
      <c r="Q16" s="342" t="b">
        <f t="shared" si="8"/>
        <v>0</v>
      </c>
      <c r="R16" s="357">
        <f t="shared" si="9"/>
        <v>1</v>
      </c>
      <c r="S16" s="371" t="str">
        <f t="shared" si="10"/>
        <v/>
      </c>
    </row>
    <row r="17" spans="1:19">
      <c r="A17" s="37">
        <v>8</v>
      </c>
      <c r="B17" s="6"/>
      <c r="C17" s="6"/>
      <c r="D17" s="6"/>
      <c r="E17" s="212"/>
      <c r="F17" s="212"/>
      <c r="G17" s="212"/>
      <c r="H17" s="212"/>
      <c r="I17" s="371" t="str">
        <f t="shared" si="2"/>
        <v/>
      </c>
      <c r="J17" s="355">
        <f t="shared" si="3"/>
        <v>0</v>
      </c>
      <c r="K17" s="356">
        <f t="shared" si="4"/>
        <v>0</v>
      </c>
      <c r="L17" s="356">
        <f t="shared" si="11"/>
        <v>0</v>
      </c>
      <c r="M17" s="356">
        <f t="shared" si="12"/>
        <v>0</v>
      </c>
      <c r="N17" s="355">
        <f t="shared" si="5"/>
        <v>0</v>
      </c>
      <c r="O17" s="355">
        <f t="shared" si="6"/>
        <v>0</v>
      </c>
      <c r="P17" s="355">
        <f t="shared" si="7"/>
        <v>0</v>
      </c>
      <c r="Q17" s="342" t="b">
        <f t="shared" si="8"/>
        <v>0</v>
      </c>
      <c r="R17" s="357">
        <f t="shared" si="9"/>
        <v>1</v>
      </c>
      <c r="S17" s="371" t="str">
        <f t="shared" si="10"/>
        <v/>
      </c>
    </row>
    <row r="18" spans="1:19">
      <c r="A18" s="37">
        <v>9</v>
      </c>
      <c r="B18" s="6"/>
      <c r="C18" s="6"/>
      <c r="D18" s="6"/>
      <c r="E18" s="212"/>
      <c r="F18" s="212"/>
      <c r="G18" s="212"/>
      <c r="H18" s="212"/>
      <c r="I18" s="371" t="str">
        <f t="shared" si="2"/>
        <v/>
      </c>
      <c r="J18" s="355">
        <f t="shared" si="3"/>
        <v>0</v>
      </c>
      <c r="K18" s="356">
        <f t="shared" si="4"/>
        <v>0</v>
      </c>
      <c r="L18" s="356">
        <f t="shared" si="11"/>
        <v>0</v>
      </c>
      <c r="M18" s="356">
        <f t="shared" si="12"/>
        <v>0</v>
      </c>
      <c r="N18" s="355">
        <f t="shared" si="5"/>
        <v>0</v>
      </c>
      <c r="O18" s="355">
        <f t="shared" si="6"/>
        <v>0</v>
      </c>
      <c r="P18" s="355">
        <f t="shared" si="7"/>
        <v>0</v>
      </c>
      <c r="Q18" s="342" t="b">
        <f t="shared" si="8"/>
        <v>0</v>
      </c>
      <c r="R18" s="357">
        <f t="shared" si="9"/>
        <v>1</v>
      </c>
      <c r="S18" s="371" t="str">
        <f t="shared" si="10"/>
        <v/>
      </c>
    </row>
    <row r="19" spans="1:19">
      <c r="A19" s="37">
        <v>10</v>
      </c>
      <c r="B19" s="6"/>
      <c r="C19" s="6"/>
      <c r="D19" s="6"/>
      <c r="E19" s="212"/>
      <c r="F19" s="212"/>
      <c r="G19" s="212"/>
      <c r="H19" s="212"/>
      <c r="I19" s="371" t="str">
        <f t="shared" si="2"/>
        <v/>
      </c>
      <c r="J19" s="355">
        <f t="shared" si="3"/>
        <v>0</v>
      </c>
      <c r="K19" s="356">
        <f t="shared" si="4"/>
        <v>0</v>
      </c>
      <c r="L19" s="356">
        <f t="shared" si="11"/>
        <v>0</v>
      </c>
      <c r="M19" s="356">
        <f t="shared" si="12"/>
        <v>0</v>
      </c>
      <c r="N19" s="355">
        <f t="shared" si="5"/>
        <v>0</v>
      </c>
      <c r="O19" s="355">
        <f t="shared" si="6"/>
        <v>0</v>
      </c>
      <c r="P19" s="355">
        <f t="shared" si="7"/>
        <v>0</v>
      </c>
      <c r="Q19" s="342" t="b">
        <f t="shared" si="8"/>
        <v>0</v>
      </c>
      <c r="R19" s="357">
        <f t="shared" si="9"/>
        <v>1</v>
      </c>
      <c r="S19" s="371" t="str">
        <f t="shared" si="10"/>
        <v/>
      </c>
    </row>
    <row r="20" spans="1:19">
      <c r="A20" s="37">
        <v>11</v>
      </c>
      <c r="B20" s="6"/>
      <c r="C20" s="6"/>
      <c r="D20" s="6"/>
      <c r="E20" s="212"/>
      <c r="F20" s="212"/>
      <c r="G20" s="212"/>
      <c r="H20" s="212"/>
      <c r="I20" s="371" t="str">
        <f t="shared" si="2"/>
        <v/>
      </c>
      <c r="J20" s="355">
        <f t="shared" si="3"/>
        <v>0</v>
      </c>
      <c r="K20" s="356">
        <f t="shared" si="4"/>
        <v>0</v>
      </c>
      <c r="L20" s="356">
        <f t="shared" si="11"/>
        <v>0</v>
      </c>
      <c r="M20" s="356">
        <f t="shared" si="12"/>
        <v>0</v>
      </c>
      <c r="N20" s="355">
        <f t="shared" si="5"/>
        <v>0</v>
      </c>
      <c r="O20" s="355">
        <f t="shared" si="6"/>
        <v>0</v>
      </c>
      <c r="P20" s="355">
        <f t="shared" si="7"/>
        <v>0</v>
      </c>
      <c r="Q20" s="342" t="b">
        <f t="shared" si="8"/>
        <v>0</v>
      </c>
      <c r="R20" s="357">
        <f t="shared" si="9"/>
        <v>1</v>
      </c>
      <c r="S20" s="371" t="str">
        <f t="shared" si="10"/>
        <v/>
      </c>
    </row>
    <row r="21" spans="1:19">
      <c r="A21" s="37">
        <v>12</v>
      </c>
      <c r="B21" s="6"/>
      <c r="C21" s="6"/>
      <c r="D21" s="6"/>
      <c r="E21" s="212"/>
      <c r="F21" s="212"/>
      <c r="G21" s="212"/>
      <c r="H21" s="212"/>
      <c r="I21" s="371" t="str">
        <f t="shared" si="2"/>
        <v/>
      </c>
      <c r="J21" s="355">
        <f t="shared" si="3"/>
        <v>0</v>
      </c>
      <c r="K21" s="356">
        <f t="shared" si="4"/>
        <v>0</v>
      </c>
      <c r="L21" s="356">
        <f t="shared" si="11"/>
        <v>0</v>
      </c>
      <c r="M21" s="356">
        <f t="shared" si="12"/>
        <v>0</v>
      </c>
      <c r="N21" s="355">
        <f t="shared" si="5"/>
        <v>0</v>
      </c>
      <c r="O21" s="355">
        <f t="shared" si="6"/>
        <v>0</v>
      </c>
      <c r="P21" s="355">
        <f t="shared" si="7"/>
        <v>0</v>
      </c>
      <c r="Q21" s="342" t="b">
        <f t="shared" si="8"/>
        <v>0</v>
      </c>
      <c r="R21" s="357">
        <f t="shared" si="9"/>
        <v>1</v>
      </c>
      <c r="S21" s="371" t="str">
        <f t="shared" si="10"/>
        <v/>
      </c>
    </row>
    <row r="22" spans="1:19">
      <c r="A22" s="37">
        <v>13</v>
      </c>
      <c r="B22" s="6"/>
      <c r="C22" s="6"/>
      <c r="D22" s="6"/>
      <c r="E22" s="212"/>
      <c r="F22" s="212"/>
      <c r="G22" s="212"/>
      <c r="H22" s="212"/>
      <c r="I22" s="371" t="str">
        <f t="shared" si="2"/>
        <v/>
      </c>
      <c r="J22" s="355">
        <f t="shared" si="3"/>
        <v>0</v>
      </c>
      <c r="K22" s="356">
        <f t="shared" si="4"/>
        <v>0</v>
      </c>
      <c r="L22" s="356">
        <f t="shared" si="11"/>
        <v>0</v>
      </c>
      <c r="M22" s="356">
        <f t="shared" si="12"/>
        <v>0</v>
      </c>
      <c r="N22" s="355">
        <f t="shared" si="5"/>
        <v>0</v>
      </c>
      <c r="O22" s="355">
        <f t="shared" si="6"/>
        <v>0</v>
      </c>
      <c r="P22" s="355">
        <f t="shared" si="7"/>
        <v>0</v>
      </c>
      <c r="Q22" s="342" t="b">
        <f t="shared" si="8"/>
        <v>0</v>
      </c>
      <c r="R22" s="357">
        <f t="shared" si="9"/>
        <v>1</v>
      </c>
      <c r="S22" s="371" t="str">
        <f t="shared" si="10"/>
        <v/>
      </c>
    </row>
    <row r="23" spans="1:19">
      <c r="A23" s="37">
        <v>14</v>
      </c>
      <c r="B23" s="6"/>
      <c r="C23" s="6"/>
      <c r="D23" s="6"/>
      <c r="E23" s="212"/>
      <c r="F23" s="212"/>
      <c r="G23" s="212"/>
      <c r="H23" s="212"/>
      <c r="I23" s="371" t="str">
        <f t="shared" si="2"/>
        <v/>
      </c>
      <c r="J23" s="355">
        <f t="shared" si="3"/>
        <v>0</v>
      </c>
      <c r="K23" s="356">
        <f t="shared" si="4"/>
        <v>0</v>
      </c>
      <c r="L23" s="356">
        <f t="shared" si="11"/>
        <v>0</v>
      </c>
      <c r="M23" s="356">
        <f t="shared" si="12"/>
        <v>0</v>
      </c>
      <c r="N23" s="355">
        <f t="shared" si="5"/>
        <v>0</v>
      </c>
      <c r="O23" s="355">
        <f t="shared" si="6"/>
        <v>0</v>
      </c>
      <c r="P23" s="355">
        <f t="shared" si="7"/>
        <v>0</v>
      </c>
      <c r="Q23" s="342" t="b">
        <f t="shared" si="8"/>
        <v>0</v>
      </c>
      <c r="R23" s="357">
        <f t="shared" si="9"/>
        <v>1</v>
      </c>
      <c r="S23" s="371" t="str">
        <f t="shared" si="10"/>
        <v/>
      </c>
    </row>
    <row r="24" spans="1:19">
      <c r="A24" s="37">
        <v>15</v>
      </c>
      <c r="B24" s="6"/>
      <c r="C24" s="6"/>
      <c r="D24" s="6"/>
      <c r="E24" s="212"/>
      <c r="F24" s="212"/>
      <c r="G24" s="212"/>
      <c r="H24" s="212"/>
      <c r="I24" s="371" t="str">
        <f t="shared" si="2"/>
        <v/>
      </c>
      <c r="J24" s="355">
        <f t="shared" si="3"/>
        <v>0</v>
      </c>
      <c r="K24" s="356">
        <f t="shared" si="4"/>
        <v>0</v>
      </c>
      <c r="L24" s="356">
        <f t="shared" si="11"/>
        <v>0</v>
      </c>
      <c r="M24" s="356">
        <f t="shared" si="12"/>
        <v>0</v>
      </c>
      <c r="N24" s="355">
        <f t="shared" si="5"/>
        <v>0</v>
      </c>
      <c r="O24" s="355">
        <f t="shared" si="6"/>
        <v>0</v>
      </c>
      <c r="P24" s="355">
        <f t="shared" si="7"/>
        <v>0</v>
      </c>
      <c r="Q24" s="342" t="b">
        <f t="shared" si="8"/>
        <v>0</v>
      </c>
      <c r="R24" s="357">
        <f t="shared" si="9"/>
        <v>1</v>
      </c>
      <c r="S24" s="371" t="str">
        <f t="shared" si="10"/>
        <v/>
      </c>
    </row>
    <row r="25" spans="1:19">
      <c r="A25" s="37">
        <v>16</v>
      </c>
      <c r="B25" s="6"/>
      <c r="C25" s="6"/>
      <c r="D25" s="6"/>
      <c r="E25" s="212"/>
      <c r="F25" s="212"/>
      <c r="G25" s="212"/>
      <c r="H25" s="212"/>
      <c r="I25" s="371" t="str">
        <f t="shared" si="2"/>
        <v/>
      </c>
      <c r="J25" s="355">
        <f t="shared" si="3"/>
        <v>0</v>
      </c>
      <c r="K25" s="356">
        <f t="shared" si="4"/>
        <v>0</v>
      </c>
      <c r="L25" s="356">
        <f t="shared" si="11"/>
        <v>0</v>
      </c>
      <c r="M25" s="356">
        <f t="shared" si="12"/>
        <v>0</v>
      </c>
      <c r="N25" s="355">
        <f t="shared" si="5"/>
        <v>0</v>
      </c>
      <c r="O25" s="355">
        <f t="shared" si="6"/>
        <v>0</v>
      </c>
      <c r="P25" s="355">
        <f t="shared" si="7"/>
        <v>0</v>
      </c>
      <c r="Q25" s="342" t="b">
        <f t="shared" si="8"/>
        <v>0</v>
      </c>
      <c r="R25" s="357">
        <f t="shared" si="9"/>
        <v>1</v>
      </c>
      <c r="S25" s="371" t="str">
        <f t="shared" si="10"/>
        <v/>
      </c>
    </row>
    <row r="26" spans="1:19">
      <c r="A26" s="37">
        <v>17</v>
      </c>
      <c r="B26" s="6"/>
      <c r="C26" s="6"/>
      <c r="D26" s="6"/>
      <c r="E26" s="212"/>
      <c r="F26" s="212"/>
      <c r="G26" s="212"/>
      <c r="H26" s="212"/>
      <c r="I26" s="371" t="str">
        <f t="shared" si="2"/>
        <v/>
      </c>
      <c r="J26" s="355">
        <f t="shared" si="3"/>
        <v>0</v>
      </c>
      <c r="K26" s="356">
        <f t="shared" si="4"/>
        <v>0</v>
      </c>
      <c r="L26" s="356">
        <f t="shared" si="11"/>
        <v>0</v>
      </c>
      <c r="M26" s="356">
        <f t="shared" si="12"/>
        <v>0</v>
      </c>
      <c r="N26" s="355">
        <f t="shared" si="5"/>
        <v>0</v>
      </c>
      <c r="O26" s="355">
        <f t="shared" si="6"/>
        <v>0</v>
      </c>
      <c r="P26" s="355">
        <f t="shared" si="7"/>
        <v>0</v>
      </c>
      <c r="Q26" s="342" t="b">
        <f t="shared" si="8"/>
        <v>0</v>
      </c>
      <c r="R26" s="357">
        <f t="shared" si="9"/>
        <v>1</v>
      </c>
      <c r="S26" s="371" t="str">
        <f t="shared" si="10"/>
        <v/>
      </c>
    </row>
    <row r="27" spans="1:19">
      <c r="A27" s="37">
        <v>18</v>
      </c>
      <c r="B27" s="6"/>
      <c r="C27" s="6"/>
      <c r="D27" s="6"/>
      <c r="E27" s="212"/>
      <c r="F27" s="212"/>
      <c r="G27" s="212"/>
      <c r="H27" s="212"/>
      <c r="I27" s="371" t="str">
        <f t="shared" si="2"/>
        <v/>
      </c>
      <c r="J27" s="355">
        <f t="shared" si="3"/>
        <v>0</v>
      </c>
      <c r="K27" s="356">
        <f t="shared" si="4"/>
        <v>0</v>
      </c>
      <c r="L27" s="356">
        <f t="shared" si="11"/>
        <v>0</v>
      </c>
      <c r="M27" s="356">
        <f t="shared" si="12"/>
        <v>0</v>
      </c>
      <c r="N27" s="355">
        <f t="shared" si="5"/>
        <v>0</v>
      </c>
      <c r="O27" s="355">
        <f t="shared" si="6"/>
        <v>0</v>
      </c>
      <c r="P27" s="355">
        <f t="shared" si="7"/>
        <v>0</v>
      </c>
      <c r="Q27" s="342" t="b">
        <f t="shared" si="8"/>
        <v>0</v>
      </c>
      <c r="R27" s="357">
        <f t="shared" si="9"/>
        <v>1</v>
      </c>
      <c r="S27" s="371" t="str">
        <f t="shared" si="10"/>
        <v/>
      </c>
    </row>
    <row r="28" spans="1:19">
      <c r="A28" s="37">
        <v>19</v>
      </c>
      <c r="B28" s="6"/>
      <c r="C28" s="6"/>
      <c r="D28" s="6"/>
      <c r="E28" s="212"/>
      <c r="F28" s="212"/>
      <c r="G28" s="212"/>
      <c r="H28" s="212"/>
      <c r="I28" s="371" t="str">
        <f t="shared" si="2"/>
        <v/>
      </c>
      <c r="J28" s="355">
        <f t="shared" si="3"/>
        <v>0</v>
      </c>
      <c r="K28" s="356">
        <f t="shared" si="4"/>
        <v>0</v>
      </c>
      <c r="L28" s="356">
        <f t="shared" si="11"/>
        <v>0</v>
      </c>
      <c r="M28" s="356">
        <f t="shared" si="12"/>
        <v>0</v>
      </c>
      <c r="N28" s="355">
        <f t="shared" si="5"/>
        <v>0</v>
      </c>
      <c r="O28" s="355">
        <f t="shared" si="6"/>
        <v>0</v>
      </c>
      <c r="P28" s="355">
        <f t="shared" si="7"/>
        <v>0</v>
      </c>
      <c r="Q28" s="342" t="b">
        <f t="shared" si="8"/>
        <v>0</v>
      </c>
      <c r="R28" s="357">
        <f t="shared" si="9"/>
        <v>1</v>
      </c>
      <c r="S28" s="371" t="str">
        <f t="shared" si="10"/>
        <v/>
      </c>
    </row>
    <row r="29" spans="1:19">
      <c r="A29" s="37">
        <v>20</v>
      </c>
      <c r="B29" s="6"/>
      <c r="C29" s="6"/>
      <c r="D29" s="6"/>
      <c r="E29" s="212"/>
      <c r="F29" s="212"/>
      <c r="G29" s="212"/>
      <c r="H29" s="212"/>
      <c r="I29" s="371" t="str">
        <f t="shared" si="2"/>
        <v/>
      </c>
      <c r="J29" s="355">
        <f t="shared" si="3"/>
        <v>0</v>
      </c>
      <c r="K29" s="356">
        <f t="shared" si="4"/>
        <v>0</v>
      </c>
      <c r="L29" s="356">
        <f t="shared" si="11"/>
        <v>0</v>
      </c>
      <c r="M29" s="356">
        <f t="shared" si="12"/>
        <v>0</v>
      </c>
      <c r="N29" s="355">
        <f t="shared" si="5"/>
        <v>0</v>
      </c>
      <c r="O29" s="355">
        <f t="shared" si="6"/>
        <v>0</v>
      </c>
      <c r="P29" s="355">
        <f t="shared" si="7"/>
        <v>0</v>
      </c>
      <c r="Q29" s="342" t="b">
        <f t="shared" si="8"/>
        <v>0</v>
      </c>
      <c r="R29" s="357">
        <f t="shared" si="9"/>
        <v>1</v>
      </c>
      <c r="S29" s="371" t="str">
        <f t="shared" si="10"/>
        <v/>
      </c>
    </row>
    <row r="30" spans="1:19">
      <c r="A30" s="37">
        <v>21</v>
      </c>
      <c r="B30" s="6"/>
      <c r="C30" s="6"/>
      <c r="D30" s="6"/>
      <c r="E30" s="212"/>
      <c r="F30" s="212"/>
      <c r="G30" s="212"/>
      <c r="H30" s="212"/>
      <c r="I30" s="371" t="str">
        <f t="shared" si="2"/>
        <v/>
      </c>
      <c r="J30" s="355">
        <f t="shared" si="3"/>
        <v>0</v>
      </c>
      <c r="K30" s="356">
        <f t="shared" si="4"/>
        <v>0</v>
      </c>
      <c r="L30" s="356">
        <f t="shared" si="11"/>
        <v>0</v>
      </c>
      <c r="M30" s="356">
        <f t="shared" si="12"/>
        <v>0</v>
      </c>
      <c r="N30" s="355">
        <f t="shared" si="5"/>
        <v>0</v>
      </c>
      <c r="O30" s="355">
        <f t="shared" si="6"/>
        <v>0</v>
      </c>
      <c r="P30" s="355">
        <f t="shared" si="7"/>
        <v>0</v>
      </c>
      <c r="Q30" s="342" t="b">
        <f t="shared" si="8"/>
        <v>0</v>
      </c>
      <c r="R30" s="357">
        <f t="shared" si="9"/>
        <v>1</v>
      </c>
      <c r="S30" s="371" t="str">
        <f t="shared" si="10"/>
        <v/>
      </c>
    </row>
    <row r="31" spans="1:19">
      <c r="A31" s="37">
        <v>22</v>
      </c>
      <c r="B31" s="6"/>
      <c r="C31" s="6"/>
      <c r="D31" s="6"/>
      <c r="E31" s="212"/>
      <c r="F31" s="212"/>
      <c r="G31" s="212"/>
      <c r="H31" s="212"/>
      <c r="I31" s="371" t="str">
        <f t="shared" si="2"/>
        <v/>
      </c>
      <c r="J31" s="355">
        <f t="shared" si="3"/>
        <v>0</v>
      </c>
      <c r="K31" s="356">
        <f t="shared" si="4"/>
        <v>0</v>
      </c>
      <c r="L31" s="356">
        <f t="shared" si="11"/>
        <v>0</v>
      </c>
      <c r="M31" s="356">
        <f t="shared" si="12"/>
        <v>0</v>
      </c>
      <c r="N31" s="355">
        <f t="shared" si="5"/>
        <v>0</v>
      </c>
      <c r="O31" s="355">
        <f t="shared" si="6"/>
        <v>0</v>
      </c>
      <c r="P31" s="355">
        <f t="shared" si="7"/>
        <v>0</v>
      </c>
      <c r="Q31" s="342" t="b">
        <f t="shared" si="8"/>
        <v>0</v>
      </c>
      <c r="R31" s="357">
        <f t="shared" si="9"/>
        <v>1</v>
      </c>
      <c r="S31" s="371" t="str">
        <f t="shared" si="10"/>
        <v/>
      </c>
    </row>
    <row r="32" spans="1:19">
      <c r="A32" s="37">
        <v>23</v>
      </c>
      <c r="B32" s="6"/>
      <c r="C32" s="6"/>
      <c r="D32" s="6"/>
      <c r="E32" s="212"/>
      <c r="F32" s="212"/>
      <c r="G32" s="212"/>
      <c r="H32" s="212"/>
      <c r="I32" s="371" t="str">
        <f t="shared" si="2"/>
        <v/>
      </c>
      <c r="J32" s="355">
        <f t="shared" si="3"/>
        <v>0</v>
      </c>
      <c r="K32" s="356">
        <f t="shared" si="4"/>
        <v>0</v>
      </c>
      <c r="L32" s="356">
        <f t="shared" si="11"/>
        <v>0</v>
      </c>
      <c r="M32" s="356">
        <f t="shared" si="12"/>
        <v>0</v>
      </c>
      <c r="N32" s="355">
        <f t="shared" si="5"/>
        <v>0</v>
      </c>
      <c r="O32" s="355">
        <f t="shared" si="6"/>
        <v>0</v>
      </c>
      <c r="P32" s="355">
        <f t="shared" si="7"/>
        <v>0</v>
      </c>
      <c r="Q32" s="342" t="b">
        <f t="shared" si="8"/>
        <v>0</v>
      </c>
      <c r="R32" s="357">
        <f t="shared" si="9"/>
        <v>1</v>
      </c>
      <c r="S32" s="371" t="str">
        <f t="shared" si="10"/>
        <v/>
      </c>
    </row>
    <row r="33" spans="1:19">
      <c r="A33" s="37">
        <v>24</v>
      </c>
      <c r="B33" s="6"/>
      <c r="C33" s="6"/>
      <c r="D33" s="6"/>
      <c r="E33" s="212"/>
      <c r="F33" s="212"/>
      <c r="G33" s="212"/>
      <c r="H33" s="212"/>
      <c r="I33" s="371" t="str">
        <f t="shared" si="2"/>
        <v/>
      </c>
      <c r="J33" s="355">
        <f t="shared" si="3"/>
        <v>0</v>
      </c>
      <c r="K33" s="356">
        <f t="shared" si="4"/>
        <v>0</v>
      </c>
      <c r="L33" s="356">
        <f t="shared" si="11"/>
        <v>0</v>
      </c>
      <c r="M33" s="356">
        <f t="shared" si="12"/>
        <v>0</v>
      </c>
      <c r="N33" s="355">
        <f t="shared" si="5"/>
        <v>0</v>
      </c>
      <c r="O33" s="355">
        <f t="shared" si="6"/>
        <v>0</v>
      </c>
      <c r="P33" s="355">
        <f t="shared" si="7"/>
        <v>0</v>
      </c>
      <c r="Q33" s="342" t="b">
        <f t="shared" si="8"/>
        <v>0</v>
      </c>
      <c r="R33" s="357">
        <f t="shared" si="9"/>
        <v>1</v>
      </c>
      <c r="S33" s="371" t="str">
        <f t="shared" si="10"/>
        <v/>
      </c>
    </row>
    <row r="34" spans="1:19">
      <c r="A34" s="37">
        <v>25</v>
      </c>
      <c r="B34" s="6"/>
      <c r="C34" s="6"/>
      <c r="D34" s="6"/>
      <c r="E34" s="212"/>
      <c r="F34" s="212"/>
      <c r="G34" s="212"/>
      <c r="H34" s="212"/>
      <c r="I34" s="371" t="str">
        <f t="shared" si="2"/>
        <v/>
      </c>
      <c r="J34" s="355">
        <f t="shared" si="3"/>
        <v>0</v>
      </c>
      <c r="K34" s="356">
        <f t="shared" si="4"/>
        <v>0</v>
      </c>
      <c r="L34" s="356">
        <f t="shared" si="11"/>
        <v>0</v>
      </c>
      <c r="M34" s="356">
        <f t="shared" si="12"/>
        <v>0</v>
      </c>
      <c r="N34" s="355">
        <f t="shared" si="5"/>
        <v>0</v>
      </c>
      <c r="O34" s="355">
        <f t="shared" si="6"/>
        <v>0</v>
      </c>
      <c r="P34" s="355">
        <f t="shared" si="7"/>
        <v>0</v>
      </c>
      <c r="Q34" s="342" t="b">
        <f t="shared" si="8"/>
        <v>0</v>
      </c>
      <c r="R34" s="357">
        <f t="shared" si="9"/>
        <v>1</v>
      </c>
      <c r="S34" s="371" t="str">
        <f t="shared" si="10"/>
        <v/>
      </c>
    </row>
    <row r="35" spans="1:19">
      <c r="A35" s="37">
        <v>26</v>
      </c>
      <c r="B35" s="6"/>
      <c r="C35" s="6"/>
      <c r="D35" s="6"/>
      <c r="E35" s="212"/>
      <c r="F35" s="212"/>
      <c r="G35" s="212"/>
      <c r="H35" s="212"/>
      <c r="I35" s="371" t="str">
        <f t="shared" si="2"/>
        <v/>
      </c>
      <c r="J35" s="355">
        <f t="shared" si="3"/>
        <v>0</v>
      </c>
      <c r="K35" s="356">
        <f t="shared" si="4"/>
        <v>0</v>
      </c>
      <c r="L35" s="356">
        <f t="shared" si="11"/>
        <v>0</v>
      </c>
      <c r="M35" s="356">
        <f t="shared" si="12"/>
        <v>0</v>
      </c>
      <c r="N35" s="355">
        <f t="shared" si="5"/>
        <v>0</v>
      </c>
      <c r="O35" s="355">
        <f t="shared" si="6"/>
        <v>0</v>
      </c>
      <c r="P35" s="355">
        <f t="shared" si="7"/>
        <v>0</v>
      </c>
      <c r="Q35" s="342" t="b">
        <f t="shared" si="8"/>
        <v>0</v>
      </c>
      <c r="R35" s="357">
        <f t="shared" si="9"/>
        <v>1</v>
      </c>
      <c r="S35" s="371" t="str">
        <f t="shared" si="10"/>
        <v/>
      </c>
    </row>
    <row r="36" spans="1:19">
      <c r="A36" s="37">
        <v>27</v>
      </c>
      <c r="B36" s="6"/>
      <c r="C36" s="6"/>
      <c r="D36" s="6"/>
      <c r="E36" s="212"/>
      <c r="F36" s="212"/>
      <c r="G36" s="212"/>
      <c r="H36" s="212"/>
      <c r="I36" s="371" t="str">
        <f t="shared" si="2"/>
        <v/>
      </c>
      <c r="J36" s="355">
        <f t="shared" si="3"/>
        <v>0</v>
      </c>
      <c r="K36" s="356">
        <f t="shared" si="4"/>
        <v>0</v>
      </c>
      <c r="L36" s="356">
        <f t="shared" si="11"/>
        <v>0</v>
      </c>
      <c r="M36" s="356">
        <f t="shared" si="12"/>
        <v>0</v>
      </c>
      <c r="N36" s="355">
        <f t="shared" si="5"/>
        <v>0</v>
      </c>
      <c r="O36" s="355">
        <f t="shared" si="6"/>
        <v>0</v>
      </c>
      <c r="P36" s="355">
        <f t="shared" si="7"/>
        <v>0</v>
      </c>
      <c r="Q36" s="342" t="b">
        <f t="shared" si="8"/>
        <v>0</v>
      </c>
      <c r="R36" s="357">
        <f t="shared" si="9"/>
        <v>1</v>
      </c>
      <c r="S36" s="371" t="str">
        <f t="shared" si="10"/>
        <v/>
      </c>
    </row>
    <row r="37" spans="1:19">
      <c r="A37" s="37">
        <v>28</v>
      </c>
      <c r="B37" s="6"/>
      <c r="C37" s="6"/>
      <c r="D37" s="6"/>
      <c r="E37" s="212"/>
      <c r="F37" s="212"/>
      <c r="G37" s="212"/>
      <c r="H37" s="212"/>
      <c r="I37" s="371" t="str">
        <f t="shared" si="2"/>
        <v/>
      </c>
      <c r="J37" s="355">
        <f t="shared" si="3"/>
        <v>0</v>
      </c>
      <c r="K37" s="356">
        <f t="shared" si="4"/>
        <v>0</v>
      </c>
      <c r="L37" s="356">
        <f t="shared" si="11"/>
        <v>0</v>
      </c>
      <c r="M37" s="356">
        <f t="shared" si="12"/>
        <v>0</v>
      </c>
      <c r="N37" s="355">
        <f t="shared" si="5"/>
        <v>0</v>
      </c>
      <c r="O37" s="355">
        <f t="shared" si="6"/>
        <v>0</v>
      </c>
      <c r="P37" s="355">
        <f t="shared" si="7"/>
        <v>0</v>
      </c>
      <c r="Q37" s="342" t="b">
        <f t="shared" si="8"/>
        <v>0</v>
      </c>
      <c r="R37" s="357">
        <f t="shared" si="9"/>
        <v>1</v>
      </c>
      <c r="S37" s="371" t="str">
        <f t="shared" si="10"/>
        <v/>
      </c>
    </row>
    <row r="38" spans="1:19">
      <c r="A38" s="37">
        <v>29</v>
      </c>
      <c r="B38" s="6"/>
      <c r="C38" s="6"/>
      <c r="D38" s="6"/>
      <c r="E38" s="212"/>
      <c r="F38" s="212"/>
      <c r="G38" s="212"/>
      <c r="H38" s="212"/>
      <c r="I38" s="371" t="str">
        <f t="shared" si="2"/>
        <v/>
      </c>
      <c r="J38" s="355">
        <f t="shared" si="3"/>
        <v>0</v>
      </c>
      <c r="K38" s="356">
        <f t="shared" si="4"/>
        <v>0</v>
      </c>
      <c r="L38" s="356">
        <f t="shared" si="11"/>
        <v>0</v>
      </c>
      <c r="M38" s="356">
        <f t="shared" si="12"/>
        <v>0</v>
      </c>
      <c r="N38" s="355">
        <f t="shared" si="5"/>
        <v>0</v>
      </c>
      <c r="O38" s="355">
        <f t="shared" si="6"/>
        <v>0</v>
      </c>
      <c r="P38" s="355">
        <f t="shared" si="7"/>
        <v>0</v>
      </c>
      <c r="Q38" s="342" t="b">
        <f t="shared" si="8"/>
        <v>0</v>
      </c>
      <c r="R38" s="357">
        <f t="shared" si="9"/>
        <v>1</v>
      </c>
      <c r="S38" s="371" t="str">
        <f t="shared" si="10"/>
        <v/>
      </c>
    </row>
    <row r="39" spans="1:19">
      <c r="A39" s="37">
        <v>30</v>
      </c>
      <c r="B39" s="6"/>
      <c r="C39" s="6"/>
      <c r="D39" s="6"/>
      <c r="E39" s="212"/>
      <c r="F39" s="212"/>
      <c r="G39" s="212"/>
      <c r="H39" s="212"/>
      <c r="I39" s="371" t="str">
        <f t="shared" si="2"/>
        <v/>
      </c>
      <c r="J39" s="355">
        <f t="shared" si="3"/>
        <v>0</v>
      </c>
      <c r="K39" s="356">
        <f t="shared" si="4"/>
        <v>0</v>
      </c>
      <c r="L39" s="356">
        <f t="shared" si="11"/>
        <v>0</v>
      </c>
      <c r="M39" s="356">
        <f t="shared" si="12"/>
        <v>0</v>
      </c>
      <c r="N39" s="355">
        <f t="shared" si="5"/>
        <v>0</v>
      </c>
      <c r="O39" s="355">
        <f t="shared" si="6"/>
        <v>0</v>
      </c>
      <c r="P39" s="355">
        <f t="shared" si="7"/>
        <v>0</v>
      </c>
      <c r="Q39" s="342" t="b">
        <f t="shared" si="8"/>
        <v>0</v>
      </c>
      <c r="R39" s="357">
        <f t="shared" si="9"/>
        <v>1</v>
      </c>
      <c r="S39" s="371" t="str">
        <f t="shared" si="10"/>
        <v/>
      </c>
    </row>
    <row r="40" spans="1:19">
      <c r="A40" s="37">
        <v>31</v>
      </c>
      <c r="B40" s="6"/>
      <c r="C40" s="6"/>
      <c r="D40" s="6"/>
      <c r="E40" s="212"/>
      <c r="F40" s="212"/>
      <c r="G40" s="212"/>
      <c r="H40" s="212"/>
      <c r="I40" s="371" t="str">
        <f t="shared" si="2"/>
        <v/>
      </c>
      <c r="J40" s="355">
        <f t="shared" si="3"/>
        <v>0</v>
      </c>
      <c r="K40" s="356">
        <f t="shared" si="4"/>
        <v>0</v>
      </c>
      <c r="L40" s="356">
        <f t="shared" si="11"/>
        <v>0</v>
      </c>
      <c r="M40" s="356">
        <f t="shared" si="12"/>
        <v>0</v>
      </c>
      <c r="N40" s="355">
        <f t="shared" si="5"/>
        <v>0</v>
      </c>
      <c r="O40" s="355">
        <f t="shared" si="6"/>
        <v>0</v>
      </c>
      <c r="P40" s="355">
        <f t="shared" si="7"/>
        <v>0</v>
      </c>
      <c r="Q40" s="342" t="b">
        <f t="shared" si="8"/>
        <v>0</v>
      </c>
      <c r="R40" s="357">
        <f t="shared" si="9"/>
        <v>1</v>
      </c>
      <c r="S40" s="371" t="str">
        <f t="shared" si="10"/>
        <v/>
      </c>
    </row>
    <row r="41" spans="1:19">
      <c r="A41" s="37">
        <v>32</v>
      </c>
      <c r="B41" s="6"/>
      <c r="C41" s="6"/>
      <c r="D41" s="6"/>
      <c r="E41" s="212"/>
      <c r="F41" s="212"/>
      <c r="G41" s="212"/>
      <c r="H41" s="212"/>
      <c r="I41" s="371" t="str">
        <f t="shared" si="2"/>
        <v/>
      </c>
      <c r="J41" s="355">
        <f t="shared" si="3"/>
        <v>0</v>
      </c>
      <c r="K41" s="356">
        <f t="shared" si="4"/>
        <v>0</v>
      </c>
      <c r="L41" s="356">
        <f t="shared" si="11"/>
        <v>0</v>
      </c>
      <c r="M41" s="356">
        <f t="shared" si="12"/>
        <v>0</v>
      </c>
      <c r="N41" s="355">
        <f t="shared" si="5"/>
        <v>0</v>
      </c>
      <c r="O41" s="355">
        <f t="shared" si="6"/>
        <v>0</v>
      </c>
      <c r="P41" s="355">
        <f t="shared" si="7"/>
        <v>0</v>
      </c>
      <c r="Q41" s="342" t="b">
        <f t="shared" si="8"/>
        <v>0</v>
      </c>
      <c r="R41" s="357">
        <f t="shared" si="9"/>
        <v>1</v>
      </c>
      <c r="S41" s="371" t="str">
        <f t="shared" si="10"/>
        <v/>
      </c>
    </row>
    <row r="42" spans="1:19">
      <c r="A42" s="37">
        <v>33</v>
      </c>
      <c r="B42" s="6"/>
      <c r="C42" s="6"/>
      <c r="D42" s="6"/>
      <c r="E42" s="212"/>
      <c r="F42" s="212"/>
      <c r="G42" s="212"/>
      <c r="H42" s="212"/>
      <c r="I42" s="371" t="str">
        <f t="shared" si="2"/>
        <v/>
      </c>
      <c r="J42" s="355">
        <f t="shared" si="3"/>
        <v>0</v>
      </c>
      <c r="K42" s="356">
        <f t="shared" si="4"/>
        <v>0</v>
      </c>
      <c r="L42" s="356">
        <f t="shared" si="11"/>
        <v>0</v>
      </c>
      <c r="M42" s="356">
        <f t="shared" si="12"/>
        <v>0</v>
      </c>
      <c r="N42" s="355">
        <f t="shared" si="5"/>
        <v>0</v>
      </c>
      <c r="O42" s="355">
        <f t="shared" si="6"/>
        <v>0</v>
      </c>
      <c r="P42" s="355">
        <f t="shared" si="7"/>
        <v>0</v>
      </c>
      <c r="Q42" s="342" t="b">
        <f t="shared" ref="Q42:Q73" si="13">IF(nume_candidat="",FALSE,ISNUMBER(SEARCH(nume_candidat,$B42)))</f>
        <v>0</v>
      </c>
      <c r="R42" s="357">
        <f t="shared" si="9"/>
        <v>1</v>
      </c>
      <c r="S42" s="371" t="str">
        <f t="shared" si="10"/>
        <v/>
      </c>
    </row>
    <row r="43" spans="1:19">
      <c r="A43" s="37">
        <v>34</v>
      </c>
      <c r="B43" s="6"/>
      <c r="C43" s="6"/>
      <c r="D43" s="6"/>
      <c r="E43" s="212"/>
      <c r="F43" s="212"/>
      <c r="G43" s="212"/>
      <c r="H43" s="212"/>
      <c r="I43" s="371" t="str">
        <f t="shared" si="2"/>
        <v/>
      </c>
      <c r="J43" s="355">
        <f t="shared" si="3"/>
        <v>0</v>
      </c>
      <c r="K43" s="356">
        <f t="shared" si="4"/>
        <v>0</v>
      </c>
      <c r="L43" s="356">
        <f t="shared" si="11"/>
        <v>0</v>
      </c>
      <c r="M43" s="356">
        <f t="shared" si="12"/>
        <v>0</v>
      </c>
      <c r="N43" s="355">
        <f t="shared" si="5"/>
        <v>0</v>
      </c>
      <c r="O43" s="355">
        <f t="shared" si="6"/>
        <v>0</v>
      </c>
      <c r="P43" s="355">
        <f t="shared" si="7"/>
        <v>0</v>
      </c>
      <c r="Q43" s="342" t="b">
        <f t="shared" si="13"/>
        <v>0</v>
      </c>
      <c r="R43" s="357">
        <f t="shared" si="9"/>
        <v>1</v>
      </c>
      <c r="S43" s="371" t="str">
        <f t="shared" si="10"/>
        <v/>
      </c>
    </row>
    <row r="44" spans="1:19">
      <c r="A44" s="37">
        <v>35</v>
      </c>
      <c r="B44" s="6"/>
      <c r="C44" s="6"/>
      <c r="D44" s="6"/>
      <c r="E44" s="212"/>
      <c r="F44" s="212"/>
      <c r="G44" s="212"/>
      <c r="H44" s="212"/>
      <c r="I44" s="371" t="str">
        <f t="shared" si="2"/>
        <v/>
      </c>
      <c r="J44" s="355">
        <f t="shared" si="3"/>
        <v>0</v>
      </c>
      <c r="K44" s="356">
        <f t="shared" si="4"/>
        <v>0</v>
      </c>
      <c r="L44" s="356">
        <f t="shared" si="11"/>
        <v>0</v>
      </c>
      <c r="M44" s="356">
        <f t="shared" si="12"/>
        <v>0</v>
      </c>
      <c r="N44" s="355">
        <f t="shared" si="5"/>
        <v>0</v>
      </c>
      <c r="O44" s="355">
        <f t="shared" si="6"/>
        <v>0</v>
      </c>
      <c r="P44" s="355">
        <f t="shared" si="7"/>
        <v>0</v>
      </c>
      <c r="Q44" s="342" t="b">
        <f t="shared" si="13"/>
        <v>0</v>
      </c>
      <c r="R44" s="357">
        <f t="shared" si="9"/>
        <v>1</v>
      </c>
      <c r="S44" s="371" t="str">
        <f t="shared" si="10"/>
        <v/>
      </c>
    </row>
    <row r="45" spans="1:19">
      <c r="A45" s="37">
        <v>36</v>
      </c>
      <c r="B45" s="6"/>
      <c r="C45" s="6"/>
      <c r="D45" s="6"/>
      <c r="E45" s="212"/>
      <c r="F45" s="212"/>
      <c r="G45" s="212"/>
      <c r="H45" s="212"/>
      <c r="I45" s="371" t="str">
        <f t="shared" si="2"/>
        <v/>
      </c>
      <c r="J45" s="355">
        <f t="shared" si="3"/>
        <v>0</v>
      </c>
      <c r="K45" s="356">
        <f t="shared" si="4"/>
        <v>0</v>
      </c>
      <c r="L45" s="356">
        <f t="shared" si="11"/>
        <v>0</v>
      </c>
      <c r="M45" s="356">
        <f t="shared" si="12"/>
        <v>0</v>
      </c>
      <c r="N45" s="355">
        <f t="shared" si="5"/>
        <v>0</v>
      </c>
      <c r="O45" s="355">
        <f t="shared" si="6"/>
        <v>0</v>
      </c>
      <c r="P45" s="355">
        <f t="shared" si="7"/>
        <v>0</v>
      </c>
      <c r="Q45" s="342" t="b">
        <f t="shared" si="13"/>
        <v>0</v>
      </c>
      <c r="R45" s="357">
        <f t="shared" si="9"/>
        <v>1</v>
      </c>
      <c r="S45" s="371" t="str">
        <f t="shared" si="10"/>
        <v/>
      </c>
    </row>
    <row r="46" spans="1:19">
      <c r="A46" s="37">
        <v>37</v>
      </c>
      <c r="B46" s="6"/>
      <c r="C46" s="6"/>
      <c r="D46" s="6"/>
      <c r="E46" s="212"/>
      <c r="F46" s="212"/>
      <c r="G46" s="212"/>
      <c r="H46" s="212"/>
      <c r="I46" s="371" t="str">
        <f t="shared" si="2"/>
        <v/>
      </c>
      <c r="J46" s="355">
        <f t="shared" si="3"/>
        <v>0</v>
      </c>
      <c r="K46" s="356">
        <f t="shared" si="4"/>
        <v>0</v>
      </c>
      <c r="L46" s="356">
        <f t="shared" si="11"/>
        <v>0</v>
      </c>
      <c r="M46" s="356">
        <f t="shared" si="12"/>
        <v>0</v>
      </c>
      <c r="N46" s="355">
        <f t="shared" si="5"/>
        <v>0</v>
      </c>
      <c r="O46" s="355">
        <f t="shared" si="6"/>
        <v>0</v>
      </c>
      <c r="P46" s="355">
        <f t="shared" si="7"/>
        <v>0</v>
      </c>
      <c r="Q46" s="342" t="b">
        <f t="shared" si="13"/>
        <v>0</v>
      </c>
      <c r="R46" s="357">
        <f t="shared" si="9"/>
        <v>1</v>
      </c>
      <c r="S46" s="371" t="str">
        <f t="shared" si="10"/>
        <v/>
      </c>
    </row>
    <row r="47" spans="1:19">
      <c r="A47" s="37">
        <v>38</v>
      </c>
      <c r="B47" s="6"/>
      <c r="C47" s="6"/>
      <c r="D47" s="6"/>
      <c r="E47" s="212"/>
      <c r="F47" s="212"/>
      <c r="G47" s="212"/>
      <c r="H47" s="212"/>
      <c r="I47" s="371" t="str">
        <f t="shared" si="2"/>
        <v/>
      </c>
      <c r="J47" s="355">
        <f t="shared" si="3"/>
        <v>0</v>
      </c>
      <c r="K47" s="356">
        <f t="shared" si="4"/>
        <v>0</v>
      </c>
      <c r="L47" s="356">
        <f t="shared" si="11"/>
        <v>0</v>
      </c>
      <c r="M47" s="356">
        <f t="shared" si="12"/>
        <v>0</v>
      </c>
      <c r="N47" s="355">
        <f t="shared" si="5"/>
        <v>0</v>
      </c>
      <c r="O47" s="355">
        <f t="shared" si="6"/>
        <v>0</v>
      </c>
      <c r="P47" s="355">
        <f t="shared" si="7"/>
        <v>0</v>
      </c>
      <c r="Q47" s="342" t="b">
        <f t="shared" si="13"/>
        <v>0</v>
      </c>
      <c r="R47" s="357">
        <f t="shared" si="9"/>
        <v>1</v>
      </c>
      <c r="S47" s="371" t="str">
        <f t="shared" si="10"/>
        <v/>
      </c>
    </row>
    <row r="48" spans="1:19">
      <c r="A48" s="37">
        <v>39</v>
      </c>
      <c r="B48" s="6"/>
      <c r="C48" s="6"/>
      <c r="D48" s="6"/>
      <c r="E48" s="212"/>
      <c r="F48" s="212"/>
      <c r="G48" s="212"/>
      <c r="H48" s="212"/>
      <c r="I48" s="371" t="str">
        <f t="shared" si="2"/>
        <v/>
      </c>
      <c r="J48" s="355">
        <f t="shared" si="3"/>
        <v>0</v>
      </c>
      <c r="K48" s="356">
        <f t="shared" si="4"/>
        <v>0</v>
      </c>
      <c r="L48" s="356">
        <f t="shared" si="11"/>
        <v>0</v>
      </c>
      <c r="M48" s="356">
        <f t="shared" si="12"/>
        <v>0</v>
      </c>
      <c r="N48" s="355">
        <f t="shared" si="5"/>
        <v>0</v>
      </c>
      <c r="O48" s="355">
        <f t="shared" si="6"/>
        <v>0</v>
      </c>
      <c r="P48" s="355">
        <f t="shared" si="7"/>
        <v>0</v>
      </c>
      <c r="Q48" s="342" t="b">
        <f t="shared" si="13"/>
        <v>0</v>
      </c>
      <c r="R48" s="357">
        <f t="shared" si="9"/>
        <v>1</v>
      </c>
      <c r="S48" s="371" t="str">
        <f t="shared" si="10"/>
        <v/>
      </c>
    </row>
    <row r="49" spans="1:19">
      <c r="A49" s="37">
        <v>40</v>
      </c>
      <c r="B49" s="6"/>
      <c r="C49" s="6"/>
      <c r="D49" s="6"/>
      <c r="E49" s="212"/>
      <c r="F49" s="212"/>
      <c r="G49" s="212"/>
      <c r="H49" s="212"/>
      <c r="I49" s="371" t="str">
        <f t="shared" si="2"/>
        <v/>
      </c>
      <c r="J49" s="355">
        <f t="shared" si="3"/>
        <v>0</v>
      </c>
      <c r="K49" s="356">
        <f t="shared" si="4"/>
        <v>0</v>
      </c>
      <c r="L49" s="356">
        <f t="shared" si="11"/>
        <v>0</v>
      </c>
      <c r="M49" s="356">
        <f t="shared" si="12"/>
        <v>0</v>
      </c>
      <c r="N49" s="355">
        <f t="shared" si="5"/>
        <v>0</v>
      </c>
      <c r="O49" s="355">
        <f t="shared" si="6"/>
        <v>0</v>
      </c>
      <c r="P49" s="355">
        <f t="shared" si="7"/>
        <v>0</v>
      </c>
      <c r="Q49" s="342" t="b">
        <f t="shared" si="13"/>
        <v>0</v>
      </c>
      <c r="R49" s="357">
        <f t="shared" si="9"/>
        <v>1</v>
      </c>
      <c r="S49" s="371" t="str">
        <f t="shared" si="10"/>
        <v/>
      </c>
    </row>
    <row r="50" spans="1:19">
      <c r="A50" s="37">
        <v>41</v>
      </c>
      <c r="B50" s="6"/>
      <c r="C50" s="6"/>
      <c r="D50" s="6"/>
      <c r="E50" s="212"/>
      <c r="F50" s="212"/>
      <c r="G50" s="212"/>
      <c r="H50" s="212"/>
      <c r="I50" s="371" t="str">
        <f t="shared" si="2"/>
        <v/>
      </c>
      <c r="J50" s="355">
        <f t="shared" si="3"/>
        <v>0</v>
      </c>
      <c r="K50" s="356">
        <f t="shared" si="4"/>
        <v>0</v>
      </c>
      <c r="L50" s="356">
        <f t="shared" si="11"/>
        <v>0</v>
      </c>
      <c r="M50" s="356">
        <f t="shared" si="12"/>
        <v>0</v>
      </c>
      <c r="N50" s="355">
        <f t="shared" si="5"/>
        <v>0</v>
      </c>
      <c r="O50" s="355">
        <f t="shared" si="6"/>
        <v>0</v>
      </c>
      <c r="P50" s="355">
        <f t="shared" si="7"/>
        <v>0</v>
      </c>
      <c r="Q50" s="342" t="b">
        <f t="shared" si="13"/>
        <v>0</v>
      </c>
      <c r="R50" s="357">
        <f t="shared" si="9"/>
        <v>1</v>
      </c>
      <c r="S50" s="371" t="str">
        <f t="shared" si="10"/>
        <v/>
      </c>
    </row>
    <row r="51" spans="1:19">
      <c r="A51" s="37">
        <v>42</v>
      </c>
      <c r="B51" s="6"/>
      <c r="C51" s="6"/>
      <c r="D51" s="6"/>
      <c r="E51" s="212"/>
      <c r="F51" s="212"/>
      <c r="G51" s="212"/>
      <c r="H51" s="212"/>
      <c r="I51" s="371" t="str">
        <f t="shared" si="2"/>
        <v/>
      </c>
      <c r="J51" s="355">
        <f t="shared" si="3"/>
        <v>0</v>
      </c>
      <c r="K51" s="356">
        <f t="shared" si="4"/>
        <v>0</v>
      </c>
      <c r="L51" s="356">
        <f t="shared" si="11"/>
        <v>0</v>
      </c>
      <c r="M51" s="356">
        <f t="shared" si="12"/>
        <v>0</v>
      </c>
      <c r="N51" s="355">
        <f t="shared" si="5"/>
        <v>0</v>
      </c>
      <c r="O51" s="355">
        <f t="shared" si="6"/>
        <v>0</v>
      </c>
      <c r="P51" s="355">
        <f t="shared" si="7"/>
        <v>0</v>
      </c>
      <c r="Q51" s="342" t="b">
        <f t="shared" si="13"/>
        <v>0</v>
      </c>
      <c r="R51" s="357">
        <f t="shared" si="9"/>
        <v>1</v>
      </c>
      <c r="S51" s="371" t="str">
        <f t="shared" si="10"/>
        <v/>
      </c>
    </row>
    <row r="52" spans="1:19">
      <c r="A52" s="37">
        <v>43</v>
      </c>
      <c r="B52" s="6"/>
      <c r="C52" s="6"/>
      <c r="D52" s="6"/>
      <c r="E52" s="212"/>
      <c r="F52" s="212"/>
      <c r="G52" s="212"/>
      <c r="H52" s="212"/>
      <c r="I52" s="371" t="str">
        <f t="shared" si="2"/>
        <v/>
      </c>
      <c r="J52" s="355">
        <f t="shared" si="3"/>
        <v>0</v>
      </c>
      <c r="K52" s="356">
        <f t="shared" si="4"/>
        <v>0</v>
      </c>
      <c r="L52" s="356">
        <f t="shared" si="11"/>
        <v>0</v>
      </c>
      <c r="M52" s="356">
        <f t="shared" si="12"/>
        <v>0</v>
      </c>
      <c r="N52" s="355">
        <f t="shared" si="5"/>
        <v>0</v>
      </c>
      <c r="O52" s="355">
        <f t="shared" si="6"/>
        <v>0</v>
      </c>
      <c r="P52" s="355">
        <f t="shared" si="7"/>
        <v>0</v>
      </c>
      <c r="Q52" s="342" t="b">
        <f t="shared" si="13"/>
        <v>0</v>
      </c>
      <c r="R52" s="357">
        <f t="shared" si="9"/>
        <v>1</v>
      </c>
      <c r="S52" s="371" t="str">
        <f t="shared" si="10"/>
        <v/>
      </c>
    </row>
    <row r="53" spans="1:19">
      <c r="A53" s="37">
        <v>44</v>
      </c>
      <c r="B53" s="6"/>
      <c r="C53" s="6"/>
      <c r="D53" s="6"/>
      <c r="E53" s="212"/>
      <c r="F53" s="212"/>
      <c r="G53" s="212"/>
      <c r="H53" s="212"/>
      <c r="I53" s="371" t="str">
        <f t="shared" si="2"/>
        <v/>
      </c>
      <c r="J53" s="355">
        <f t="shared" si="3"/>
        <v>0</v>
      </c>
      <c r="K53" s="356">
        <f t="shared" si="4"/>
        <v>0</v>
      </c>
      <c r="L53" s="356">
        <f t="shared" si="11"/>
        <v>0</v>
      </c>
      <c r="M53" s="356">
        <f t="shared" si="12"/>
        <v>0</v>
      </c>
      <c r="N53" s="355">
        <f t="shared" si="5"/>
        <v>0</v>
      </c>
      <c r="O53" s="355">
        <f t="shared" si="6"/>
        <v>0</v>
      </c>
      <c r="P53" s="355">
        <f t="shared" si="7"/>
        <v>0</v>
      </c>
      <c r="Q53" s="342" t="b">
        <f t="shared" si="13"/>
        <v>0</v>
      </c>
      <c r="R53" s="357">
        <f t="shared" si="9"/>
        <v>1</v>
      </c>
      <c r="S53" s="371" t="str">
        <f t="shared" si="10"/>
        <v/>
      </c>
    </row>
    <row r="54" spans="1:19">
      <c r="A54" s="37">
        <v>45</v>
      </c>
      <c r="B54" s="6"/>
      <c r="C54" s="6"/>
      <c r="D54" s="6"/>
      <c r="E54" s="212"/>
      <c r="F54" s="212"/>
      <c r="G54" s="212"/>
      <c r="H54" s="212"/>
      <c r="I54" s="371" t="str">
        <f t="shared" si="2"/>
        <v/>
      </c>
      <c r="J54" s="355">
        <f t="shared" si="3"/>
        <v>0</v>
      </c>
      <c r="K54" s="356">
        <f t="shared" si="4"/>
        <v>0</v>
      </c>
      <c r="L54" s="356">
        <f t="shared" si="11"/>
        <v>0</v>
      </c>
      <c r="M54" s="356">
        <f t="shared" si="12"/>
        <v>0</v>
      </c>
      <c r="N54" s="355">
        <f t="shared" si="5"/>
        <v>0</v>
      </c>
      <c r="O54" s="355">
        <f t="shared" si="6"/>
        <v>0</v>
      </c>
      <c r="P54" s="355">
        <f t="shared" si="7"/>
        <v>0</v>
      </c>
      <c r="Q54" s="342" t="b">
        <f t="shared" si="13"/>
        <v>0</v>
      </c>
      <c r="R54" s="357">
        <f t="shared" si="9"/>
        <v>1</v>
      </c>
      <c r="S54" s="371" t="str">
        <f t="shared" si="10"/>
        <v/>
      </c>
    </row>
    <row r="55" spans="1:19">
      <c r="A55" s="37">
        <v>46</v>
      </c>
      <c r="B55" s="6"/>
      <c r="C55" s="6"/>
      <c r="D55" s="6"/>
      <c r="E55" s="212"/>
      <c r="F55" s="212"/>
      <c r="G55" s="212"/>
      <c r="H55" s="212"/>
      <c r="I55" s="371" t="str">
        <f t="shared" si="2"/>
        <v/>
      </c>
      <c r="J55" s="355">
        <f t="shared" si="3"/>
        <v>0</v>
      </c>
      <c r="K55" s="356">
        <f t="shared" si="4"/>
        <v>0</v>
      </c>
      <c r="L55" s="356">
        <f t="shared" si="11"/>
        <v>0</v>
      </c>
      <c r="M55" s="356">
        <f t="shared" si="12"/>
        <v>0</v>
      </c>
      <c r="N55" s="355">
        <f t="shared" si="5"/>
        <v>0</v>
      </c>
      <c r="O55" s="355">
        <f t="shared" si="6"/>
        <v>0</v>
      </c>
      <c r="P55" s="355">
        <f t="shared" si="7"/>
        <v>0</v>
      </c>
      <c r="Q55" s="342" t="b">
        <f t="shared" si="13"/>
        <v>0</v>
      </c>
      <c r="R55" s="357">
        <f t="shared" si="9"/>
        <v>1</v>
      </c>
      <c r="S55" s="371" t="str">
        <f t="shared" si="10"/>
        <v/>
      </c>
    </row>
    <row r="56" spans="1:19">
      <c r="A56" s="37">
        <v>47</v>
      </c>
      <c r="B56" s="6"/>
      <c r="C56" s="6"/>
      <c r="D56" s="6"/>
      <c r="E56" s="212"/>
      <c r="F56" s="212"/>
      <c r="G56" s="212"/>
      <c r="H56" s="212"/>
      <c r="I56" s="371" t="str">
        <f t="shared" si="2"/>
        <v/>
      </c>
      <c r="J56" s="355">
        <f t="shared" si="3"/>
        <v>0</v>
      </c>
      <c r="K56" s="356">
        <f t="shared" si="4"/>
        <v>0</v>
      </c>
      <c r="L56" s="356">
        <f t="shared" si="11"/>
        <v>0</v>
      </c>
      <c r="M56" s="356">
        <f t="shared" si="12"/>
        <v>0</v>
      </c>
      <c r="N56" s="355">
        <f t="shared" si="5"/>
        <v>0</v>
      </c>
      <c r="O56" s="355">
        <f t="shared" si="6"/>
        <v>0</v>
      </c>
      <c r="P56" s="355">
        <f t="shared" si="7"/>
        <v>0</v>
      </c>
      <c r="Q56" s="342" t="b">
        <f t="shared" si="13"/>
        <v>0</v>
      </c>
      <c r="R56" s="357">
        <f t="shared" si="9"/>
        <v>1</v>
      </c>
      <c r="S56" s="371" t="str">
        <f t="shared" si="10"/>
        <v/>
      </c>
    </row>
    <row r="57" spans="1:19">
      <c r="A57" s="37">
        <v>48</v>
      </c>
      <c r="B57" s="6"/>
      <c r="C57" s="6"/>
      <c r="D57" s="6"/>
      <c r="E57" s="212"/>
      <c r="F57" s="212"/>
      <c r="G57" s="212"/>
      <c r="H57" s="212"/>
      <c r="I57" s="371" t="str">
        <f t="shared" si="2"/>
        <v/>
      </c>
      <c r="J57" s="355">
        <f t="shared" si="3"/>
        <v>0</v>
      </c>
      <c r="K57" s="356">
        <f t="shared" si="4"/>
        <v>0</v>
      </c>
      <c r="L57" s="356">
        <f t="shared" si="11"/>
        <v>0</v>
      </c>
      <c r="M57" s="356">
        <f t="shared" si="12"/>
        <v>0</v>
      </c>
      <c r="N57" s="355">
        <f t="shared" si="5"/>
        <v>0</v>
      </c>
      <c r="O57" s="355">
        <f t="shared" si="6"/>
        <v>0</v>
      </c>
      <c r="P57" s="355">
        <f t="shared" si="7"/>
        <v>0</v>
      </c>
      <c r="Q57" s="342" t="b">
        <f t="shared" si="13"/>
        <v>0</v>
      </c>
      <c r="R57" s="357">
        <f t="shared" si="9"/>
        <v>1</v>
      </c>
      <c r="S57" s="371" t="str">
        <f t="shared" si="10"/>
        <v/>
      </c>
    </row>
    <row r="58" spans="1:19">
      <c r="A58" s="37">
        <v>49</v>
      </c>
      <c r="B58" s="6"/>
      <c r="C58" s="6"/>
      <c r="D58" s="6"/>
      <c r="E58" s="212"/>
      <c r="F58" s="212"/>
      <c r="G58" s="212"/>
      <c r="H58" s="212"/>
      <c r="I58" s="371" t="str">
        <f t="shared" si="2"/>
        <v/>
      </c>
      <c r="J58" s="355">
        <f t="shared" si="3"/>
        <v>0</v>
      </c>
      <c r="K58" s="356">
        <f t="shared" si="4"/>
        <v>0</v>
      </c>
      <c r="L58" s="356">
        <f t="shared" si="11"/>
        <v>0</v>
      </c>
      <c r="M58" s="356">
        <f t="shared" si="12"/>
        <v>0</v>
      </c>
      <c r="N58" s="355">
        <f t="shared" si="5"/>
        <v>0</v>
      </c>
      <c r="O58" s="355">
        <f t="shared" si="6"/>
        <v>0</v>
      </c>
      <c r="P58" s="355">
        <f t="shared" si="7"/>
        <v>0</v>
      </c>
      <c r="Q58" s="342" t="b">
        <f t="shared" si="13"/>
        <v>0</v>
      </c>
      <c r="R58" s="357">
        <f t="shared" si="9"/>
        <v>1</v>
      </c>
      <c r="S58" s="371" t="str">
        <f t="shared" si="10"/>
        <v/>
      </c>
    </row>
    <row r="59" spans="1:19">
      <c r="A59" s="37">
        <v>50</v>
      </c>
      <c r="B59" s="6"/>
      <c r="C59" s="6"/>
      <c r="D59" s="6"/>
      <c r="E59" s="212"/>
      <c r="F59" s="212"/>
      <c r="G59" s="212"/>
      <c r="H59" s="212"/>
      <c r="I59" s="371" t="str">
        <f t="shared" si="2"/>
        <v/>
      </c>
      <c r="J59" s="355">
        <f t="shared" si="3"/>
        <v>0</v>
      </c>
      <c r="K59" s="356">
        <f t="shared" si="4"/>
        <v>0</v>
      </c>
      <c r="L59" s="356">
        <f t="shared" si="11"/>
        <v>0</v>
      </c>
      <c r="M59" s="356">
        <f t="shared" si="12"/>
        <v>0</v>
      </c>
      <c r="N59" s="355">
        <f t="shared" si="5"/>
        <v>0</v>
      </c>
      <c r="O59" s="355">
        <f t="shared" si="6"/>
        <v>0</v>
      </c>
      <c r="P59" s="355">
        <f t="shared" si="7"/>
        <v>0</v>
      </c>
      <c r="Q59" s="342" t="b">
        <f t="shared" si="13"/>
        <v>0</v>
      </c>
      <c r="R59" s="357">
        <f t="shared" si="9"/>
        <v>1</v>
      </c>
      <c r="S59" s="371" t="str">
        <f t="shared" si="10"/>
        <v/>
      </c>
    </row>
    <row r="60" spans="1:19">
      <c r="A60" s="37">
        <v>51</v>
      </c>
      <c r="B60" s="6"/>
      <c r="C60" s="6"/>
      <c r="D60" s="6"/>
      <c r="E60" s="212"/>
      <c r="F60" s="212"/>
      <c r="G60" s="212"/>
      <c r="H60" s="212"/>
      <c r="I60" s="371" t="str">
        <f t="shared" si="2"/>
        <v/>
      </c>
      <c r="J60" s="355">
        <f t="shared" si="3"/>
        <v>0</v>
      </c>
      <c r="K60" s="356">
        <f t="shared" si="4"/>
        <v>0</v>
      </c>
      <c r="L60" s="356">
        <f t="shared" si="11"/>
        <v>0</v>
      </c>
      <c r="M60" s="356">
        <f t="shared" si="12"/>
        <v>0</v>
      </c>
      <c r="N60" s="355">
        <f t="shared" si="5"/>
        <v>0</v>
      </c>
      <c r="O60" s="355">
        <f t="shared" si="6"/>
        <v>0</v>
      </c>
      <c r="P60" s="355">
        <f t="shared" si="7"/>
        <v>0</v>
      </c>
      <c r="Q60" s="342" t="b">
        <f t="shared" si="13"/>
        <v>0</v>
      </c>
      <c r="R60" s="357">
        <f t="shared" si="9"/>
        <v>1</v>
      </c>
      <c r="S60" s="371" t="str">
        <f t="shared" si="10"/>
        <v/>
      </c>
    </row>
    <row r="61" spans="1:19">
      <c r="A61" s="37">
        <v>52</v>
      </c>
      <c r="B61" s="6"/>
      <c r="C61" s="6"/>
      <c r="D61" s="6"/>
      <c r="E61" s="212"/>
      <c r="F61" s="212"/>
      <c r="G61" s="212"/>
      <c r="H61" s="212"/>
      <c r="I61" s="371" t="str">
        <f t="shared" si="2"/>
        <v/>
      </c>
      <c r="J61" s="355">
        <f t="shared" si="3"/>
        <v>0</v>
      </c>
      <c r="K61" s="356">
        <f t="shared" si="4"/>
        <v>0</v>
      </c>
      <c r="L61" s="356">
        <f t="shared" si="11"/>
        <v>0</v>
      </c>
      <c r="M61" s="356">
        <f t="shared" si="12"/>
        <v>0</v>
      </c>
      <c r="N61" s="355">
        <f t="shared" si="5"/>
        <v>0</v>
      </c>
      <c r="O61" s="355">
        <f t="shared" si="6"/>
        <v>0</v>
      </c>
      <c r="P61" s="355">
        <f t="shared" si="7"/>
        <v>0</v>
      </c>
      <c r="Q61" s="342" t="b">
        <f t="shared" si="13"/>
        <v>0</v>
      </c>
      <c r="R61" s="357">
        <f t="shared" si="9"/>
        <v>1</v>
      </c>
      <c r="S61" s="371" t="str">
        <f t="shared" si="10"/>
        <v/>
      </c>
    </row>
    <row r="62" spans="1:19">
      <c r="A62" s="37">
        <v>53</v>
      </c>
      <c r="B62" s="6"/>
      <c r="C62" s="6"/>
      <c r="D62" s="6"/>
      <c r="E62" s="212"/>
      <c r="F62" s="212"/>
      <c r="G62" s="212"/>
      <c r="H62" s="212"/>
      <c r="I62" s="371" t="str">
        <f t="shared" si="2"/>
        <v/>
      </c>
      <c r="J62" s="355">
        <f t="shared" si="3"/>
        <v>0</v>
      </c>
      <c r="K62" s="356">
        <f t="shared" si="4"/>
        <v>0</v>
      </c>
      <c r="L62" s="356">
        <f t="shared" si="11"/>
        <v>0</v>
      </c>
      <c r="M62" s="356">
        <f t="shared" si="12"/>
        <v>0</v>
      </c>
      <c r="N62" s="355">
        <f t="shared" si="5"/>
        <v>0</v>
      </c>
      <c r="O62" s="355">
        <f t="shared" si="6"/>
        <v>0</v>
      </c>
      <c r="P62" s="355">
        <f t="shared" si="7"/>
        <v>0</v>
      </c>
      <c r="Q62" s="342" t="b">
        <f t="shared" si="13"/>
        <v>0</v>
      </c>
      <c r="R62" s="357">
        <f t="shared" si="9"/>
        <v>1</v>
      </c>
      <c r="S62" s="371" t="str">
        <f t="shared" si="10"/>
        <v/>
      </c>
    </row>
    <row r="63" spans="1:19">
      <c r="A63" s="37">
        <v>54</v>
      </c>
      <c r="B63" s="6"/>
      <c r="C63" s="6"/>
      <c r="D63" s="6"/>
      <c r="E63" s="212"/>
      <c r="F63" s="212"/>
      <c r="G63" s="212"/>
      <c r="H63" s="212"/>
      <c r="I63" s="371" t="str">
        <f t="shared" si="2"/>
        <v/>
      </c>
      <c r="J63" s="355">
        <f t="shared" si="3"/>
        <v>0</v>
      </c>
      <c r="K63" s="356">
        <f t="shared" si="4"/>
        <v>0</v>
      </c>
      <c r="L63" s="356">
        <f t="shared" si="11"/>
        <v>0</v>
      </c>
      <c r="M63" s="356">
        <f t="shared" si="12"/>
        <v>0</v>
      </c>
      <c r="N63" s="355">
        <f t="shared" si="5"/>
        <v>0</v>
      </c>
      <c r="O63" s="355">
        <f t="shared" si="6"/>
        <v>0</v>
      </c>
      <c r="P63" s="355">
        <f t="shared" si="7"/>
        <v>0</v>
      </c>
      <c r="Q63" s="342" t="b">
        <f t="shared" si="13"/>
        <v>0</v>
      </c>
      <c r="R63" s="357">
        <f t="shared" si="9"/>
        <v>1</v>
      </c>
      <c r="S63" s="371" t="str">
        <f t="shared" si="10"/>
        <v/>
      </c>
    </row>
    <row r="64" spans="1:19">
      <c r="A64" s="37">
        <v>55</v>
      </c>
      <c r="B64" s="6"/>
      <c r="C64" s="6"/>
      <c r="D64" s="6"/>
      <c r="E64" s="212"/>
      <c r="F64" s="212"/>
      <c r="G64" s="212"/>
      <c r="H64" s="212"/>
      <c r="I64" s="371" t="str">
        <f t="shared" si="2"/>
        <v/>
      </c>
      <c r="J64" s="355">
        <f t="shared" si="3"/>
        <v>0</v>
      </c>
      <c r="K64" s="356">
        <f t="shared" si="4"/>
        <v>0</v>
      </c>
      <c r="L64" s="356">
        <f t="shared" si="11"/>
        <v>0</v>
      </c>
      <c r="M64" s="356">
        <f t="shared" si="12"/>
        <v>0</v>
      </c>
      <c r="N64" s="355">
        <f t="shared" si="5"/>
        <v>0</v>
      </c>
      <c r="O64" s="355">
        <f t="shared" si="6"/>
        <v>0</v>
      </c>
      <c r="P64" s="355">
        <f t="shared" si="7"/>
        <v>0</v>
      </c>
      <c r="Q64" s="342" t="b">
        <f t="shared" si="13"/>
        <v>0</v>
      </c>
      <c r="R64" s="357">
        <f t="shared" si="9"/>
        <v>1</v>
      </c>
      <c r="S64" s="371" t="str">
        <f t="shared" si="10"/>
        <v/>
      </c>
    </row>
    <row r="65" spans="1:19">
      <c r="A65" s="37">
        <v>56</v>
      </c>
      <c r="B65" s="6"/>
      <c r="C65" s="6"/>
      <c r="D65" s="6"/>
      <c r="E65" s="212"/>
      <c r="F65" s="212"/>
      <c r="G65" s="212"/>
      <c r="H65" s="212"/>
      <c r="I65" s="371" t="str">
        <f t="shared" si="2"/>
        <v/>
      </c>
      <c r="J65" s="355">
        <f t="shared" si="3"/>
        <v>0</v>
      </c>
      <c r="K65" s="356">
        <f t="shared" si="4"/>
        <v>0</v>
      </c>
      <c r="L65" s="356">
        <f t="shared" si="11"/>
        <v>0</v>
      </c>
      <c r="M65" s="356">
        <f t="shared" si="12"/>
        <v>0</v>
      </c>
      <c r="N65" s="355">
        <f t="shared" si="5"/>
        <v>0</v>
      </c>
      <c r="O65" s="355">
        <f t="shared" si="6"/>
        <v>0</v>
      </c>
      <c r="P65" s="355">
        <f t="shared" si="7"/>
        <v>0</v>
      </c>
      <c r="Q65" s="342" t="b">
        <f t="shared" si="13"/>
        <v>0</v>
      </c>
      <c r="R65" s="357">
        <f t="shared" si="9"/>
        <v>1</v>
      </c>
      <c r="S65" s="371" t="str">
        <f t="shared" si="10"/>
        <v/>
      </c>
    </row>
    <row r="66" spans="1:19">
      <c r="A66" s="37">
        <v>57</v>
      </c>
      <c r="B66" s="6"/>
      <c r="C66" s="6"/>
      <c r="D66" s="6"/>
      <c r="E66" s="212"/>
      <c r="F66" s="212"/>
      <c r="G66" s="212"/>
      <c r="H66" s="212"/>
      <c r="I66" s="371" t="str">
        <f t="shared" si="2"/>
        <v/>
      </c>
      <c r="J66" s="355">
        <f t="shared" si="3"/>
        <v>0</v>
      </c>
      <c r="K66" s="356">
        <f t="shared" si="4"/>
        <v>0</v>
      </c>
      <c r="L66" s="356">
        <f t="shared" si="11"/>
        <v>0</v>
      </c>
      <c r="M66" s="356">
        <f t="shared" si="12"/>
        <v>0</v>
      </c>
      <c r="N66" s="355">
        <f t="shared" si="5"/>
        <v>0</v>
      </c>
      <c r="O66" s="355">
        <f t="shared" si="6"/>
        <v>0</v>
      </c>
      <c r="P66" s="355">
        <f t="shared" si="7"/>
        <v>0</v>
      </c>
      <c r="Q66" s="342" t="b">
        <f t="shared" si="13"/>
        <v>0</v>
      </c>
      <c r="R66" s="357">
        <f t="shared" si="9"/>
        <v>1</v>
      </c>
      <c r="S66" s="371" t="str">
        <f t="shared" si="10"/>
        <v/>
      </c>
    </row>
    <row r="67" spans="1:19">
      <c r="A67" s="37">
        <v>58</v>
      </c>
      <c r="B67" s="6"/>
      <c r="C67" s="6"/>
      <c r="D67" s="6"/>
      <c r="E67" s="212"/>
      <c r="F67" s="212"/>
      <c r="G67" s="212"/>
      <c r="H67" s="212"/>
      <c r="I67" s="371" t="str">
        <f t="shared" si="2"/>
        <v/>
      </c>
      <c r="J67" s="355">
        <f t="shared" si="3"/>
        <v>0</v>
      </c>
      <c r="K67" s="356">
        <f t="shared" si="4"/>
        <v>0</v>
      </c>
      <c r="L67" s="356">
        <f t="shared" si="11"/>
        <v>0</v>
      </c>
      <c r="M67" s="356">
        <f t="shared" si="12"/>
        <v>0</v>
      </c>
      <c r="N67" s="355">
        <f t="shared" si="5"/>
        <v>0</v>
      </c>
      <c r="O67" s="355">
        <f t="shared" si="6"/>
        <v>0</v>
      </c>
      <c r="P67" s="355">
        <f t="shared" si="7"/>
        <v>0</v>
      </c>
      <c r="Q67" s="342" t="b">
        <f t="shared" si="13"/>
        <v>0</v>
      </c>
      <c r="R67" s="357">
        <f t="shared" si="9"/>
        <v>1</v>
      </c>
      <c r="S67" s="371" t="str">
        <f t="shared" si="10"/>
        <v/>
      </c>
    </row>
    <row r="68" spans="1:19">
      <c r="A68" s="37">
        <v>59</v>
      </c>
      <c r="B68" s="6"/>
      <c r="C68" s="6"/>
      <c r="D68" s="6"/>
      <c r="E68" s="212"/>
      <c r="F68" s="212"/>
      <c r="G68" s="212"/>
      <c r="H68" s="212"/>
      <c r="I68" s="371" t="str">
        <f t="shared" si="2"/>
        <v/>
      </c>
      <c r="J68" s="355">
        <f t="shared" si="3"/>
        <v>0</v>
      </c>
      <c r="K68" s="356">
        <f t="shared" si="4"/>
        <v>0</v>
      </c>
      <c r="L68" s="356">
        <f t="shared" si="11"/>
        <v>0</v>
      </c>
      <c r="M68" s="356">
        <f t="shared" si="12"/>
        <v>0</v>
      </c>
      <c r="N68" s="355">
        <f t="shared" si="5"/>
        <v>0</v>
      </c>
      <c r="O68" s="355">
        <f t="shared" si="6"/>
        <v>0</v>
      </c>
      <c r="P68" s="355">
        <f t="shared" si="7"/>
        <v>0</v>
      </c>
      <c r="Q68" s="342" t="b">
        <f t="shared" si="13"/>
        <v>0</v>
      </c>
      <c r="R68" s="357">
        <f t="shared" si="9"/>
        <v>1</v>
      </c>
      <c r="S68" s="371" t="str">
        <f t="shared" si="10"/>
        <v/>
      </c>
    </row>
    <row r="69" spans="1:19">
      <c r="A69" s="37">
        <v>60</v>
      </c>
      <c r="B69" s="6"/>
      <c r="C69" s="6"/>
      <c r="D69" s="6"/>
      <c r="E69" s="212"/>
      <c r="F69" s="212"/>
      <c r="G69" s="212"/>
      <c r="H69" s="212"/>
      <c r="I69" s="371" t="str">
        <f t="shared" si="2"/>
        <v/>
      </c>
      <c r="J69" s="355">
        <f t="shared" si="3"/>
        <v>0</v>
      </c>
      <c r="K69" s="356">
        <f t="shared" si="4"/>
        <v>0</v>
      </c>
      <c r="L69" s="356">
        <f t="shared" si="11"/>
        <v>0</v>
      </c>
      <c r="M69" s="356">
        <f t="shared" si="12"/>
        <v>0</v>
      </c>
      <c r="N69" s="355">
        <f t="shared" si="5"/>
        <v>0</v>
      </c>
      <c r="O69" s="355">
        <f t="shared" si="6"/>
        <v>0</v>
      </c>
      <c r="P69" s="355">
        <f t="shared" si="7"/>
        <v>0</v>
      </c>
      <c r="Q69" s="342" t="b">
        <f t="shared" si="13"/>
        <v>0</v>
      </c>
      <c r="R69" s="357">
        <f t="shared" si="9"/>
        <v>1</v>
      </c>
      <c r="S69" s="371" t="str">
        <f t="shared" si="10"/>
        <v/>
      </c>
    </row>
    <row r="70" spans="1:19">
      <c r="A70" s="37">
        <v>61</v>
      </c>
      <c r="B70" s="6"/>
      <c r="C70" s="6"/>
      <c r="D70" s="6"/>
      <c r="E70" s="212"/>
      <c r="F70" s="212"/>
      <c r="G70" s="212"/>
      <c r="H70" s="212"/>
      <c r="I70" s="371" t="str">
        <f t="shared" si="2"/>
        <v/>
      </c>
      <c r="J70" s="355">
        <f t="shared" si="3"/>
        <v>0</v>
      </c>
      <c r="K70" s="356">
        <f t="shared" si="4"/>
        <v>0</v>
      </c>
      <c r="L70" s="356">
        <f t="shared" si="11"/>
        <v>0</v>
      </c>
      <c r="M70" s="356">
        <f t="shared" si="12"/>
        <v>0</v>
      </c>
      <c r="N70" s="355">
        <f t="shared" si="5"/>
        <v>0</v>
      </c>
      <c r="O70" s="355">
        <f t="shared" si="6"/>
        <v>0</v>
      </c>
      <c r="P70" s="355">
        <f t="shared" si="7"/>
        <v>0</v>
      </c>
      <c r="Q70" s="342" t="b">
        <f t="shared" si="13"/>
        <v>0</v>
      </c>
      <c r="R70" s="357">
        <f t="shared" si="9"/>
        <v>1</v>
      </c>
      <c r="S70" s="371" t="str">
        <f t="shared" si="10"/>
        <v/>
      </c>
    </row>
    <row r="71" spans="1:19">
      <c r="A71" s="37">
        <v>62</v>
      </c>
      <c r="B71" s="6"/>
      <c r="C71" s="6"/>
      <c r="D71" s="6"/>
      <c r="E71" s="212"/>
      <c r="F71" s="212"/>
      <c r="G71" s="212"/>
      <c r="H71" s="212"/>
      <c r="I71" s="371" t="str">
        <f t="shared" si="2"/>
        <v/>
      </c>
      <c r="J71" s="355">
        <f t="shared" si="3"/>
        <v>0</v>
      </c>
      <c r="K71" s="356">
        <f t="shared" si="4"/>
        <v>0</v>
      </c>
      <c r="L71" s="356">
        <f t="shared" si="11"/>
        <v>0</v>
      </c>
      <c r="M71" s="356">
        <f t="shared" si="12"/>
        <v>0</v>
      </c>
      <c r="N71" s="355">
        <f t="shared" si="5"/>
        <v>0</v>
      </c>
      <c r="O71" s="355">
        <f t="shared" si="6"/>
        <v>0</v>
      </c>
      <c r="P71" s="355">
        <f t="shared" si="7"/>
        <v>0</v>
      </c>
      <c r="Q71" s="342" t="b">
        <f t="shared" si="13"/>
        <v>0</v>
      </c>
      <c r="R71" s="357">
        <f t="shared" si="9"/>
        <v>1</v>
      </c>
      <c r="S71" s="371" t="str">
        <f t="shared" si="10"/>
        <v/>
      </c>
    </row>
    <row r="72" spans="1:19">
      <c r="A72" s="37">
        <v>63</v>
      </c>
      <c r="B72" s="6"/>
      <c r="C72" s="6"/>
      <c r="D72" s="6"/>
      <c r="E72" s="212"/>
      <c r="F72" s="212"/>
      <c r="G72" s="212"/>
      <c r="H72" s="212"/>
      <c r="I72" s="371" t="str">
        <f t="shared" si="2"/>
        <v/>
      </c>
      <c r="J72" s="355">
        <f t="shared" si="3"/>
        <v>0</v>
      </c>
      <c r="K72" s="356">
        <f t="shared" si="4"/>
        <v>0</v>
      </c>
      <c r="L72" s="356">
        <f t="shared" si="11"/>
        <v>0</v>
      </c>
      <c r="M72" s="356">
        <f t="shared" si="12"/>
        <v>0</v>
      </c>
      <c r="N72" s="355">
        <f t="shared" si="5"/>
        <v>0</v>
      </c>
      <c r="O72" s="355">
        <f t="shared" si="6"/>
        <v>0</v>
      </c>
      <c r="P72" s="355">
        <f t="shared" si="7"/>
        <v>0</v>
      </c>
      <c r="Q72" s="342" t="b">
        <f t="shared" si="13"/>
        <v>0</v>
      </c>
      <c r="R72" s="357">
        <f t="shared" si="9"/>
        <v>1</v>
      </c>
      <c r="S72" s="371" t="str">
        <f t="shared" si="10"/>
        <v/>
      </c>
    </row>
    <row r="73" spans="1:19">
      <c r="A73" s="37">
        <v>64</v>
      </c>
      <c r="B73" s="6"/>
      <c r="C73" s="6"/>
      <c r="D73" s="6"/>
      <c r="E73" s="212"/>
      <c r="F73" s="212"/>
      <c r="G73" s="212"/>
      <c r="H73" s="212"/>
      <c r="I73" s="371" t="str">
        <f t="shared" si="2"/>
        <v/>
      </c>
      <c r="J73" s="355">
        <f t="shared" si="3"/>
        <v>0</v>
      </c>
      <c r="K73" s="356">
        <f t="shared" si="4"/>
        <v>0</v>
      </c>
      <c r="L73" s="356">
        <f t="shared" si="11"/>
        <v>0</v>
      </c>
      <c r="M73" s="356">
        <f t="shared" si="12"/>
        <v>0</v>
      </c>
      <c r="N73" s="355">
        <f t="shared" si="5"/>
        <v>0</v>
      </c>
      <c r="O73" s="355">
        <f t="shared" si="6"/>
        <v>0</v>
      </c>
      <c r="P73" s="355">
        <f t="shared" si="7"/>
        <v>0</v>
      </c>
      <c r="Q73" s="342" t="b">
        <f t="shared" si="13"/>
        <v>0</v>
      </c>
      <c r="R73" s="357">
        <f t="shared" si="9"/>
        <v>1</v>
      </c>
      <c r="S73" s="371" t="str">
        <f t="shared" si="10"/>
        <v/>
      </c>
    </row>
    <row r="74" spans="1:19">
      <c r="A74" s="37">
        <v>65</v>
      </c>
      <c r="B74" s="6"/>
      <c r="C74" s="6"/>
      <c r="D74" s="6"/>
      <c r="E74" s="212"/>
      <c r="F74" s="212"/>
      <c r="G74" s="212"/>
      <c r="H74" s="212"/>
      <c r="I74" s="371" t="str">
        <f t="shared" ref="I74:I137" si="14">IF(OR($B74="",$C74="",$D74="",$E74="",$E74&lt;an_initial,$E74&gt;an_final,$Q74=FALSE),"", IF(OR($F74="X",$F74="x"),BREV_APL/R74, IF(OR($G74="X",$G74="x"),BREV_INT/R74, IF(OR($H74="X",$H74="x"),BREV_ROM/R74,""))))</f>
        <v/>
      </c>
      <c r="J74" s="355">
        <f t="shared" ref="J74:J137" si="15">N74+O74+P74</f>
        <v>0</v>
      </c>
      <c r="K74" s="356">
        <f t="shared" ref="K74:K137" si="16">IF(OR($F74="X",$F74="x"),$I74,0)</f>
        <v>0</v>
      </c>
      <c r="L74" s="356">
        <f t="shared" si="11"/>
        <v>0</v>
      </c>
      <c r="M74" s="356">
        <f t="shared" si="12"/>
        <v>0</v>
      </c>
      <c r="N74" s="355">
        <f t="shared" ref="N74:N137" si="17">IF(OR($B74="",$C74="",$D74="",$Q74=FALSE),0,IF(AND($E74&gt;=an_initial,$F74&lt;&gt;""),1,0))</f>
        <v>0</v>
      </c>
      <c r="O74" s="355">
        <f t="shared" ref="O74:O137" si="18">IF(OR($B74="",$C74="",$D74="",$E74="",$Q74=FALSE),0,IF(AND($E74&gt;=an_initial,$G74&lt;&gt;""),1,0))</f>
        <v>0</v>
      </c>
      <c r="P74" s="355">
        <f t="shared" ref="P74:P137" si="19">IF(OR($B74="",$C74="",$D74="",$E74="",$Q74=FALSE),0,IF(AND($E74&gt;=an_initial,$H74&lt;&gt;""),1,0))</f>
        <v>0</v>
      </c>
      <c r="Q74" s="342" t="b">
        <f t="shared" ref="Q74:Q137" si="20">IF(nume_candidat="",FALSE,ISNUMBER(SEARCH(nume_candidat,$B74)))</f>
        <v>0</v>
      </c>
      <c r="R74" s="357">
        <f t="shared" ref="R74:R137" si="21">LEN(B74)-LEN(SUBSTITUTE(B74,",",""))+1</f>
        <v>1</v>
      </c>
      <c r="S74" s="371" t="str">
        <f t="shared" ref="S74:S137" si="22">IF(OR($B74="",$C74="",$D74="",$E74="",$E74&lt;an_initial,$E74&gt;an_final,$Q74=FALSE),"", IF(OR($G74="X",$G74="x"),BREV_INT/R74,""))</f>
        <v/>
      </c>
    </row>
    <row r="75" spans="1:19">
      <c r="A75" s="37">
        <v>66</v>
      </c>
      <c r="B75" s="6"/>
      <c r="C75" s="6"/>
      <c r="D75" s="6"/>
      <c r="E75" s="212"/>
      <c r="F75" s="212"/>
      <c r="G75" s="212"/>
      <c r="H75" s="212"/>
      <c r="I75" s="371" t="str">
        <f t="shared" si="14"/>
        <v/>
      </c>
      <c r="J75" s="355">
        <f t="shared" si="15"/>
        <v>0</v>
      </c>
      <c r="K75" s="356">
        <f t="shared" si="16"/>
        <v>0</v>
      </c>
      <c r="L75" s="356">
        <f>IF(OR($G75="X",$G75="x"),$I75,0)</f>
        <v>0</v>
      </c>
      <c r="M75" s="356">
        <f>IF(OR($H75="X",$H75="x"),$I75,0)</f>
        <v>0</v>
      </c>
      <c r="N75" s="355">
        <f t="shared" si="17"/>
        <v>0</v>
      </c>
      <c r="O75" s="355">
        <f t="shared" si="18"/>
        <v>0</v>
      </c>
      <c r="P75" s="355">
        <f t="shared" si="19"/>
        <v>0</v>
      </c>
      <c r="Q75" s="342" t="b">
        <f t="shared" si="20"/>
        <v>0</v>
      </c>
      <c r="R75" s="357">
        <f t="shared" si="21"/>
        <v>1</v>
      </c>
      <c r="S75" s="371" t="str">
        <f t="shared" si="22"/>
        <v/>
      </c>
    </row>
    <row r="76" spans="1:19">
      <c r="A76" s="37">
        <v>67</v>
      </c>
      <c r="B76" s="6"/>
      <c r="C76" s="6"/>
      <c r="D76" s="6"/>
      <c r="E76" s="212"/>
      <c r="F76" s="212"/>
      <c r="G76" s="212"/>
      <c r="H76" s="212"/>
      <c r="I76" s="371" t="str">
        <f t="shared" si="14"/>
        <v/>
      </c>
      <c r="J76" s="355">
        <f t="shared" si="15"/>
        <v>0</v>
      </c>
      <c r="K76" s="356">
        <f t="shared" si="16"/>
        <v>0</v>
      </c>
      <c r="L76" s="356">
        <f>IF(OR($G76="X",$G76="x"),$I76,0)</f>
        <v>0</v>
      </c>
      <c r="M76" s="356">
        <f>IF(OR($H76="X",$H76="x"),$I76,0)</f>
        <v>0</v>
      </c>
      <c r="N76" s="355">
        <f t="shared" si="17"/>
        <v>0</v>
      </c>
      <c r="O76" s="355">
        <f t="shared" si="18"/>
        <v>0</v>
      </c>
      <c r="P76" s="355">
        <f t="shared" si="19"/>
        <v>0</v>
      </c>
      <c r="Q76" s="342" t="b">
        <f t="shared" si="20"/>
        <v>0</v>
      </c>
      <c r="R76" s="357">
        <f t="shared" si="21"/>
        <v>1</v>
      </c>
      <c r="S76" s="371" t="str">
        <f t="shared" si="22"/>
        <v/>
      </c>
    </row>
    <row r="77" spans="1:19">
      <c r="A77" s="37">
        <v>68</v>
      </c>
      <c r="B77" s="6"/>
      <c r="C77" s="6"/>
      <c r="D77" s="6"/>
      <c r="E77" s="212"/>
      <c r="F77" s="212"/>
      <c r="G77" s="212"/>
      <c r="H77" s="212"/>
      <c r="I77" s="371" t="str">
        <f t="shared" si="14"/>
        <v/>
      </c>
      <c r="J77" s="355">
        <f t="shared" si="15"/>
        <v>0</v>
      </c>
      <c r="K77" s="356">
        <f t="shared" si="16"/>
        <v>0</v>
      </c>
      <c r="L77" s="356">
        <f>IF(OR($G77="X",$G77="x"),$I77,0)</f>
        <v>0</v>
      </c>
      <c r="M77" s="356">
        <f>IF(OR($H77="X",$H77="x"),$I77,0)</f>
        <v>0</v>
      </c>
      <c r="N77" s="355">
        <f t="shared" si="17"/>
        <v>0</v>
      </c>
      <c r="O77" s="355">
        <f t="shared" si="18"/>
        <v>0</v>
      </c>
      <c r="P77" s="355">
        <f t="shared" si="19"/>
        <v>0</v>
      </c>
      <c r="Q77" s="342" t="b">
        <f t="shared" si="20"/>
        <v>0</v>
      </c>
      <c r="R77" s="357">
        <f t="shared" si="21"/>
        <v>1</v>
      </c>
      <c r="S77" s="371" t="str">
        <f t="shared" si="22"/>
        <v/>
      </c>
    </row>
    <row r="78" spans="1:19">
      <c r="A78" s="37">
        <v>69</v>
      </c>
      <c r="B78" s="6"/>
      <c r="C78" s="6"/>
      <c r="D78" s="6"/>
      <c r="E78" s="212"/>
      <c r="F78" s="212"/>
      <c r="G78" s="212"/>
      <c r="H78" s="212"/>
      <c r="I78" s="371" t="str">
        <f t="shared" si="14"/>
        <v/>
      </c>
      <c r="J78" s="355">
        <f t="shared" si="15"/>
        <v>0</v>
      </c>
      <c r="K78" s="356">
        <f t="shared" si="16"/>
        <v>0</v>
      </c>
      <c r="L78" s="356">
        <f>IF(OR($G78="X",$G78="x"),$I78,0)</f>
        <v>0</v>
      </c>
      <c r="M78" s="356">
        <f>IF(OR($H78="X",$H78="x"),$I78,0)</f>
        <v>0</v>
      </c>
      <c r="N78" s="355">
        <f t="shared" si="17"/>
        <v>0</v>
      </c>
      <c r="O78" s="355">
        <f t="shared" si="18"/>
        <v>0</v>
      </c>
      <c r="P78" s="355">
        <f t="shared" si="19"/>
        <v>0</v>
      </c>
      <c r="Q78" s="342" t="b">
        <f t="shared" si="20"/>
        <v>0</v>
      </c>
      <c r="R78" s="357">
        <f t="shared" si="21"/>
        <v>1</v>
      </c>
      <c r="S78" s="371" t="str">
        <f t="shared" si="22"/>
        <v/>
      </c>
    </row>
    <row r="79" spans="1:19">
      <c r="A79" s="37">
        <v>70</v>
      </c>
      <c r="B79" s="6"/>
      <c r="C79" s="6"/>
      <c r="D79" s="6"/>
      <c r="E79" s="212"/>
      <c r="F79" s="212"/>
      <c r="G79" s="212"/>
      <c r="H79" s="212"/>
      <c r="I79" s="371" t="str">
        <f t="shared" si="14"/>
        <v/>
      </c>
      <c r="J79" s="355">
        <f t="shared" si="15"/>
        <v>0</v>
      </c>
      <c r="K79" s="356">
        <f t="shared" si="16"/>
        <v>0</v>
      </c>
      <c r="L79" s="356">
        <f>IF(OR($G79="X",$G79="x"),$I79,0)</f>
        <v>0</v>
      </c>
      <c r="M79" s="356">
        <f>IF(OR($H79="X",$H79="x"),$I79,0)</f>
        <v>0</v>
      </c>
      <c r="N79" s="355">
        <f t="shared" si="17"/>
        <v>0</v>
      </c>
      <c r="O79" s="355">
        <f t="shared" si="18"/>
        <v>0</v>
      </c>
      <c r="P79" s="355">
        <f t="shared" si="19"/>
        <v>0</v>
      </c>
      <c r="Q79" s="342" t="b">
        <f t="shared" si="20"/>
        <v>0</v>
      </c>
      <c r="R79" s="357">
        <f t="shared" si="21"/>
        <v>1</v>
      </c>
      <c r="S79" s="371" t="str">
        <f t="shared" si="22"/>
        <v/>
      </c>
    </row>
    <row r="80" spans="1:19">
      <c r="A80" s="37">
        <v>71</v>
      </c>
      <c r="B80" s="6"/>
      <c r="C80" s="6"/>
      <c r="D80" s="6"/>
      <c r="E80" s="212"/>
      <c r="F80" s="212"/>
      <c r="G80" s="212"/>
      <c r="H80" s="212"/>
      <c r="I80" s="371" t="str">
        <f t="shared" si="14"/>
        <v/>
      </c>
      <c r="J80" s="355">
        <f t="shared" si="15"/>
        <v>0</v>
      </c>
      <c r="K80" s="356">
        <f t="shared" si="16"/>
        <v>0</v>
      </c>
      <c r="L80" s="356">
        <f t="shared" ref="L80:L143" si="23">IF(OR($G80="X",$G80="x"),$I80,0)</f>
        <v>0</v>
      </c>
      <c r="M80" s="356">
        <f t="shared" ref="M80:M143" si="24">IF(OR($H80="X",$H80="x"),$I80,0)</f>
        <v>0</v>
      </c>
      <c r="N80" s="355">
        <f t="shared" si="17"/>
        <v>0</v>
      </c>
      <c r="O80" s="355">
        <f t="shared" si="18"/>
        <v>0</v>
      </c>
      <c r="P80" s="355">
        <f t="shared" si="19"/>
        <v>0</v>
      </c>
      <c r="Q80" s="342" t="b">
        <f t="shared" si="20"/>
        <v>0</v>
      </c>
      <c r="R80" s="357">
        <f t="shared" si="21"/>
        <v>1</v>
      </c>
      <c r="S80" s="371" t="str">
        <f t="shared" si="22"/>
        <v/>
      </c>
    </row>
    <row r="81" spans="1:19">
      <c r="A81" s="37">
        <v>72</v>
      </c>
      <c r="B81" s="6"/>
      <c r="C81" s="6"/>
      <c r="D81" s="6"/>
      <c r="E81" s="212"/>
      <c r="F81" s="212"/>
      <c r="G81" s="212"/>
      <c r="H81" s="212"/>
      <c r="I81" s="371" t="str">
        <f t="shared" si="14"/>
        <v/>
      </c>
      <c r="J81" s="355">
        <f t="shared" si="15"/>
        <v>0</v>
      </c>
      <c r="K81" s="356">
        <f t="shared" si="16"/>
        <v>0</v>
      </c>
      <c r="L81" s="356">
        <f t="shared" si="23"/>
        <v>0</v>
      </c>
      <c r="M81" s="356">
        <f t="shared" si="24"/>
        <v>0</v>
      </c>
      <c r="N81" s="355">
        <f t="shared" si="17"/>
        <v>0</v>
      </c>
      <c r="O81" s="355">
        <f t="shared" si="18"/>
        <v>0</v>
      </c>
      <c r="P81" s="355">
        <f t="shared" si="19"/>
        <v>0</v>
      </c>
      <c r="Q81" s="342" t="b">
        <f t="shared" si="20"/>
        <v>0</v>
      </c>
      <c r="R81" s="357">
        <f t="shared" si="21"/>
        <v>1</v>
      </c>
      <c r="S81" s="371" t="str">
        <f t="shared" si="22"/>
        <v/>
      </c>
    </row>
    <row r="82" spans="1:19">
      <c r="A82" s="37">
        <v>73</v>
      </c>
      <c r="B82" s="6"/>
      <c r="C82" s="6"/>
      <c r="D82" s="6"/>
      <c r="E82" s="212"/>
      <c r="F82" s="212"/>
      <c r="G82" s="212"/>
      <c r="H82" s="212"/>
      <c r="I82" s="371" t="str">
        <f t="shared" si="14"/>
        <v/>
      </c>
      <c r="J82" s="355">
        <f t="shared" si="15"/>
        <v>0</v>
      </c>
      <c r="K82" s="356">
        <f t="shared" si="16"/>
        <v>0</v>
      </c>
      <c r="L82" s="356">
        <f t="shared" si="23"/>
        <v>0</v>
      </c>
      <c r="M82" s="356">
        <f t="shared" si="24"/>
        <v>0</v>
      </c>
      <c r="N82" s="355">
        <f t="shared" si="17"/>
        <v>0</v>
      </c>
      <c r="O82" s="355">
        <f t="shared" si="18"/>
        <v>0</v>
      </c>
      <c r="P82" s="355">
        <f t="shared" si="19"/>
        <v>0</v>
      </c>
      <c r="Q82" s="342" t="b">
        <f t="shared" si="20"/>
        <v>0</v>
      </c>
      <c r="R82" s="357">
        <f t="shared" si="21"/>
        <v>1</v>
      </c>
      <c r="S82" s="371" t="str">
        <f t="shared" si="22"/>
        <v/>
      </c>
    </row>
    <row r="83" spans="1:19">
      <c r="A83" s="37">
        <v>74</v>
      </c>
      <c r="B83" s="6"/>
      <c r="C83" s="6"/>
      <c r="D83" s="6"/>
      <c r="E83" s="212"/>
      <c r="F83" s="212"/>
      <c r="G83" s="212"/>
      <c r="H83" s="212"/>
      <c r="I83" s="371" t="str">
        <f t="shared" si="14"/>
        <v/>
      </c>
      <c r="J83" s="355">
        <f t="shared" si="15"/>
        <v>0</v>
      </c>
      <c r="K83" s="356">
        <f t="shared" si="16"/>
        <v>0</v>
      </c>
      <c r="L83" s="356">
        <f t="shared" si="23"/>
        <v>0</v>
      </c>
      <c r="M83" s="356">
        <f t="shared" si="24"/>
        <v>0</v>
      </c>
      <c r="N83" s="355">
        <f t="shared" si="17"/>
        <v>0</v>
      </c>
      <c r="O83" s="355">
        <f t="shared" si="18"/>
        <v>0</v>
      </c>
      <c r="P83" s="355">
        <f t="shared" si="19"/>
        <v>0</v>
      </c>
      <c r="Q83" s="342" t="b">
        <f t="shared" si="20"/>
        <v>0</v>
      </c>
      <c r="R83" s="357">
        <f t="shared" si="21"/>
        <v>1</v>
      </c>
      <c r="S83" s="371" t="str">
        <f t="shared" si="22"/>
        <v/>
      </c>
    </row>
    <row r="84" spans="1:19">
      <c r="A84" s="37">
        <v>75</v>
      </c>
      <c r="B84" s="6"/>
      <c r="C84" s="6"/>
      <c r="D84" s="6"/>
      <c r="E84" s="212"/>
      <c r="F84" s="212"/>
      <c r="G84" s="212"/>
      <c r="H84" s="212"/>
      <c r="I84" s="371" t="str">
        <f t="shared" si="14"/>
        <v/>
      </c>
      <c r="J84" s="355">
        <f t="shared" si="15"/>
        <v>0</v>
      </c>
      <c r="K84" s="356">
        <f t="shared" si="16"/>
        <v>0</v>
      </c>
      <c r="L84" s="356">
        <f t="shared" si="23"/>
        <v>0</v>
      </c>
      <c r="M84" s="356">
        <f t="shared" si="24"/>
        <v>0</v>
      </c>
      <c r="N84" s="355">
        <f t="shared" si="17"/>
        <v>0</v>
      </c>
      <c r="O84" s="355">
        <f t="shared" si="18"/>
        <v>0</v>
      </c>
      <c r="P84" s="355">
        <f t="shared" si="19"/>
        <v>0</v>
      </c>
      <c r="Q84" s="342" t="b">
        <f t="shared" si="20"/>
        <v>0</v>
      </c>
      <c r="R84" s="357">
        <f t="shared" si="21"/>
        <v>1</v>
      </c>
      <c r="S84" s="371" t="str">
        <f t="shared" si="22"/>
        <v/>
      </c>
    </row>
    <row r="85" spans="1:19">
      <c r="A85" s="37">
        <v>76</v>
      </c>
      <c r="B85" s="6"/>
      <c r="C85" s="6"/>
      <c r="D85" s="6"/>
      <c r="E85" s="212"/>
      <c r="F85" s="212"/>
      <c r="G85" s="212"/>
      <c r="H85" s="212"/>
      <c r="I85" s="371" t="str">
        <f t="shared" si="14"/>
        <v/>
      </c>
      <c r="J85" s="355">
        <f t="shared" si="15"/>
        <v>0</v>
      </c>
      <c r="K85" s="356">
        <f t="shared" si="16"/>
        <v>0</v>
      </c>
      <c r="L85" s="356">
        <f t="shared" si="23"/>
        <v>0</v>
      </c>
      <c r="M85" s="356">
        <f t="shared" si="24"/>
        <v>0</v>
      </c>
      <c r="N85" s="355">
        <f t="shared" si="17"/>
        <v>0</v>
      </c>
      <c r="O85" s="355">
        <f t="shared" si="18"/>
        <v>0</v>
      </c>
      <c r="P85" s="355">
        <f t="shared" si="19"/>
        <v>0</v>
      </c>
      <c r="Q85" s="342" t="b">
        <f t="shared" si="20"/>
        <v>0</v>
      </c>
      <c r="R85" s="357">
        <f t="shared" si="21"/>
        <v>1</v>
      </c>
      <c r="S85" s="371" t="str">
        <f t="shared" si="22"/>
        <v/>
      </c>
    </row>
    <row r="86" spans="1:19">
      <c r="A86" s="37">
        <v>77</v>
      </c>
      <c r="B86" s="6"/>
      <c r="C86" s="6"/>
      <c r="D86" s="6"/>
      <c r="E86" s="212"/>
      <c r="F86" s="212"/>
      <c r="G86" s="212"/>
      <c r="H86" s="212"/>
      <c r="I86" s="371" t="str">
        <f t="shared" si="14"/>
        <v/>
      </c>
      <c r="J86" s="355">
        <f t="shared" si="15"/>
        <v>0</v>
      </c>
      <c r="K86" s="356">
        <f t="shared" si="16"/>
        <v>0</v>
      </c>
      <c r="L86" s="356">
        <f t="shared" si="23"/>
        <v>0</v>
      </c>
      <c r="M86" s="356">
        <f t="shared" si="24"/>
        <v>0</v>
      </c>
      <c r="N86" s="355">
        <f t="shared" si="17"/>
        <v>0</v>
      </c>
      <c r="O86" s="355">
        <f t="shared" si="18"/>
        <v>0</v>
      </c>
      <c r="P86" s="355">
        <f t="shared" si="19"/>
        <v>0</v>
      </c>
      <c r="Q86" s="342" t="b">
        <f t="shared" si="20"/>
        <v>0</v>
      </c>
      <c r="R86" s="357">
        <f t="shared" si="21"/>
        <v>1</v>
      </c>
      <c r="S86" s="371" t="str">
        <f t="shared" si="22"/>
        <v/>
      </c>
    </row>
    <row r="87" spans="1:19">
      <c r="A87" s="37">
        <v>78</v>
      </c>
      <c r="B87" s="6"/>
      <c r="C87" s="6"/>
      <c r="D87" s="6"/>
      <c r="E87" s="212"/>
      <c r="F87" s="212"/>
      <c r="G87" s="212"/>
      <c r="H87" s="212"/>
      <c r="I87" s="371" t="str">
        <f t="shared" si="14"/>
        <v/>
      </c>
      <c r="J87" s="355">
        <f t="shared" si="15"/>
        <v>0</v>
      </c>
      <c r="K87" s="356">
        <f t="shared" si="16"/>
        <v>0</v>
      </c>
      <c r="L87" s="356">
        <f t="shared" si="23"/>
        <v>0</v>
      </c>
      <c r="M87" s="356">
        <f t="shared" si="24"/>
        <v>0</v>
      </c>
      <c r="N87" s="355">
        <f t="shared" si="17"/>
        <v>0</v>
      </c>
      <c r="O87" s="355">
        <f t="shared" si="18"/>
        <v>0</v>
      </c>
      <c r="P87" s="355">
        <f t="shared" si="19"/>
        <v>0</v>
      </c>
      <c r="Q87" s="342" t="b">
        <f t="shared" si="20"/>
        <v>0</v>
      </c>
      <c r="R87" s="357">
        <f t="shared" si="21"/>
        <v>1</v>
      </c>
      <c r="S87" s="371" t="str">
        <f t="shared" si="22"/>
        <v/>
      </c>
    </row>
    <row r="88" spans="1:19">
      <c r="A88" s="37">
        <v>79</v>
      </c>
      <c r="B88" s="6"/>
      <c r="C88" s="6"/>
      <c r="D88" s="6"/>
      <c r="E88" s="212"/>
      <c r="F88" s="212"/>
      <c r="G88" s="212"/>
      <c r="H88" s="212"/>
      <c r="I88" s="371" t="str">
        <f t="shared" si="14"/>
        <v/>
      </c>
      <c r="J88" s="355">
        <f t="shared" si="15"/>
        <v>0</v>
      </c>
      <c r="K88" s="356">
        <f t="shared" si="16"/>
        <v>0</v>
      </c>
      <c r="L88" s="356">
        <f t="shared" si="23"/>
        <v>0</v>
      </c>
      <c r="M88" s="356">
        <f t="shared" si="24"/>
        <v>0</v>
      </c>
      <c r="N88" s="355">
        <f t="shared" si="17"/>
        <v>0</v>
      </c>
      <c r="O88" s="355">
        <f t="shared" si="18"/>
        <v>0</v>
      </c>
      <c r="P88" s="355">
        <f t="shared" si="19"/>
        <v>0</v>
      </c>
      <c r="Q88" s="342" t="b">
        <f t="shared" si="20"/>
        <v>0</v>
      </c>
      <c r="R88" s="357">
        <f t="shared" si="21"/>
        <v>1</v>
      </c>
      <c r="S88" s="371" t="str">
        <f t="shared" si="22"/>
        <v/>
      </c>
    </row>
    <row r="89" spans="1:19">
      <c r="A89" s="37">
        <v>80</v>
      </c>
      <c r="B89" s="6"/>
      <c r="C89" s="6"/>
      <c r="D89" s="6"/>
      <c r="E89" s="212"/>
      <c r="F89" s="212"/>
      <c r="G89" s="212"/>
      <c r="H89" s="212"/>
      <c r="I89" s="371" t="str">
        <f t="shared" si="14"/>
        <v/>
      </c>
      <c r="J89" s="355">
        <f t="shared" si="15"/>
        <v>0</v>
      </c>
      <c r="K89" s="356">
        <f t="shared" si="16"/>
        <v>0</v>
      </c>
      <c r="L89" s="356">
        <f t="shared" si="23"/>
        <v>0</v>
      </c>
      <c r="M89" s="356">
        <f t="shared" si="24"/>
        <v>0</v>
      </c>
      <c r="N89" s="355">
        <f t="shared" si="17"/>
        <v>0</v>
      </c>
      <c r="O89" s="355">
        <f t="shared" si="18"/>
        <v>0</v>
      </c>
      <c r="P89" s="355">
        <f t="shared" si="19"/>
        <v>0</v>
      </c>
      <c r="Q89" s="342" t="b">
        <f t="shared" si="20"/>
        <v>0</v>
      </c>
      <c r="R89" s="357">
        <f t="shared" si="21"/>
        <v>1</v>
      </c>
      <c r="S89" s="371" t="str">
        <f t="shared" si="22"/>
        <v/>
      </c>
    </row>
    <row r="90" spans="1:19">
      <c r="A90" s="37">
        <v>81</v>
      </c>
      <c r="B90" s="6"/>
      <c r="C90" s="6"/>
      <c r="D90" s="6"/>
      <c r="E90" s="212"/>
      <c r="F90" s="212"/>
      <c r="G90" s="212"/>
      <c r="H90" s="212"/>
      <c r="I90" s="371" t="str">
        <f t="shared" si="14"/>
        <v/>
      </c>
      <c r="J90" s="355">
        <f t="shared" si="15"/>
        <v>0</v>
      </c>
      <c r="K90" s="356">
        <f t="shared" si="16"/>
        <v>0</v>
      </c>
      <c r="L90" s="356">
        <f t="shared" si="23"/>
        <v>0</v>
      </c>
      <c r="M90" s="356">
        <f t="shared" si="24"/>
        <v>0</v>
      </c>
      <c r="N90" s="355">
        <f t="shared" si="17"/>
        <v>0</v>
      </c>
      <c r="O90" s="355">
        <f t="shared" si="18"/>
        <v>0</v>
      </c>
      <c r="P90" s="355">
        <f t="shared" si="19"/>
        <v>0</v>
      </c>
      <c r="Q90" s="342" t="b">
        <f t="shared" si="20"/>
        <v>0</v>
      </c>
      <c r="R90" s="357">
        <f t="shared" si="21"/>
        <v>1</v>
      </c>
      <c r="S90" s="371" t="str">
        <f t="shared" si="22"/>
        <v/>
      </c>
    </row>
    <row r="91" spans="1:19">
      <c r="A91" s="37">
        <v>82</v>
      </c>
      <c r="B91" s="6"/>
      <c r="C91" s="6"/>
      <c r="D91" s="6"/>
      <c r="E91" s="212"/>
      <c r="F91" s="212"/>
      <c r="G91" s="212"/>
      <c r="H91" s="212"/>
      <c r="I91" s="371" t="str">
        <f t="shared" si="14"/>
        <v/>
      </c>
      <c r="J91" s="355">
        <f t="shared" si="15"/>
        <v>0</v>
      </c>
      <c r="K91" s="356">
        <f t="shared" si="16"/>
        <v>0</v>
      </c>
      <c r="L91" s="356">
        <f t="shared" si="23"/>
        <v>0</v>
      </c>
      <c r="M91" s="356">
        <f t="shared" si="24"/>
        <v>0</v>
      </c>
      <c r="N91" s="355">
        <f t="shared" si="17"/>
        <v>0</v>
      </c>
      <c r="O91" s="355">
        <f t="shared" si="18"/>
        <v>0</v>
      </c>
      <c r="P91" s="355">
        <f t="shared" si="19"/>
        <v>0</v>
      </c>
      <c r="Q91" s="342" t="b">
        <f t="shared" si="20"/>
        <v>0</v>
      </c>
      <c r="R91" s="357">
        <f t="shared" si="21"/>
        <v>1</v>
      </c>
      <c r="S91" s="371" t="str">
        <f t="shared" si="22"/>
        <v/>
      </c>
    </row>
    <row r="92" spans="1:19">
      <c r="A92" s="37">
        <v>83</v>
      </c>
      <c r="B92" s="6"/>
      <c r="C92" s="6"/>
      <c r="D92" s="6"/>
      <c r="E92" s="212"/>
      <c r="F92" s="212"/>
      <c r="G92" s="212"/>
      <c r="H92" s="212"/>
      <c r="I92" s="371" t="str">
        <f t="shared" si="14"/>
        <v/>
      </c>
      <c r="J92" s="355">
        <f t="shared" si="15"/>
        <v>0</v>
      </c>
      <c r="K92" s="356">
        <f t="shared" si="16"/>
        <v>0</v>
      </c>
      <c r="L92" s="356">
        <f t="shared" si="23"/>
        <v>0</v>
      </c>
      <c r="M92" s="356">
        <f t="shared" si="24"/>
        <v>0</v>
      </c>
      <c r="N92" s="355">
        <f t="shared" si="17"/>
        <v>0</v>
      </c>
      <c r="O92" s="355">
        <f t="shared" si="18"/>
        <v>0</v>
      </c>
      <c r="P92" s="355">
        <f t="shared" si="19"/>
        <v>0</v>
      </c>
      <c r="Q92" s="342" t="b">
        <f t="shared" si="20"/>
        <v>0</v>
      </c>
      <c r="R92" s="357">
        <f t="shared" si="21"/>
        <v>1</v>
      </c>
      <c r="S92" s="371" t="str">
        <f t="shared" si="22"/>
        <v/>
      </c>
    </row>
    <row r="93" spans="1:19">
      <c r="A93" s="37">
        <v>84</v>
      </c>
      <c r="B93" s="6"/>
      <c r="C93" s="6"/>
      <c r="D93" s="6"/>
      <c r="E93" s="212"/>
      <c r="F93" s="212"/>
      <c r="G93" s="212"/>
      <c r="H93" s="212"/>
      <c r="I93" s="371" t="str">
        <f t="shared" si="14"/>
        <v/>
      </c>
      <c r="J93" s="355">
        <f t="shared" si="15"/>
        <v>0</v>
      </c>
      <c r="K93" s="356">
        <f t="shared" si="16"/>
        <v>0</v>
      </c>
      <c r="L93" s="356">
        <f t="shared" si="23"/>
        <v>0</v>
      </c>
      <c r="M93" s="356">
        <f t="shared" si="24"/>
        <v>0</v>
      </c>
      <c r="N93" s="355">
        <f t="shared" si="17"/>
        <v>0</v>
      </c>
      <c r="O93" s="355">
        <f t="shared" si="18"/>
        <v>0</v>
      </c>
      <c r="P93" s="355">
        <f t="shared" si="19"/>
        <v>0</v>
      </c>
      <c r="Q93" s="342" t="b">
        <f t="shared" si="20"/>
        <v>0</v>
      </c>
      <c r="R93" s="357">
        <f t="shared" si="21"/>
        <v>1</v>
      </c>
      <c r="S93" s="371" t="str">
        <f t="shared" si="22"/>
        <v/>
      </c>
    </row>
    <row r="94" spans="1:19">
      <c r="A94" s="37">
        <v>85</v>
      </c>
      <c r="B94" s="6"/>
      <c r="C94" s="6"/>
      <c r="D94" s="6"/>
      <c r="E94" s="212"/>
      <c r="F94" s="212"/>
      <c r="G94" s="212"/>
      <c r="H94" s="212"/>
      <c r="I94" s="371" t="str">
        <f t="shared" si="14"/>
        <v/>
      </c>
      <c r="J94" s="355">
        <f t="shared" si="15"/>
        <v>0</v>
      </c>
      <c r="K94" s="356">
        <f t="shared" si="16"/>
        <v>0</v>
      </c>
      <c r="L94" s="356">
        <f t="shared" si="23"/>
        <v>0</v>
      </c>
      <c r="M94" s="356">
        <f t="shared" si="24"/>
        <v>0</v>
      </c>
      <c r="N94" s="355">
        <f t="shared" si="17"/>
        <v>0</v>
      </c>
      <c r="O94" s="355">
        <f t="shared" si="18"/>
        <v>0</v>
      </c>
      <c r="P94" s="355">
        <f t="shared" si="19"/>
        <v>0</v>
      </c>
      <c r="Q94" s="342" t="b">
        <f t="shared" si="20"/>
        <v>0</v>
      </c>
      <c r="R94" s="357">
        <f t="shared" si="21"/>
        <v>1</v>
      </c>
      <c r="S94" s="371" t="str">
        <f t="shared" si="22"/>
        <v/>
      </c>
    </row>
    <row r="95" spans="1:19">
      <c r="A95" s="37">
        <v>86</v>
      </c>
      <c r="B95" s="6"/>
      <c r="C95" s="6"/>
      <c r="D95" s="6"/>
      <c r="E95" s="212"/>
      <c r="F95" s="212"/>
      <c r="G95" s="212"/>
      <c r="H95" s="212"/>
      <c r="I95" s="371" t="str">
        <f t="shared" si="14"/>
        <v/>
      </c>
      <c r="J95" s="355">
        <f t="shared" si="15"/>
        <v>0</v>
      </c>
      <c r="K95" s="356">
        <f t="shared" si="16"/>
        <v>0</v>
      </c>
      <c r="L95" s="356">
        <f t="shared" si="23"/>
        <v>0</v>
      </c>
      <c r="M95" s="356">
        <f t="shared" si="24"/>
        <v>0</v>
      </c>
      <c r="N95" s="355">
        <f t="shared" si="17"/>
        <v>0</v>
      </c>
      <c r="O95" s="355">
        <f t="shared" si="18"/>
        <v>0</v>
      </c>
      <c r="P95" s="355">
        <f t="shared" si="19"/>
        <v>0</v>
      </c>
      <c r="Q95" s="342" t="b">
        <f t="shared" si="20"/>
        <v>0</v>
      </c>
      <c r="R95" s="357">
        <f t="shared" si="21"/>
        <v>1</v>
      </c>
      <c r="S95" s="371" t="str">
        <f t="shared" si="22"/>
        <v/>
      </c>
    </row>
    <row r="96" spans="1:19">
      <c r="A96" s="37">
        <v>87</v>
      </c>
      <c r="B96" s="6"/>
      <c r="C96" s="6"/>
      <c r="D96" s="6"/>
      <c r="E96" s="212"/>
      <c r="F96" s="212"/>
      <c r="G96" s="212"/>
      <c r="H96" s="212"/>
      <c r="I96" s="371" t="str">
        <f t="shared" si="14"/>
        <v/>
      </c>
      <c r="J96" s="355">
        <f t="shared" si="15"/>
        <v>0</v>
      </c>
      <c r="K96" s="356">
        <f t="shared" si="16"/>
        <v>0</v>
      </c>
      <c r="L96" s="356">
        <f t="shared" si="23"/>
        <v>0</v>
      </c>
      <c r="M96" s="356">
        <f t="shared" si="24"/>
        <v>0</v>
      </c>
      <c r="N96" s="355">
        <f t="shared" si="17"/>
        <v>0</v>
      </c>
      <c r="O96" s="355">
        <f t="shared" si="18"/>
        <v>0</v>
      </c>
      <c r="P96" s="355">
        <f t="shared" si="19"/>
        <v>0</v>
      </c>
      <c r="Q96" s="342" t="b">
        <f t="shared" si="20"/>
        <v>0</v>
      </c>
      <c r="R96" s="357">
        <f t="shared" si="21"/>
        <v>1</v>
      </c>
      <c r="S96" s="371" t="str">
        <f t="shared" si="22"/>
        <v/>
      </c>
    </row>
    <row r="97" spans="1:19">
      <c r="A97" s="37">
        <v>88</v>
      </c>
      <c r="B97" s="6"/>
      <c r="C97" s="6"/>
      <c r="D97" s="6"/>
      <c r="E97" s="212"/>
      <c r="F97" s="212"/>
      <c r="G97" s="212"/>
      <c r="H97" s="212"/>
      <c r="I97" s="371" t="str">
        <f t="shared" si="14"/>
        <v/>
      </c>
      <c r="J97" s="355">
        <f t="shared" si="15"/>
        <v>0</v>
      </c>
      <c r="K97" s="356">
        <f t="shared" si="16"/>
        <v>0</v>
      </c>
      <c r="L97" s="356">
        <f t="shared" si="23"/>
        <v>0</v>
      </c>
      <c r="M97" s="356">
        <f t="shared" si="24"/>
        <v>0</v>
      </c>
      <c r="N97" s="355">
        <f t="shared" si="17"/>
        <v>0</v>
      </c>
      <c r="O97" s="355">
        <f t="shared" si="18"/>
        <v>0</v>
      </c>
      <c r="P97" s="355">
        <f t="shared" si="19"/>
        <v>0</v>
      </c>
      <c r="Q97" s="342" t="b">
        <f t="shared" si="20"/>
        <v>0</v>
      </c>
      <c r="R97" s="357">
        <f t="shared" si="21"/>
        <v>1</v>
      </c>
      <c r="S97" s="371" t="str">
        <f t="shared" si="22"/>
        <v/>
      </c>
    </row>
    <row r="98" spans="1:19">
      <c r="A98" s="37">
        <v>89</v>
      </c>
      <c r="B98" s="6"/>
      <c r="C98" s="6"/>
      <c r="D98" s="6"/>
      <c r="E98" s="212"/>
      <c r="F98" s="212"/>
      <c r="G98" s="212"/>
      <c r="H98" s="212"/>
      <c r="I98" s="371" t="str">
        <f t="shared" si="14"/>
        <v/>
      </c>
      <c r="J98" s="355">
        <f t="shared" si="15"/>
        <v>0</v>
      </c>
      <c r="K98" s="356">
        <f t="shared" si="16"/>
        <v>0</v>
      </c>
      <c r="L98" s="356">
        <f t="shared" si="23"/>
        <v>0</v>
      </c>
      <c r="M98" s="356">
        <f t="shared" si="24"/>
        <v>0</v>
      </c>
      <c r="N98" s="355">
        <f t="shared" si="17"/>
        <v>0</v>
      </c>
      <c r="O98" s="355">
        <f t="shared" si="18"/>
        <v>0</v>
      </c>
      <c r="P98" s="355">
        <f t="shared" si="19"/>
        <v>0</v>
      </c>
      <c r="Q98" s="342" t="b">
        <f t="shared" si="20"/>
        <v>0</v>
      </c>
      <c r="R98" s="357">
        <f t="shared" si="21"/>
        <v>1</v>
      </c>
      <c r="S98" s="371" t="str">
        <f t="shared" si="22"/>
        <v/>
      </c>
    </row>
    <row r="99" spans="1:19">
      <c r="A99" s="37">
        <v>90</v>
      </c>
      <c r="B99" s="6"/>
      <c r="C99" s="6"/>
      <c r="D99" s="6"/>
      <c r="E99" s="212"/>
      <c r="F99" s="212"/>
      <c r="G99" s="212"/>
      <c r="H99" s="212"/>
      <c r="I99" s="371" t="str">
        <f t="shared" si="14"/>
        <v/>
      </c>
      <c r="J99" s="355">
        <f t="shared" si="15"/>
        <v>0</v>
      </c>
      <c r="K99" s="356">
        <f t="shared" si="16"/>
        <v>0</v>
      </c>
      <c r="L99" s="356">
        <f t="shared" si="23"/>
        <v>0</v>
      </c>
      <c r="M99" s="356">
        <f t="shared" si="24"/>
        <v>0</v>
      </c>
      <c r="N99" s="355">
        <f t="shared" si="17"/>
        <v>0</v>
      </c>
      <c r="O99" s="355">
        <f t="shared" si="18"/>
        <v>0</v>
      </c>
      <c r="P99" s="355">
        <f t="shared" si="19"/>
        <v>0</v>
      </c>
      <c r="Q99" s="342" t="b">
        <f t="shared" si="20"/>
        <v>0</v>
      </c>
      <c r="R99" s="357">
        <f t="shared" si="21"/>
        <v>1</v>
      </c>
      <c r="S99" s="371" t="str">
        <f t="shared" si="22"/>
        <v/>
      </c>
    </row>
    <row r="100" spans="1:19">
      <c r="A100" s="37">
        <v>91</v>
      </c>
      <c r="B100" s="6"/>
      <c r="C100" s="6"/>
      <c r="D100" s="6"/>
      <c r="E100" s="212"/>
      <c r="F100" s="212"/>
      <c r="G100" s="212"/>
      <c r="H100" s="212"/>
      <c r="I100" s="371" t="str">
        <f t="shared" si="14"/>
        <v/>
      </c>
      <c r="J100" s="355">
        <f t="shared" si="15"/>
        <v>0</v>
      </c>
      <c r="K100" s="356">
        <f t="shared" si="16"/>
        <v>0</v>
      </c>
      <c r="L100" s="356">
        <f t="shared" si="23"/>
        <v>0</v>
      </c>
      <c r="M100" s="356">
        <f t="shared" si="24"/>
        <v>0</v>
      </c>
      <c r="N100" s="355">
        <f t="shared" si="17"/>
        <v>0</v>
      </c>
      <c r="O100" s="355">
        <f t="shared" si="18"/>
        <v>0</v>
      </c>
      <c r="P100" s="355">
        <f t="shared" si="19"/>
        <v>0</v>
      </c>
      <c r="Q100" s="342" t="b">
        <f t="shared" si="20"/>
        <v>0</v>
      </c>
      <c r="R100" s="357">
        <f t="shared" si="21"/>
        <v>1</v>
      </c>
      <c r="S100" s="371" t="str">
        <f t="shared" si="22"/>
        <v/>
      </c>
    </row>
    <row r="101" spans="1:19">
      <c r="A101" s="37">
        <v>92</v>
      </c>
      <c r="B101" s="6"/>
      <c r="C101" s="6"/>
      <c r="D101" s="6"/>
      <c r="E101" s="212"/>
      <c r="F101" s="212"/>
      <c r="G101" s="212"/>
      <c r="H101" s="212"/>
      <c r="I101" s="371" t="str">
        <f t="shared" si="14"/>
        <v/>
      </c>
      <c r="J101" s="355">
        <f t="shared" si="15"/>
        <v>0</v>
      </c>
      <c r="K101" s="356">
        <f t="shared" si="16"/>
        <v>0</v>
      </c>
      <c r="L101" s="356">
        <f t="shared" si="23"/>
        <v>0</v>
      </c>
      <c r="M101" s="356">
        <f t="shared" si="24"/>
        <v>0</v>
      </c>
      <c r="N101" s="355">
        <f t="shared" si="17"/>
        <v>0</v>
      </c>
      <c r="O101" s="355">
        <f t="shared" si="18"/>
        <v>0</v>
      </c>
      <c r="P101" s="355">
        <f t="shared" si="19"/>
        <v>0</v>
      </c>
      <c r="Q101" s="342" t="b">
        <f t="shared" si="20"/>
        <v>0</v>
      </c>
      <c r="R101" s="357">
        <f t="shared" si="21"/>
        <v>1</v>
      </c>
      <c r="S101" s="371" t="str">
        <f t="shared" si="22"/>
        <v/>
      </c>
    </row>
    <row r="102" spans="1:19">
      <c r="A102" s="37">
        <v>93</v>
      </c>
      <c r="B102" s="6"/>
      <c r="C102" s="6"/>
      <c r="D102" s="6"/>
      <c r="E102" s="212"/>
      <c r="F102" s="212"/>
      <c r="G102" s="212"/>
      <c r="H102" s="212"/>
      <c r="I102" s="371" t="str">
        <f t="shared" si="14"/>
        <v/>
      </c>
      <c r="J102" s="355">
        <f t="shared" si="15"/>
        <v>0</v>
      </c>
      <c r="K102" s="356">
        <f t="shared" si="16"/>
        <v>0</v>
      </c>
      <c r="L102" s="356">
        <f t="shared" si="23"/>
        <v>0</v>
      </c>
      <c r="M102" s="356">
        <f t="shared" si="24"/>
        <v>0</v>
      </c>
      <c r="N102" s="355">
        <f t="shared" si="17"/>
        <v>0</v>
      </c>
      <c r="O102" s="355">
        <f t="shared" si="18"/>
        <v>0</v>
      </c>
      <c r="P102" s="355">
        <f t="shared" si="19"/>
        <v>0</v>
      </c>
      <c r="Q102" s="342" t="b">
        <f t="shared" si="20"/>
        <v>0</v>
      </c>
      <c r="R102" s="357">
        <f t="shared" si="21"/>
        <v>1</v>
      </c>
      <c r="S102" s="371" t="str">
        <f t="shared" si="22"/>
        <v/>
      </c>
    </row>
    <row r="103" spans="1:19">
      <c r="A103" s="37">
        <v>94</v>
      </c>
      <c r="B103" s="6"/>
      <c r="C103" s="6"/>
      <c r="D103" s="6"/>
      <c r="E103" s="212"/>
      <c r="F103" s="212"/>
      <c r="G103" s="212"/>
      <c r="H103" s="212"/>
      <c r="I103" s="371" t="str">
        <f t="shared" si="14"/>
        <v/>
      </c>
      <c r="J103" s="355">
        <f t="shared" si="15"/>
        <v>0</v>
      </c>
      <c r="K103" s="356">
        <f t="shared" si="16"/>
        <v>0</v>
      </c>
      <c r="L103" s="356">
        <f t="shared" si="23"/>
        <v>0</v>
      </c>
      <c r="M103" s="356">
        <f t="shared" si="24"/>
        <v>0</v>
      </c>
      <c r="N103" s="355">
        <f t="shared" si="17"/>
        <v>0</v>
      </c>
      <c r="O103" s="355">
        <f t="shared" si="18"/>
        <v>0</v>
      </c>
      <c r="P103" s="355">
        <f t="shared" si="19"/>
        <v>0</v>
      </c>
      <c r="Q103" s="342" t="b">
        <f t="shared" si="20"/>
        <v>0</v>
      </c>
      <c r="R103" s="357">
        <f t="shared" si="21"/>
        <v>1</v>
      </c>
      <c r="S103" s="371" t="str">
        <f t="shared" si="22"/>
        <v/>
      </c>
    </row>
    <row r="104" spans="1:19">
      <c r="A104" s="37">
        <v>95</v>
      </c>
      <c r="B104" s="6"/>
      <c r="C104" s="6"/>
      <c r="D104" s="6"/>
      <c r="E104" s="212"/>
      <c r="F104" s="212"/>
      <c r="G104" s="212"/>
      <c r="H104" s="212"/>
      <c r="I104" s="371" t="str">
        <f t="shared" si="14"/>
        <v/>
      </c>
      <c r="J104" s="355">
        <f t="shared" si="15"/>
        <v>0</v>
      </c>
      <c r="K104" s="356">
        <f t="shared" si="16"/>
        <v>0</v>
      </c>
      <c r="L104" s="356">
        <f t="shared" si="23"/>
        <v>0</v>
      </c>
      <c r="M104" s="356">
        <f t="shared" si="24"/>
        <v>0</v>
      </c>
      <c r="N104" s="355">
        <f t="shared" si="17"/>
        <v>0</v>
      </c>
      <c r="O104" s="355">
        <f t="shared" si="18"/>
        <v>0</v>
      </c>
      <c r="P104" s="355">
        <f t="shared" si="19"/>
        <v>0</v>
      </c>
      <c r="Q104" s="342" t="b">
        <f t="shared" si="20"/>
        <v>0</v>
      </c>
      <c r="R104" s="357">
        <f t="shared" si="21"/>
        <v>1</v>
      </c>
      <c r="S104" s="371" t="str">
        <f t="shared" si="22"/>
        <v/>
      </c>
    </row>
    <row r="105" spans="1:19">
      <c r="A105" s="37">
        <v>96</v>
      </c>
      <c r="B105" s="6"/>
      <c r="C105" s="6"/>
      <c r="D105" s="6"/>
      <c r="E105" s="212"/>
      <c r="F105" s="212"/>
      <c r="G105" s="212"/>
      <c r="H105" s="212"/>
      <c r="I105" s="371" t="str">
        <f t="shared" si="14"/>
        <v/>
      </c>
      <c r="J105" s="355">
        <f t="shared" si="15"/>
        <v>0</v>
      </c>
      <c r="K105" s="356">
        <f t="shared" si="16"/>
        <v>0</v>
      </c>
      <c r="L105" s="356">
        <f t="shared" si="23"/>
        <v>0</v>
      </c>
      <c r="M105" s="356">
        <f t="shared" si="24"/>
        <v>0</v>
      </c>
      <c r="N105" s="355">
        <f t="shared" si="17"/>
        <v>0</v>
      </c>
      <c r="O105" s="355">
        <f t="shared" si="18"/>
        <v>0</v>
      </c>
      <c r="P105" s="355">
        <f t="shared" si="19"/>
        <v>0</v>
      </c>
      <c r="Q105" s="342" t="b">
        <f t="shared" si="20"/>
        <v>0</v>
      </c>
      <c r="R105" s="357">
        <f t="shared" si="21"/>
        <v>1</v>
      </c>
      <c r="S105" s="371" t="str">
        <f t="shared" si="22"/>
        <v/>
      </c>
    </row>
    <row r="106" spans="1:19">
      <c r="A106" s="37">
        <v>97</v>
      </c>
      <c r="B106" s="6"/>
      <c r="C106" s="6"/>
      <c r="D106" s="6"/>
      <c r="E106" s="212"/>
      <c r="F106" s="212"/>
      <c r="G106" s="212"/>
      <c r="H106" s="212"/>
      <c r="I106" s="371" t="str">
        <f t="shared" si="14"/>
        <v/>
      </c>
      <c r="J106" s="355">
        <f t="shared" si="15"/>
        <v>0</v>
      </c>
      <c r="K106" s="356">
        <f t="shared" si="16"/>
        <v>0</v>
      </c>
      <c r="L106" s="356">
        <f t="shared" si="23"/>
        <v>0</v>
      </c>
      <c r="M106" s="356">
        <f t="shared" si="24"/>
        <v>0</v>
      </c>
      <c r="N106" s="355">
        <f t="shared" si="17"/>
        <v>0</v>
      </c>
      <c r="O106" s="355">
        <f t="shared" si="18"/>
        <v>0</v>
      </c>
      <c r="P106" s="355">
        <f t="shared" si="19"/>
        <v>0</v>
      </c>
      <c r="Q106" s="342" t="b">
        <f t="shared" si="20"/>
        <v>0</v>
      </c>
      <c r="R106" s="357">
        <f t="shared" si="21"/>
        <v>1</v>
      </c>
      <c r="S106" s="371" t="str">
        <f t="shared" si="22"/>
        <v/>
      </c>
    </row>
    <row r="107" spans="1:19">
      <c r="A107" s="37">
        <v>98</v>
      </c>
      <c r="B107" s="6"/>
      <c r="C107" s="6"/>
      <c r="D107" s="6"/>
      <c r="E107" s="212"/>
      <c r="F107" s="212"/>
      <c r="G107" s="212"/>
      <c r="H107" s="212"/>
      <c r="I107" s="371" t="str">
        <f t="shared" si="14"/>
        <v/>
      </c>
      <c r="J107" s="355">
        <f t="shared" si="15"/>
        <v>0</v>
      </c>
      <c r="K107" s="356">
        <f t="shared" si="16"/>
        <v>0</v>
      </c>
      <c r="L107" s="356">
        <f t="shared" si="23"/>
        <v>0</v>
      </c>
      <c r="M107" s="356">
        <f t="shared" si="24"/>
        <v>0</v>
      </c>
      <c r="N107" s="355">
        <f t="shared" si="17"/>
        <v>0</v>
      </c>
      <c r="O107" s="355">
        <f t="shared" si="18"/>
        <v>0</v>
      </c>
      <c r="P107" s="355">
        <f t="shared" si="19"/>
        <v>0</v>
      </c>
      <c r="Q107" s="342" t="b">
        <f t="shared" si="20"/>
        <v>0</v>
      </c>
      <c r="R107" s="357">
        <f t="shared" si="21"/>
        <v>1</v>
      </c>
      <c r="S107" s="371" t="str">
        <f t="shared" si="22"/>
        <v/>
      </c>
    </row>
    <row r="108" spans="1:19">
      <c r="A108" s="37">
        <v>99</v>
      </c>
      <c r="B108" s="6"/>
      <c r="C108" s="6"/>
      <c r="D108" s="6"/>
      <c r="E108" s="212"/>
      <c r="F108" s="212"/>
      <c r="G108" s="212"/>
      <c r="H108" s="212"/>
      <c r="I108" s="371" t="str">
        <f t="shared" si="14"/>
        <v/>
      </c>
      <c r="J108" s="355">
        <f t="shared" si="15"/>
        <v>0</v>
      </c>
      <c r="K108" s="356">
        <f t="shared" si="16"/>
        <v>0</v>
      </c>
      <c r="L108" s="356">
        <f t="shared" si="23"/>
        <v>0</v>
      </c>
      <c r="M108" s="356">
        <f t="shared" si="24"/>
        <v>0</v>
      </c>
      <c r="N108" s="355">
        <f t="shared" si="17"/>
        <v>0</v>
      </c>
      <c r="O108" s="355">
        <f t="shared" si="18"/>
        <v>0</v>
      </c>
      <c r="P108" s="355">
        <f t="shared" si="19"/>
        <v>0</v>
      </c>
      <c r="Q108" s="342" t="b">
        <f t="shared" si="20"/>
        <v>0</v>
      </c>
      <c r="R108" s="357">
        <f t="shared" si="21"/>
        <v>1</v>
      </c>
      <c r="S108" s="371" t="str">
        <f t="shared" si="22"/>
        <v/>
      </c>
    </row>
    <row r="109" spans="1:19">
      <c r="A109" s="37">
        <v>100</v>
      </c>
      <c r="B109" s="6"/>
      <c r="C109" s="6"/>
      <c r="D109" s="6"/>
      <c r="E109" s="212"/>
      <c r="F109" s="212"/>
      <c r="G109" s="212"/>
      <c r="H109" s="212"/>
      <c r="I109" s="371" t="str">
        <f t="shared" si="14"/>
        <v/>
      </c>
      <c r="J109" s="355">
        <f t="shared" si="15"/>
        <v>0</v>
      </c>
      <c r="K109" s="356">
        <f t="shared" si="16"/>
        <v>0</v>
      </c>
      <c r="L109" s="356">
        <f t="shared" si="23"/>
        <v>0</v>
      </c>
      <c r="M109" s="356">
        <f t="shared" si="24"/>
        <v>0</v>
      </c>
      <c r="N109" s="355">
        <f t="shared" si="17"/>
        <v>0</v>
      </c>
      <c r="O109" s="355">
        <f t="shared" si="18"/>
        <v>0</v>
      </c>
      <c r="P109" s="355">
        <f t="shared" si="19"/>
        <v>0</v>
      </c>
      <c r="Q109" s="342" t="b">
        <f t="shared" si="20"/>
        <v>0</v>
      </c>
      <c r="R109" s="357">
        <f t="shared" si="21"/>
        <v>1</v>
      </c>
      <c r="S109" s="371" t="str">
        <f t="shared" si="22"/>
        <v/>
      </c>
    </row>
    <row r="110" spans="1:19">
      <c r="A110" s="37">
        <v>101</v>
      </c>
      <c r="B110" s="6"/>
      <c r="C110" s="6"/>
      <c r="D110" s="6"/>
      <c r="E110" s="212"/>
      <c r="F110" s="212"/>
      <c r="G110" s="212"/>
      <c r="H110" s="212"/>
      <c r="I110" s="371" t="str">
        <f t="shared" si="14"/>
        <v/>
      </c>
      <c r="J110" s="355">
        <f t="shared" si="15"/>
        <v>0</v>
      </c>
      <c r="K110" s="356">
        <f t="shared" si="16"/>
        <v>0</v>
      </c>
      <c r="L110" s="356">
        <f t="shared" si="23"/>
        <v>0</v>
      </c>
      <c r="M110" s="356">
        <f t="shared" si="24"/>
        <v>0</v>
      </c>
      <c r="N110" s="355">
        <f t="shared" si="17"/>
        <v>0</v>
      </c>
      <c r="O110" s="355">
        <f t="shared" si="18"/>
        <v>0</v>
      </c>
      <c r="P110" s="355">
        <f t="shared" si="19"/>
        <v>0</v>
      </c>
      <c r="Q110" s="342" t="b">
        <f t="shared" si="20"/>
        <v>0</v>
      </c>
      <c r="R110" s="357">
        <f t="shared" si="21"/>
        <v>1</v>
      </c>
      <c r="S110" s="371" t="str">
        <f t="shared" si="22"/>
        <v/>
      </c>
    </row>
    <row r="111" spans="1:19">
      <c r="A111" s="37">
        <v>102</v>
      </c>
      <c r="B111" s="6"/>
      <c r="C111" s="6"/>
      <c r="D111" s="6"/>
      <c r="E111" s="212"/>
      <c r="F111" s="212"/>
      <c r="G111" s="212"/>
      <c r="H111" s="212"/>
      <c r="I111" s="371" t="str">
        <f t="shared" si="14"/>
        <v/>
      </c>
      <c r="J111" s="355">
        <f t="shared" si="15"/>
        <v>0</v>
      </c>
      <c r="K111" s="356">
        <f t="shared" si="16"/>
        <v>0</v>
      </c>
      <c r="L111" s="356">
        <f t="shared" si="23"/>
        <v>0</v>
      </c>
      <c r="M111" s="356">
        <f t="shared" si="24"/>
        <v>0</v>
      </c>
      <c r="N111" s="355">
        <f t="shared" si="17"/>
        <v>0</v>
      </c>
      <c r="O111" s="355">
        <f t="shared" si="18"/>
        <v>0</v>
      </c>
      <c r="P111" s="355">
        <f t="shared" si="19"/>
        <v>0</v>
      </c>
      <c r="Q111" s="342" t="b">
        <f t="shared" si="20"/>
        <v>0</v>
      </c>
      <c r="R111" s="357">
        <f t="shared" si="21"/>
        <v>1</v>
      </c>
      <c r="S111" s="371" t="str">
        <f t="shared" si="22"/>
        <v/>
      </c>
    </row>
    <row r="112" spans="1:19">
      <c r="A112" s="37">
        <v>103</v>
      </c>
      <c r="B112" s="6"/>
      <c r="C112" s="6"/>
      <c r="D112" s="6"/>
      <c r="E112" s="212"/>
      <c r="F112" s="212"/>
      <c r="G112" s="212"/>
      <c r="H112" s="212"/>
      <c r="I112" s="371" t="str">
        <f t="shared" si="14"/>
        <v/>
      </c>
      <c r="J112" s="355">
        <f t="shared" si="15"/>
        <v>0</v>
      </c>
      <c r="K112" s="356">
        <f t="shared" si="16"/>
        <v>0</v>
      </c>
      <c r="L112" s="356">
        <f t="shared" si="23"/>
        <v>0</v>
      </c>
      <c r="M112" s="356">
        <f t="shared" si="24"/>
        <v>0</v>
      </c>
      <c r="N112" s="355">
        <f t="shared" si="17"/>
        <v>0</v>
      </c>
      <c r="O112" s="355">
        <f t="shared" si="18"/>
        <v>0</v>
      </c>
      <c r="P112" s="355">
        <f t="shared" si="19"/>
        <v>0</v>
      </c>
      <c r="Q112" s="342" t="b">
        <f t="shared" si="20"/>
        <v>0</v>
      </c>
      <c r="R112" s="357">
        <f t="shared" si="21"/>
        <v>1</v>
      </c>
      <c r="S112" s="371" t="str">
        <f t="shared" si="22"/>
        <v/>
      </c>
    </row>
    <row r="113" spans="1:19">
      <c r="A113" s="37">
        <v>104</v>
      </c>
      <c r="B113" s="6"/>
      <c r="C113" s="6"/>
      <c r="D113" s="6"/>
      <c r="E113" s="212"/>
      <c r="F113" s="212"/>
      <c r="G113" s="212"/>
      <c r="H113" s="212"/>
      <c r="I113" s="371" t="str">
        <f t="shared" si="14"/>
        <v/>
      </c>
      <c r="J113" s="355">
        <f t="shared" si="15"/>
        <v>0</v>
      </c>
      <c r="K113" s="356">
        <f t="shared" si="16"/>
        <v>0</v>
      </c>
      <c r="L113" s="356">
        <f t="shared" si="23"/>
        <v>0</v>
      </c>
      <c r="M113" s="356">
        <f t="shared" si="24"/>
        <v>0</v>
      </c>
      <c r="N113" s="355">
        <f t="shared" si="17"/>
        <v>0</v>
      </c>
      <c r="O113" s="355">
        <f t="shared" si="18"/>
        <v>0</v>
      </c>
      <c r="P113" s="355">
        <f t="shared" si="19"/>
        <v>0</v>
      </c>
      <c r="Q113" s="342" t="b">
        <f t="shared" si="20"/>
        <v>0</v>
      </c>
      <c r="R113" s="357">
        <f t="shared" si="21"/>
        <v>1</v>
      </c>
      <c r="S113" s="371" t="str">
        <f t="shared" si="22"/>
        <v/>
      </c>
    </row>
    <row r="114" spans="1:19">
      <c r="A114" s="37">
        <v>105</v>
      </c>
      <c r="B114" s="6"/>
      <c r="C114" s="6"/>
      <c r="D114" s="6"/>
      <c r="E114" s="212"/>
      <c r="F114" s="212"/>
      <c r="G114" s="212"/>
      <c r="H114" s="212"/>
      <c r="I114" s="371" t="str">
        <f t="shared" si="14"/>
        <v/>
      </c>
      <c r="J114" s="355">
        <f t="shared" si="15"/>
        <v>0</v>
      </c>
      <c r="K114" s="356">
        <f t="shared" si="16"/>
        <v>0</v>
      </c>
      <c r="L114" s="356">
        <f t="shared" si="23"/>
        <v>0</v>
      </c>
      <c r="M114" s="356">
        <f t="shared" si="24"/>
        <v>0</v>
      </c>
      <c r="N114" s="355">
        <f t="shared" si="17"/>
        <v>0</v>
      </c>
      <c r="O114" s="355">
        <f t="shared" si="18"/>
        <v>0</v>
      </c>
      <c r="P114" s="355">
        <f t="shared" si="19"/>
        <v>0</v>
      </c>
      <c r="Q114" s="342" t="b">
        <f t="shared" si="20"/>
        <v>0</v>
      </c>
      <c r="R114" s="357">
        <f t="shared" si="21"/>
        <v>1</v>
      </c>
      <c r="S114" s="371" t="str">
        <f t="shared" si="22"/>
        <v/>
      </c>
    </row>
    <row r="115" spans="1:19">
      <c r="A115" s="37">
        <v>106</v>
      </c>
      <c r="B115" s="6"/>
      <c r="C115" s="6"/>
      <c r="D115" s="6"/>
      <c r="E115" s="212"/>
      <c r="F115" s="212"/>
      <c r="G115" s="212"/>
      <c r="H115" s="212"/>
      <c r="I115" s="371" t="str">
        <f t="shared" si="14"/>
        <v/>
      </c>
      <c r="J115" s="355">
        <f t="shared" si="15"/>
        <v>0</v>
      </c>
      <c r="K115" s="356">
        <f t="shared" si="16"/>
        <v>0</v>
      </c>
      <c r="L115" s="356">
        <f t="shared" si="23"/>
        <v>0</v>
      </c>
      <c r="M115" s="356">
        <f t="shared" si="24"/>
        <v>0</v>
      </c>
      <c r="N115" s="355">
        <f t="shared" si="17"/>
        <v>0</v>
      </c>
      <c r="O115" s="355">
        <f t="shared" si="18"/>
        <v>0</v>
      </c>
      <c r="P115" s="355">
        <f t="shared" si="19"/>
        <v>0</v>
      </c>
      <c r="Q115" s="342" t="b">
        <f t="shared" si="20"/>
        <v>0</v>
      </c>
      <c r="R115" s="357">
        <f t="shared" si="21"/>
        <v>1</v>
      </c>
      <c r="S115" s="371" t="str">
        <f t="shared" si="22"/>
        <v/>
      </c>
    </row>
    <row r="116" spans="1:19">
      <c r="A116" s="37">
        <v>107</v>
      </c>
      <c r="B116" s="6"/>
      <c r="C116" s="6"/>
      <c r="D116" s="6"/>
      <c r="E116" s="212"/>
      <c r="F116" s="212"/>
      <c r="G116" s="212"/>
      <c r="H116" s="212"/>
      <c r="I116" s="371" t="str">
        <f t="shared" si="14"/>
        <v/>
      </c>
      <c r="J116" s="355">
        <f t="shared" si="15"/>
        <v>0</v>
      </c>
      <c r="K116" s="356">
        <f t="shared" si="16"/>
        <v>0</v>
      </c>
      <c r="L116" s="356">
        <f t="shared" si="23"/>
        <v>0</v>
      </c>
      <c r="M116" s="356">
        <f t="shared" si="24"/>
        <v>0</v>
      </c>
      <c r="N116" s="355">
        <f t="shared" si="17"/>
        <v>0</v>
      </c>
      <c r="O116" s="355">
        <f t="shared" si="18"/>
        <v>0</v>
      </c>
      <c r="P116" s="355">
        <f t="shared" si="19"/>
        <v>0</v>
      </c>
      <c r="Q116" s="342" t="b">
        <f t="shared" si="20"/>
        <v>0</v>
      </c>
      <c r="R116" s="357">
        <f t="shared" si="21"/>
        <v>1</v>
      </c>
      <c r="S116" s="371" t="str">
        <f t="shared" si="22"/>
        <v/>
      </c>
    </row>
    <row r="117" spans="1:19">
      <c r="A117" s="37">
        <v>108</v>
      </c>
      <c r="B117" s="6"/>
      <c r="C117" s="6"/>
      <c r="D117" s="6"/>
      <c r="E117" s="212"/>
      <c r="F117" s="212"/>
      <c r="G117" s="212"/>
      <c r="H117" s="212"/>
      <c r="I117" s="371" t="str">
        <f t="shared" si="14"/>
        <v/>
      </c>
      <c r="J117" s="355">
        <f t="shared" si="15"/>
        <v>0</v>
      </c>
      <c r="K117" s="356">
        <f t="shared" si="16"/>
        <v>0</v>
      </c>
      <c r="L117" s="356">
        <f t="shared" si="23"/>
        <v>0</v>
      </c>
      <c r="M117" s="356">
        <f t="shared" si="24"/>
        <v>0</v>
      </c>
      <c r="N117" s="355">
        <f t="shared" si="17"/>
        <v>0</v>
      </c>
      <c r="O117" s="355">
        <f t="shared" si="18"/>
        <v>0</v>
      </c>
      <c r="P117" s="355">
        <f t="shared" si="19"/>
        <v>0</v>
      </c>
      <c r="Q117" s="342" t="b">
        <f t="shared" si="20"/>
        <v>0</v>
      </c>
      <c r="R117" s="357">
        <f t="shared" si="21"/>
        <v>1</v>
      </c>
      <c r="S117" s="371" t="str">
        <f t="shared" si="22"/>
        <v/>
      </c>
    </row>
    <row r="118" spans="1:19">
      <c r="A118" s="37">
        <v>109</v>
      </c>
      <c r="B118" s="6"/>
      <c r="C118" s="6"/>
      <c r="D118" s="6"/>
      <c r="E118" s="212"/>
      <c r="F118" s="212"/>
      <c r="G118" s="212"/>
      <c r="H118" s="212"/>
      <c r="I118" s="371" t="str">
        <f t="shared" si="14"/>
        <v/>
      </c>
      <c r="J118" s="355">
        <f t="shared" si="15"/>
        <v>0</v>
      </c>
      <c r="K118" s="356">
        <f t="shared" si="16"/>
        <v>0</v>
      </c>
      <c r="L118" s="356">
        <f t="shared" si="23"/>
        <v>0</v>
      </c>
      <c r="M118" s="356">
        <f t="shared" si="24"/>
        <v>0</v>
      </c>
      <c r="N118" s="355">
        <f t="shared" si="17"/>
        <v>0</v>
      </c>
      <c r="O118" s="355">
        <f t="shared" si="18"/>
        <v>0</v>
      </c>
      <c r="P118" s="355">
        <f t="shared" si="19"/>
        <v>0</v>
      </c>
      <c r="Q118" s="342" t="b">
        <f t="shared" si="20"/>
        <v>0</v>
      </c>
      <c r="R118" s="357">
        <f t="shared" si="21"/>
        <v>1</v>
      </c>
      <c r="S118" s="371" t="str">
        <f t="shared" si="22"/>
        <v/>
      </c>
    </row>
    <row r="119" spans="1:19">
      <c r="A119" s="37">
        <v>110</v>
      </c>
      <c r="B119" s="6"/>
      <c r="C119" s="6"/>
      <c r="D119" s="6"/>
      <c r="E119" s="212"/>
      <c r="F119" s="212"/>
      <c r="G119" s="212"/>
      <c r="H119" s="212"/>
      <c r="I119" s="371" t="str">
        <f t="shared" si="14"/>
        <v/>
      </c>
      <c r="J119" s="355">
        <f t="shared" si="15"/>
        <v>0</v>
      </c>
      <c r="K119" s="356">
        <f t="shared" si="16"/>
        <v>0</v>
      </c>
      <c r="L119" s="356">
        <f t="shared" si="23"/>
        <v>0</v>
      </c>
      <c r="M119" s="356">
        <f t="shared" si="24"/>
        <v>0</v>
      </c>
      <c r="N119" s="355">
        <f t="shared" si="17"/>
        <v>0</v>
      </c>
      <c r="O119" s="355">
        <f t="shared" si="18"/>
        <v>0</v>
      </c>
      <c r="P119" s="355">
        <f t="shared" si="19"/>
        <v>0</v>
      </c>
      <c r="Q119" s="342" t="b">
        <f t="shared" si="20"/>
        <v>0</v>
      </c>
      <c r="R119" s="357">
        <f t="shared" si="21"/>
        <v>1</v>
      </c>
      <c r="S119" s="371" t="str">
        <f t="shared" si="22"/>
        <v/>
      </c>
    </row>
    <row r="120" spans="1:19">
      <c r="A120" s="37">
        <v>111</v>
      </c>
      <c r="B120" s="6"/>
      <c r="C120" s="6"/>
      <c r="D120" s="6"/>
      <c r="E120" s="212"/>
      <c r="F120" s="212"/>
      <c r="G120" s="212"/>
      <c r="H120" s="212"/>
      <c r="I120" s="371" t="str">
        <f t="shared" si="14"/>
        <v/>
      </c>
      <c r="J120" s="355">
        <f t="shared" si="15"/>
        <v>0</v>
      </c>
      <c r="K120" s="356">
        <f t="shared" si="16"/>
        <v>0</v>
      </c>
      <c r="L120" s="356">
        <f t="shared" si="23"/>
        <v>0</v>
      </c>
      <c r="M120" s="356">
        <f t="shared" si="24"/>
        <v>0</v>
      </c>
      <c r="N120" s="355">
        <f t="shared" si="17"/>
        <v>0</v>
      </c>
      <c r="O120" s="355">
        <f t="shared" si="18"/>
        <v>0</v>
      </c>
      <c r="P120" s="355">
        <f t="shared" si="19"/>
        <v>0</v>
      </c>
      <c r="Q120" s="342" t="b">
        <f t="shared" si="20"/>
        <v>0</v>
      </c>
      <c r="R120" s="357">
        <f t="shared" si="21"/>
        <v>1</v>
      </c>
      <c r="S120" s="371" t="str">
        <f t="shared" si="22"/>
        <v/>
      </c>
    </row>
    <row r="121" spans="1:19">
      <c r="A121" s="37">
        <v>112</v>
      </c>
      <c r="B121" s="6"/>
      <c r="C121" s="6"/>
      <c r="D121" s="6"/>
      <c r="E121" s="212"/>
      <c r="F121" s="212"/>
      <c r="G121" s="212"/>
      <c r="H121" s="212"/>
      <c r="I121" s="371" t="str">
        <f t="shared" si="14"/>
        <v/>
      </c>
      <c r="J121" s="355">
        <f t="shared" si="15"/>
        <v>0</v>
      </c>
      <c r="K121" s="356">
        <f t="shared" si="16"/>
        <v>0</v>
      </c>
      <c r="L121" s="356">
        <f t="shared" si="23"/>
        <v>0</v>
      </c>
      <c r="M121" s="356">
        <f t="shared" si="24"/>
        <v>0</v>
      </c>
      <c r="N121" s="355">
        <f t="shared" si="17"/>
        <v>0</v>
      </c>
      <c r="O121" s="355">
        <f t="shared" si="18"/>
        <v>0</v>
      </c>
      <c r="P121" s="355">
        <f t="shared" si="19"/>
        <v>0</v>
      </c>
      <c r="Q121" s="342" t="b">
        <f t="shared" si="20"/>
        <v>0</v>
      </c>
      <c r="R121" s="357">
        <f t="shared" si="21"/>
        <v>1</v>
      </c>
      <c r="S121" s="371" t="str">
        <f t="shared" si="22"/>
        <v/>
      </c>
    </row>
    <row r="122" spans="1:19">
      <c r="A122" s="37">
        <v>113</v>
      </c>
      <c r="B122" s="6"/>
      <c r="C122" s="6"/>
      <c r="D122" s="6"/>
      <c r="E122" s="212"/>
      <c r="F122" s="212"/>
      <c r="G122" s="212"/>
      <c r="H122" s="212"/>
      <c r="I122" s="371" t="str">
        <f t="shared" si="14"/>
        <v/>
      </c>
      <c r="J122" s="355">
        <f t="shared" si="15"/>
        <v>0</v>
      </c>
      <c r="K122" s="356">
        <f t="shared" si="16"/>
        <v>0</v>
      </c>
      <c r="L122" s="356">
        <f t="shared" si="23"/>
        <v>0</v>
      </c>
      <c r="M122" s="356">
        <f t="shared" si="24"/>
        <v>0</v>
      </c>
      <c r="N122" s="355">
        <f t="shared" si="17"/>
        <v>0</v>
      </c>
      <c r="O122" s="355">
        <f t="shared" si="18"/>
        <v>0</v>
      </c>
      <c r="P122" s="355">
        <f t="shared" si="19"/>
        <v>0</v>
      </c>
      <c r="Q122" s="342" t="b">
        <f t="shared" si="20"/>
        <v>0</v>
      </c>
      <c r="R122" s="357">
        <f t="shared" si="21"/>
        <v>1</v>
      </c>
      <c r="S122" s="371" t="str">
        <f t="shared" si="22"/>
        <v/>
      </c>
    </row>
    <row r="123" spans="1:19">
      <c r="A123" s="37">
        <v>114</v>
      </c>
      <c r="B123" s="6"/>
      <c r="C123" s="6"/>
      <c r="D123" s="6"/>
      <c r="E123" s="212"/>
      <c r="F123" s="212"/>
      <c r="G123" s="212"/>
      <c r="H123" s="212"/>
      <c r="I123" s="371" t="str">
        <f t="shared" si="14"/>
        <v/>
      </c>
      <c r="J123" s="355">
        <f t="shared" si="15"/>
        <v>0</v>
      </c>
      <c r="K123" s="356">
        <f t="shared" si="16"/>
        <v>0</v>
      </c>
      <c r="L123" s="356">
        <f t="shared" si="23"/>
        <v>0</v>
      </c>
      <c r="M123" s="356">
        <f t="shared" si="24"/>
        <v>0</v>
      </c>
      <c r="N123" s="355">
        <f t="shared" si="17"/>
        <v>0</v>
      </c>
      <c r="O123" s="355">
        <f t="shared" si="18"/>
        <v>0</v>
      </c>
      <c r="P123" s="355">
        <f t="shared" si="19"/>
        <v>0</v>
      </c>
      <c r="Q123" s="342" t="b">
        <f t="shared" si="20"/>
        <v>0</v>
      </c>
      <c r="R123" s="357">
        <f t="shared" si="21"/>
        <v>1</v>
      </c>
      <c r="S123" s="371" t="str">
        <f t="shared" si="22"/>
        <v/>
      </c>
    </row>
    <row r="124" spans="1:19">
      <c r="A124" s="37">
        <v>115</v>
      </c>
      <c r="B124" s="6"/>
      <c r="C124" s="6"/>
      <c r="D124" s="6"/>
      <c r="E124" s="212"/>
      <c r="F124" s="212"/>
      <c r="G124" s="212"/>
      <c r="H124" s="212"/>
      <c r="I124" s="371" t="str">
        <f t="shared" si="14"/>
        <v/>
      </c>
      <c r="J124" s="355">
        <f t="shared" si="15"/>
        <v>0</v>
      </c>
      <c r="K124" s="356">
        <f t="shared" si="16"/>
        <v>0</v>
      </c>
      <c r="L124" s="356">
        <f t="shared" si="23"/>
        <v>0</v>
      </c>
      <c r="M124" s="356">
        <f t="shared" si="24"/>
        <v>0</v>
      </c>
      <c r="N124" s="355">
        <f t="shared" si="17"/>
        <v>0</v>
      </c>
      <c r="O124" s="355">
        <f t="shared" si="18"/>
        <v>0</v>
      </c>
      <c r="P124" s="355">
        <f t="shared" si="19"/>
        <v>0</v>
      </c>
      <c r="Q124" s="342" t="b">
        <f t="shared" si="20"/>
        <v>0</v>
      </c>
      <c r="R124" s="357">
        <f t="shared" si="21"/>
        <v>1</v>
      </c>
      <c r="S124" s="371" t="str">
        <f t="shared" si="22"/>
        <v/>
      </c>
    </row>
    <row r="125" spans="1:19">
      <c r="A125" s="37">
        <v>116</v>
      </c>
      <c r="B125" s="6"/>
      <c r="C125" s="6"/>
      <c r="D125" s="6"/>
      <c r="E125" s="212"/>
      <c r="F125" s="212"/>
      <c r="G125" s="212"/>
      <c r="H125" s="212"/>
      <c r="I125" s="371" t="str">
        <f t="shared" si="14"/>
        <v/>
      </c>
      <c r="J125" s="355">
        <f t="shared" si="15"/>
        <v>0</v>
      </c>
      <c r="K125" s="356">
        <f t="shared" si="16"/>
        <v>0</v>
      </c>
      <c r="L125" s="356">
        <f t="shared" si="23"/>
        <v>0</v>
      </c>
      <c r="M125" s="356">
        <f t="shared" si="24"/>
        <v>0</v>
      </c>
      <c r="N125" s="355">
        <f t="shared" si="17"/>
        <v>0</v>
      </c>
      <c r="O125" s="355">
        <f t="shared" si="18"/>
        <v>0</v>
      </c>
      <c r="P125" s="355">
        <f t="shared" si="19"/>
        <v>0</v>
      </c>
      <c r="Q125" s="342" t="b">
        <f t="shared" si="20"/>
        <v>0</v>
      </c>
      <c r="R125" s="357">
        <f t="shared" si="21"/>
        <v>1</v>
      </c>
      <c r="S125" s="371" t="str">
        <f t="shared" si="22"/>
        <v/>
      </c>
    </row>
    <row r="126" spans="1:19">
      <c r="A126" s="37">
        <v>117</v>
      </c>
      <c r="B126" s="6"/>
      <c r="C126" s="6"/>
      <c r="D126" s="6"/>
      <c r="E126" s="212"/>
      <c r="F126" s="212"/>
      <c r="G126" s="212"/>
      <c r="H126" s="212"/>
      <c r="I126" s="371" t="str">
        <f t="shared" si="14"/>
        <v/>
      </c>
      <c r="J126" s="355">
        <f t="shared" si="15"/>
        <v>0</v>
      </c>
      <c r="K126" s="356">
        <f t="shared" si="16"/>
        <v>0</v>
      </c>
      <c r="L126" s="356">
        <f t="shared" si="23"/>
        <v>0</v>
      </c>
      <c r="M126" s="356">
        <f t="shared" si="24"/>
        <v>0</v>
      </c>
      <c r="N126" s="355">
        <f t="shared" si="17"/>
        <v>0</v>
      </c>
      <c r="O126" s="355">
        <f t="shared" si="18"/>
        <v>0</v>
      </c>
      <c r="P126" s="355">
        <f t="shared" si="19"/>
        <v>0</v>
      </c>
      <c r="Q126" s="342" t="b">
        <f t="shared" si="20"/>
        <v>0</v>
      </c>
      <c r="R126" s="357">
        <f t="shared" si="21"/>
        <v>1</v>
      </c>
      <c r="S126" s="371" t="str">
        <f t="shared" si="22"/>
        <v/>
      </c>
    </row>
    <row r="127" spans="1:19">
      <c r="A127" s="37">
        <v>118</v>
      </c>
      <c r="B127" s="6"/>
      <c r="C127" s="6"/>
      <c r="D127" s="6"/>
      <c r="E127" s="212"/>
      <c r="F127" s="212"/>
      <c r="G127" s="212"/>
      <c r="H127" s="212"/>
      <c r="I127" s="371" t="str">
        <f t="shared" si="14"/>
        <v/>
      </c>
      <c r="J127" s="355">
        <f t="shared" si="15"/>
        <v>0</v>
      </c>
      <c r="K127" s="356">
        <f t="shared" si="16"/>
        <v>0</v>
      </c>
      <c r="L127" s="356">
        <f t="shared" si="23"/>
        <v>0</v>
      </c>
      <c r="M127" s="356">
        <f t="shared" si="24"/>
        <v>0</v>
      </c>
      <c r="N127" s="355">
        <f t="shared" si="17"/>
        <v>0</v>
      </c>
      <c r="O127" s="355">
        <f t="shared" si="18"/>
        <v>0</v>
      </c>
      <c r="P127" s="355">
        <f t="shared" si="19"/>
        <v>0</v>
      </c>
      <c r="Q127" s="342" t="b">
        <f t="shared" si="20"/>
        <v>0</v>
      </c>
      <c r="R127" s="357">
        <f t="shared" si="21"/>
        <v>1</v>
      </c>
      <c r="S127" s="371" t="str">
        <f t="shared" si="22"/>
        <v/>
      </c>
    </row>
    <row r="128" spans="1:19">
      <c r="A128" s="37">
        <v>119</v>
      </c>
      <c r="B128" s="6"/>
      <c r="C128" s="6"/>
      <c r="D128" s="6"/>
      <c r="E128" s="212"/>
      <c r="F128" s="212"/>
      <c r="G128" s="212"/>
      <c r="H128" s="212"/>
      <c r="I128" s="371" t="str">
        <f t="shared" si="14"/>
        <v/>
      </c>
      <c r="J128" s="355">
        <f t="shared" si="15"/>
        <v>0</v>
      </c>
      <c r="K128" s="356">
        <f t="shared" si="16"/>
        <v>0</v>
      </c>
      <c r="L128" s="356">
        <f t="shared" si="23"/>
        <v>0</v>
      </c>
      <c r="M128" s="356">
        <f t="shared" si="24"/>
        <v>0</v>
      </c>
      <c r="N128" s="355">
        <f t="shared" si="17"/>
        <v>0</v>
      </c>
      <c r="O128" s="355">
        <f t="shared" si="18"/>
        <v>0</v>
      </c>
      <c r="P128" s="355">
        <f t="shared" si="19"/>
        <v>0</v>
      </c>
      <c r="Q128" s="342" t="b">
        <f t="shared" si="20"/>
        <v>0</v>
      </c>
      <c r="R128" s="357">
        <f t="shared" si="21"/>
        <v>1</v>
      </c>
      <c r="S128" s="371" t="str">
        <f t="shared" si="22"/>
        <v/>
      </c>
    </row>
    <row r="129" spans="1:19">
      <c r="A129" s="37">
        <v>120</v>
      </c>
      <c r="B129" s="6"/>
      <c r="C129" s="6"/>
      <c r="D129" s="6"/>
      <c r="E129" s="212"/>
      <c r="F129" s="212"/>
      <c r="G129" s="212"/>
      <c r="H129" s="212"/>
      <c r="I129" s="371" t="str">
        <f t="shared" si="14"/>
        <v/>
      </c>
      <c r="J129" s="355">
        <f t="shared" si="15"/>
        <v>0</v>
      </c>
      <c r="K129" s="356">
        <f t="shared" si="16"/>
        <v>0</v>
      </c>
      <c r="L129" s="356">
        <f t="shared" si="23"/>
        <v>0</v>
      </c>
      <c r="M129" s="356">
        <f t="shared" si="24"/>
        <v>0</v>
      </c>
      <c r="N129" s="355">
        <f t="shared" si="17"/>
        <v>0</v>
      </c>
      <c r="O129" s="355">
        <f t="shared" si="18"/>
        <v>0</v>
      </c>
      <c r="P129" s="355">
        <f t="shared" si="19"/>
        <v>0</v>
      </c>
      <c r="Q129" s="342" t="b">
        <f t="shared" si="20"/>
        <v>0</v>
      </c>
      <c r="R129" s="357">
        <f t="shared" si="21"/>
        <v>1</v>
      </c>
      <c r="S129" s="371" t="str">
        <f t="shared" si="22"/>
        <v/>
      </c>
    </row>
    <row r="130" spans="1:19">
      <c r="A130" s="37">
        <v>121</v>
      </c>
      <c r="B130" s="6"/>
      <c r="C130" s="6"/>
      <c r="D130" s="6"/>
      <c r="E130" s="212"/>
      <c r="F130" s="212"/>
      <c r="G130" s="212"/>
      <c r="H130" s="212"/>
      <c r="I130" s="371" t="str">
        <f t="shared" si="14"/>
        <v/>
      </c>
      <c r="J130" s="355">
        <f t="shared" si="15"/>
        <v>0</v>
      </c>
      <c r="K130" s="356">
        <f t="shared" si="16"/>
        <v>0</v>
      </c>
      <c r="L130" s="356">
        <f t="shared" si="23"/>
        <v>0</v>
      </c>
      <c r="M130" s="356">
        <f t="shared" si="24"/>
        <v>0</v>
      </c>
      <c r="N130" s="355">
        <f t="shared" si="17"/>
        <v>0</v>
      </c>
      <c r="O130" s="355">
        <f t="shared" si="18"/>
        <v>0</v>
      </c>
      <c r="P130" s="355">
        <f t="shared" si="19"/>
        <v>0</v>
      </c>
      <c r="Q130" s="342" t="b">
        <f t="shared" si="20"/>
        <v>0</v>
      </c>
      <c r="R130" s="357">
        <f t="shared" si="21"/>
        <v>1</v>
      </c>
      <c r="S130" s="371" t="str">
        <f t="shared" si="22"/>
        <v/>
      </c>
    </row>
    <row r="131" spans="1:19">
      <c r="A131" s="37">
        <v>122</v>
      </c>
      <c r="B131" s="6"/>
      <c r="C131" s="6"/>
      <c r="D131" s="6"/>
      <c r="E131" s="212"/>
      <c r="F131" s="212"/>
      <c r="G131" s="212"/>
      <c r="H131" s="212"/>
      <c r="I131" s="371" t="str">
        <f t="shared" si="14"/>
        <v/>
      </c>
      <c r="J131" s="355">
        <f t="shared" si="15"/>
        <v>0</v>
      </c>
      <c r="K131" s="356">
        <f t="shared" si="16"/>
        <v>0</v>
      </c>
      <c r="L131" s="356">
        <f t="shared" si="23"/>
        <v>0</v>
      </c>
      <c r="M131" s="356">
        <f t="shared" si="24"/>
        <v>0</v>
      </c>
      <c r="N131" s="355">
        <f t="shared" si="17"/>
        <v>0</v>
      </c>
      <c r="O131" s="355">
        <f t="shared" si="18"/>
        <v>0</v>
      </c>
      <c r="P131" s="355">
        <f t="shared" si="19"/>
        <v>0</v>
      </c>
      <c r="Q131" s="342" t="b">
        <f t="shared" si="20"/>
        <v>0</v>
      </c>
      <c r="R131" s="357">
        <f t="shared" si="21"/>
        <v>1</v>
      </c>
      <c r="S131" s="371" t="str">
        <f t="shared" si="22"/>
        <v/>
      </c>
    </row>
    <row r="132" spans="1:19">
      <c r="A132" s="37">
        <v>123</v>
      </c>
      <c r="B132" s="6"/>
      <c r="C132" s="6"/>
      <c r="D132" s="6"/>
      <c r="E132" s="212"/>
      <c r="F132" s="212"/>
      <c r="G132" s="212"/>
      <c r="H132" s="212"/>
      <c r="I132" s="371" t="str">
        <f t="shared" si="14"/>
        <v/>
      </c>
      <c r="J132" s="355">
        <f t="shared" si="15"/>
        <v>0</v>
      </c>
      <c r="K132" s="356">
        <f t="shared" si="16"/>
        <v>0</v>
      </c>
      <c r="L132" s="356">
        <f t="shared" si="23"/>
        <v>0</v>
      </c>
      <c r="M132" s="356">
        <f t="shared" si="24"/>
        <v>0</v>
      </c>
      <c r="N132" s="355">
        <f t="shared" si="17"/>
        <v>0</v>
      </c>
      <c r="O132" s="355">
        <f t="shared" si="18"/>
        <v>0</v>
      </c>
      <c r="P132" s="355">
        <f t="shared" si="19"/>
        <v>0</v>
      </c>
      <c r="Q132" s="342" t="b">
        <f t="shared" si="20"/>
        <v>0</v>
      </c>
      <c r="R132" s="357">
        <f t="shared" si="21"/>
        <v>1</v>
      </c>
      <c r="S132" s="371" t="str">
        <f t="shared" si="22"/>
        <v/>
      </c>
    </row>
    <row r="133" spans="1:19">
      <c r="A133" s="37">
        <v>124</v>
      </c>
      <c r="B133" s="6"/>
      <c r="C133" s="6"/>
      <c r="D133" s="6"/>
      <c r="E133" s="212"/>
      <c r="F133" s="212"/>
      <c r="G133" s="212"/>
      <c r="H133" s="212"/>
      <c r="I133" s="371" t="str">
        <f t="shared" si="14"/>
        <v/>
      </c>
      <c r="J133" s="355">
        <f t="shared" si="15"/>
        <v>0</v>
      </c>
      <c r="K133" s="356">
        <f t="shared" si="16"/>
        <v>0</v>
      </c>
      <c r="L133" s="356">
        <f t="shared" si="23"/>
        <v>0</v>
      </c>
      <c r="M133" s="356">
        <f t="shared" si="24"/>
        <v>0</v>
      </c>
      <c r="N133" s="355">
        <f t="shared" si="17"/>
        <v>0</v>
      </c>
      <c r="O133" s="355">
        <f t="shared" si="18"/>
        <v>0</v>
      </c>
      <c r="P133" s="355">
        <f t="shared" si="19"/>
        <v>0</v>
      </c>
      <c r="Q133" s="342" t="b">
        <f t="shared" si="20"/>
        <v>0</v>
      </c>
      <c r="R133" s="357">
        <f t="shared" si="21"/>
        <v>1</v>
      </c>
      <c r="S133" s="371" t="str">
        <f t="shared" si="22"/>
        <v/>
      </c>
    </row>
    <row r="134" spans="1:19">
      <c r="A134" s="37">
        <v>125</v>
      </c>
      <c r="B134" s="6"/>
      <c r="C134" s="6"/>
      <c r="D134" s="6"/>
      <c r="E134" s="212"/>
      <c r="F134" s="212"/>
      <c r="G134" s="212"/>
      <c r="H134" s="212"/>
      <c r="I134" s="371" t="str">
        <f t="shared" si="14"/>
        <v/>
      </c>
      <c r="J134" s="355">
        <f t="shared" si="15"/>
        <v>0</v>
      </c>
      <c r="K134" s="356">
        <f t="shared" si="16"/>
        <v>0</v>
      </c>
      <c r="L134" s="356">
        <f t="shared" si="23"/>
        <v>0</v>
      </c>
      <c r="M134" s="356">
        <f t="shared" si="24"/>
        <v>0</v>
      </c>
      <c r="N134" s="355">
        <f t="shared" si="17"/>
        <v>0</v>
      </c>
      <c r="O134" s="355">
        <f t="shared" si="18"/>
        <v>0</v>
      </c>
      <c r="P134" s="355">
        <f t="shared" si="19"/>
        <v>0</v>
      </c>
      <c r="Q134" s="342" t="b">
        <f t="shared" si="20"/>
        <v>0</v>
      </c>
      <c r="R134" s="357">
        <f t="shared" si="21"/>
        <v>1</v>
      </c>
      <c r="S134" s="371" t="str">
        <f t="shared" si="22"/>
        <v/>
      </c>
    </row>
    <row r="135" spans="1:19">
      <c r="A135" s="37">
        <v>126</v>
      </c>
      <c r="B135" s="6"/>
      <c r="C135" s="6"/>
      <c r="D135" s="6"/>
      <c r="E135" s="212"/>
      <c r="F135" s="212"/>
      <c r="G135" s="212"/>
      <c r="H135" s="212"/>
      <c r="I135" s="371" t="str">
        <f t="shared" si="14"/>
        <v/>
      </c>
      <c r="J135" s="355">
        <f t="shared" si="15"/>
        <v>0</v>
      </c>
      <c r="K135" s="356">
        <f t="shared" si="16"/>
        <v>0</v>
      </c>
      <c r="L135" s="356">
        <f t="shared" si="23"/>
        <v>0</v>
      </c>
      <c r="M135" s="356">
        <f t="shared" si="24"/>
        <v>0</v>
      </c>
      <c r="N135" s="355">
        <f t="shared" si="17"/>
        <v>0</v>
      </c>
      <c r="O135" s="355">
        <f t="shared" si="18"/>
        <v>0</v>
      </c>
      <c r="P135" s="355">
        <f t="shared" si="19"/>
        <v>0</v>
      </c>
      <c r="Q135" s="342" t="b">
        <f t="shared" si="20"/>
        <v>0</v>
      </c>
      <c r="R135" s="357">
        <f t="shared" si="21"/>
        <v>1</v>
      </c>
      <c r="S135" s="371" t="str">
        <f t="shared" si="22"/>
        <v/>
      </c>
    </row>
    <row r="136" spans="1:19">
      <c r="A136" s="37">
        <v>127</v>
      </c>
      <c r="B136" s="6"/>
      <c r="C136" s="6"/>
      <c r="D136" s="6"/>
      <c r="E136" s="212"/>
      <c r="F136" s="212"/>
      <c r="G136" s="212"/>
      <c r="H136" s="212"/>
      <c r="I136" s="371" t="str">
        <f t="shared" si="14"/>
        <v/>
      </c>
      <c r="J136" s="355">
        <f t="shared" si="15"/>
        <v>0</v>
      </c>
      <c r="K136" s="356">
        <f t="shared" si="16"/>
        <v>0</v>
      </c>
      <c r="L136" s="356">
        <f t="shared" si="23"/>
        <v>0</v>
      </c>
      <c r="M136" s="356">
        <f t="shared" si="24"/>
        <v>0</v>
      </c>
      <c r="N136" s="355">
        <f t="shared" si="17"/>
        <v>0</v>
      </c>
      <c r="O136" s="355">
        <f t="shared" si="18"/>
        <v>0</v>
      </c>
      <c r="P136" s="355">
        <f t="shared" si="19"/>
        <v>0</v>
      </c>
      <c r="Q136" s="342" t="b">
        <f t="shared" si="20"/>
        <v>0</v>
      </c>
      <c r="R136" s="357">
        <f t="shared" si="21"/>
        <v>1</v>
      </c>
      <c r="S136" s="371" t="str">
        <f t="shared" si="22"/>
        <v/>
      </c>
    </row>
    <row r="137" spans="1:19">
      <c r="A137" s="37">
        <v>128</v>
      </c>
      <c r="B137" s="6"/>
      <c r="C137" s="6"/>
      <c r="D137" s="6"/>
      <c r="E137" s="212"/>
      <c r="F137" s="212"/>
      <c r="G137" s="212"/>
      <c r="H137" s="212"/>
      <c r="I137" s="371" t="str">
        <f t="shared" si="14"/>
        <v/>
      </c>
      <c r="J137" s="355">
        <f t="shared" si="15"/>
        <v>0</v>
      </c>
      <c r="K137" s="356">
        <f t="shared" si="16"/>
        <v>0</v>
      </c>
      <c r="L137" s="356">
        <f t="shared" si="23"/>
        <v>0</v>
      </c>
      <c r="M137" s="356">
        <f t="shared" si="24"/>
        <v>0</v>
      </c>
      <c r="N137" s="355">
        <f t="shared" si="17"/>
        <v>0</v>
      </c>
      <c r="O137" s="355">
        <f t="shared" si="18"/>
        <v>0</v>
      </c>
      <c r="P137" s="355">
        <f t="shared" si="19"/>
        <v>0</v>
      </c>
      <c r="Q137" s="342" t="b">
        <f t="shared" si="20"/>
        <v>0</v>
      </c>
      <c r="R137" s="357">
        <f t="shared" si="21"/>
        <v>1</v>
      </c>
      <c r="S137" s="371" t="str">
        <f t="shared" si="22"/>
        <v/>
      </c>
    </row>
    <row r="138" spans="1:19">
      <c r="A138" s="37">
        <v>129</v>
      </c>
      <c r="B138" s="6"/>
      <c r="C138" s="6"/>
      <c r="D138" s="6"/>
      <c r="E138" s="212"/>
      <c r="F138" s="212"/>
      <c r="G138" s="212"/>
      <c r="H138" s="212"/>
      <c r="I138" s="371" t="str">
        <f t="shared" ref="I138:I201" si="25">IF(OR($B138="",$C138="",$D138="",$E138="",$E138&lt;an_initial,$E138&gt;an_final,$Q138=FALSE),"", IF(OR($F138="X",$F138="x"),BREV_APL/R138, IF(OR($G138="X",$G138="x"),BREV_INT/R138, IF(OR($H138="X",$H138="x"),BREV_ROM/R138,""))))</f>
        <v/>
      </c>
      <c r="J138" s="355">
        <f t="shared" ref="J138:J201" si="26">N138+O138+P138</f>
        <v>0</v>
      </c>
      <c r="K138" s="356">
        <f t="shared" ref="K138:K201" si="27">IF(OR($F138="X",$F138="x"),$I138,0)</f>
        <v>0</v>
      </c>
      <c r="L138" s="356">
        <f t="shared" si="23"/>
        <v>0</v>
      </c>
      <c r="M138" s="356">
        <f t="shared" si="24"/>
        <v>0</v>
      </c>
      <c r="N138" s="355">
        <f t="shared" ref="N138:N201" si="28">IF(OR($B138="",$C138="",$D138="",$Q138=FALSE),0,IF(AND($E138&gt;=an_initial,$F138&lt;&gt;""),1,0))</f>
        <v>0</v>
      </c>
      <c r="O138" s="355">
        <f t="shared" ref="O138:O201" si="29">IF(OR($B138="",$C138="",$D138="",$E138="",$Q138=FALSE),0,IF(AND($E138&gt;=an_initial,$G138&lt;&gt;""),1,0))</f>
        <v>0</v>
      </c>
      <c r="P138" s="355">
        <f t="shared" ref="P138:P201" si="30">IF(OR($B138="",$C138="",$D138="",$E138="",$Q138=FALSE),0,IF(AND($E138&gt;=an_initial,$H138&lt;&gt;""),1,0))</f>
        <v>0</v>
      </c>
      <c r="Q138" s="342" t="b">
        <f t="shared" ref="Q138:Q201" si="31">IF(nume_candidat="",FALSE,ISNUMBER(SEARCH(nume_candidat,$B138)))</f>
        <v>0</v>
      </c>
      <c r="R138" s="357">
        <f t="shared" ref="R138:R201" si="32">LEN(B138)-LEN(SUBSTITUTE(B138,",",""))+1</f>
        <v>1</v>
      </c>
      <c r="S138" s="371" t="str">
        <f t="shared" ref="S138:S201" si="33">IF(OR($B138="",$C138="",$D138="",$E138="",$E138&lt;an_initial,$E138&gt;an_final,$Q138=FALSE),"", IF(OR($G138="X",$G138="x"),BREV_INT/R138,""))</f>
        <v/>
      </c>
    </row>
    <row r="139" spans="1:19">
      <c r="A139" s="37">
        <v>130</v>
      </c>
      <c r="B139" s="6"/>
      <c r="C139" s="6"/>
      <c r="D139" s="6"/>
      <c r="E139" s="212"/>
      <c r="F139" s="212"/>
      <c r="G139" s="212"/>
      <c r="H139" s="212"/>
      <c r="I139" s="371" t="str">
        <f t="shared" si="25"/>
        <v/>
      </c>
      <c r="J139" s="355">
        <f t="shared" si="26"/>
        <v>0</v>
      </c>
      <c r="K139" s="356">
        <f t="shared" si="27"/>
        <v>0</v>
      </c>
      <c r="L139" s="356">
        <f t="shared" si="23"/>
        <v>0</v>
      </c>
      <c r="M139" s="356">
        <f t="shared" si="24"/>
        <v>0</v>
      </c>
      <c r="N139" s="355">
        <f t="shared" si="28"/>
        <v>0</v>
      </c>
      <c r="O139" s="355">
        <f t="shared" si="29"/>
        <v>0</v>
      </c>
      <c r="P139" s="355">
        <f t="shared" si="30"/>
        <v>0</v>
      </c>
      <c r="Q139" s="342" t="b">
        <f t="shared" si="31"/>
        <v>0</v>
      </c>
      <c r="R139" s="357">
        <f t="shared" si="32"/>
        <v>1</v>
      </c>
      <c r="S139" s="371" t="str">
        <f t="shared" si="33"/>
        <v/>
      </c>
    </row>
    <row r="140" spans="1:19">
      <c r="A140" s="37">
        <v>131</v>
      </c>
      <c r="B140" s="6"/>
      <c r="C140" s="6"/>
      <c r="D140" s="6"/>
      <c r="E140" s="212"/>
      <c r="F140" s="212"/>
      <c r="G140" s="212"/>
      <c r="H140" s="212"/>
      <c r="I140" s="371" t="str">
        <f t="shared" si="25"/>
        <v/>
      </c>
      <c r="J140" s="355">
        <f t="shared" si="26"/>
        <v>0</v>
      </c>
      <c r="K140" s="356">
        <f t="shared" si="27"/>
        <v>0</v>
      </c>
      <c r="L140" s="356">
        <f t="shared" si="23"/>
        <v>0</v>
      </c>
      <c r="M140" s="356">
        <f t="shared" si="24"/>
        <v>0</v>
      </c>
      <c r="N140" s="355">
        <f t="shared" si="28"/>
        <v>0</v>
      </c>
      <c r="O140" s="355">
        <f t="shared" si="29"/>
        <v>0</v>
      </c>
      <c r="P140" s="355">
        <f t="shared" si="30"/>
        <v>0</v>
      </c>
      <c r="Q140" s="342" t="b">
        <f t="shared" si="31"/>
        <v>0</v>
      </c>
      <c r="R140" s="357">
        <f t="shared" si="32"/>
        <v>1</v>
      </c>
      <c r="S140" s="371" t="str">
        <f t="shared" si="33"/>
        <v/>
      </c>
    </row>
    <row r="141" spans="1:19">
      <c r="A141" s="37">
        <v>132</v>
      </c>
      <c r="B141" s="6"/>
      <c r="C141" s="6"/>
      <c r="D141" s="6"/>
      <c r="E141" s="212"/>
      <c r="F141" s="212"/>
      <c r="G141" s="212"/>
      <c r="H141" s="212"/>
      <c r="I141" s="371" t="str">
        <f t="shared" si="25"/>
        <v/>
      </c>
      <c r="J141" s="355">
        <f t="shared" si="26"/>
        <v>0</v>
      </c>
      <c r="K141" s="356">
        <f t="shared" si="27"/>
        <v>0</v>
      </c>
      <c r="L141" s="356">
        <f t="shared" si="23"/>
        <v>0</v>
      </c>
      <c r="M141" s="356">
        <f t="shared" si="24"/>
        <v>0</v>
      </c>
      <c r="N141" s="355">
        <f t="shared" si="28"/>
        <v>0</v>
      </c>
      <c r="O141" s="355">
        <f t="shared" si="29"/>
        <v>0</v>
      </c>
      <c r="P141" s="355">
        <f t="shared" si="30"/>
        <v>0</v>
      </c>
      <c r="Q141" s="342" t="b">
        <f t="shared" si="31"/>
        <v>0</v>
      </c>
      <c r="R141" s="357">
        <f t="shared" si="32"/>
        <v>1</v>
      </c>
      <c r="S141" s="371" t="str">
        <f t="shared" si="33"/>
        <v/>
      </c>
    </row>
    <row r="142" spans="1:19">
      <c r="A142" s="37">
        <v>133</v>
      </c>
      <c r="B142" s="6"/>
      <c r="C142" s="6"/>
      <c r="D142" s="6"/>
      <c r="E142" s="212"/>
      <c r="F142" s="212"/>
      <c r="G142" s="212"/>
      <c r="H142" s="212"/>
      <c r="I142" s="371" t="str">
        <f t="shared" si="25"/>
        <v/>
      </c>
      <c r="J142" s="355">
        <f t="shared" si="26"/>
        <v>0</v>
      </c>
      <c r="K142" s="356">
        <f t="shared" si="27"/>
        <v>0</v>
      </c>
      <c r="L142" s="356">
        <f t="shared" si="23"/>
        <v>0</v>
      </c>
      <c r="M142" s="356">
        <f t="shared" si="24"/>
        <v>0</v>
      </c>
      <c r="N142" s="355">
        <f t="shared" si="28"/>
        <v>0</v>
      </c>
      <c r="O142" s="355">
        <f t="shared" si="29"/>
        <v>0</v>
      </c>
      <c r="P142" s="355">
        <f t="shared" si="30"/>
        <v>0</v>
      </c>
      <c r="Q142" s="342" t="b">
        <f t="shared" si="31"/>
        <v>0</v>
      </c>
      <c r="R142" s="357">
        <f t="shared" si="32"/>
        <v>1</v>
      </c>
      <c r="S142" s="371" t="str">
        <f t="shared" si="33"/>
        <v/>
      </c>
    </row>
    <row r="143" spans="1:19">
      <c r="A143" s="37">
        <v>134</v>
      </c>
      <c r="B143" s="6"/>
      <c r="C143" s="6"/>
      <c r="D143" s="6"/>
      <c r="E143" s="212"/>
      <c r="F143" s="212"/>
      <c r="G143" s="212"/>
      <c r="H143" s="212"/>
      <c r="I143" s="371" t="str">
        <f t="shared" si="25"/>
        <v/>
      </c>
      <c r="J143" s="355">
        <f t="shared" si="26"/>
        <v>0</v>
      </c>
      <c r="K143" s="356">
        <f t="shared" si="27"/>
        <v>0</v>
      </c>
      <c r="L143" s="356">
        <f t="shared" si="23"/>
        <v>0</v>
      </c>
      <c r="M143" s="356">
        <f t="shared" si="24"/>
        <v>0</v>
      </c>
      <c r="N143" s="355">
        <f t="shared" si="28"/>
        <v>0</v>
      </c>
      <c r="O143" s="355">
        <f t="shared" si="29"/>
        <v>0</v>
      </c>
      <c r="P143" s="355">
        <f t="shared" si="30"/>
        <v>0</v>
      </c>
      <c r="Q143" s="342" t="b">
        <f t="shared" si="31"/>
        <v>0</v>
      </c>
      <c r="R143" s="357">
        <f t="shared" si="32"/>
        <v>1</v>
      </c>
      <c r="S143" s="371" t="str">
        <f t="shared" si="33"/>
        <v/>
      </c>
    </row>
    <row r="144" spans="1:19">
      <c r="A144" s="37">
        <v>135</v>
      </c>
      <c r="B144" s="6"/>
      <c r="C144" s="6"/>
      <c r="D144" s="6"/>
      <c r="E144" s="212"/>
      <c r="F144" s="212"/>
      <c r="G144" s="212"/>
      <c r="H144" s="212"/>
      <c r="I144" s="371" t="str">
        <f t="shared" si="25"/>
        <v/>
      </c>
      <c r="J144" s="355">
        <f t="shared" si="26"/>
        <v>0</v>
      </c>
      <c r="K144" s="356">
        <f t="shared" si="27"/>
        <v>0</v>
      </c>
      <c r="L144" s="356">
        <f t="shared" ref="L144:L207" si="34">IF(OR($G144="X",$G144="x"),$I144,0)</f>
        <v>0</v>
      </c>
      <c r="M144" s="356">
        <f t="shared" ref="M144:M207" si="35">IF(OR($H144="X",$H144="x"),$I144,0)</f>
        <v>0</v>
      </c>
      <c r="N144" s="355">
        <f t="shared" si="28"/>
        <v>0</v>
      </c>
      <c r="O144" s="355">
        <f t="shared" si="29"/>
        <v>0</v>
      </c>
      <c r="P144" s="355">
        <f t="shared" si="30"/>
        <v>0</v>
      </c>
      <c r="Q144" s="342" t="b">
        <f t="shared" si="31"/>
        <v>0</v>
      </c>
      <c r="R144" s="357">
        <f t="shared" si="32"/>
        <v>1</v>
      </c>
      <c r="S144" s="371" t="str">
        <f t="shared" si="33"/>
        <v/>
      </c>
    </row>
    <row r="145" spans="1:19">
      <c r="A145" s="37">
        <v>136</v>
      </c>
      <c r="B145" s="6"/>
      <c r="C145" s="6"/>
      <c r="D145" s="6"/>
      <c r="E145" s="212"/>
      <c r="F145" s="212"/>
      <c r="G145" s="212"/>
      <c r="H145" s="212"/>
      <c r="I145" s="371" t="str">
        <f t="shared" si="25"/>
        <v/>
      </c>
      <c r="J145" s="355">
        <f t="shared" si="26"/>
        <v>0</v>
      </c>
      <c r="K145" s="356">
        <f t="shared" si="27"/>
        <v>0</v>
      </c>
      <c r="L145" s="356">
        <f t="shared" si="34"/>
        <v>0</v>
      </c>
      <c r="M145" s="356">
        <f t="shared" si="35"/>
        <v>0</v>
      </c>
      <c r="N145" s="355">
        <f t="shared" si="28"/>
        <v>0</v>
      </c>
      <c r="O145" s="355">
        <f t="shared" si="29"/>
        <v>0</v>
      </c>
      <c r="P145" s="355">
        <f t="shared" si="30"/>
        <v>0</v>
      </c>
      <c r="Q145" s="342" t="b">
        <f t="shared" si="31"/>
        <v>0</v>
      </c>
      <c r="R145" s="357">
        <f t="shared" si="32"/>
        <v>1</v>
      </c>
      <c r="S145" s="371" t="str">
        <f t="shared" si="33"/>
        <v/>
      </c>
    </row>
    <row r="146" spans="1:19">
      <c r="A146" s="37">
        <v>137</v>
      </c>
      <c r="B146" s="6"/>
      <c r="C146" s="6"/>
      <c r="D146" s="6"/>
      <c r="E146" s="212"/>
      <c r="F146" s="212"/>
      <c r="G146" s="212"/>
      <c r="H146" s="212"/>
      <c r="I146" s="371" t="str">
        <f t="shared" si="25"/>
        <v/>
      </c>
      <c r="J146" s="355">
        <f t="shared" si="26"/>
        <v>0</v>
      </c>
      <c r="K146" s="356">
        <f t="shared" si="27"/>
        <v>0</v>
      </c>
      <c r="L146" s="356">
        <f t="shared" si="34"/>
        <v>0</v>
      </c>
      <c r="M146" s="356">
        <f t="shared" si="35"/>
        <v>0</v>
      </c>
      <c r="N146" s="355">
        <f t="shared" si="28"/>
        <v>0</v>
      </c>
      <c r="O146" s="355">
        <f t="shared" si="29"/>
        <v>0</v>
      </c>
      <c r="P146" s="355">
        <f t="shared" si="30"/>
        <v>0</v>
      </c>
      <c r="Q146" s="342" t="b">
        <f t="shared" si="31"/>
        <v>0</v>
      </c>
      <c r="R146" s="357">
        <f t="shared" si="32"/>
        <v>1</v>
      </c>
      <c r="S146" s="371" t="str">
        <f t="shared" si="33"/>
        <v/>
      </c>
    </row>
    <row r="147" spans="1:19">
      <c r="A147" s="37">
        <v>138</v>
      </c>
      <c r="B147" s="6"/>
      <c r="C147" s="6"/>
      <c r="D147" s="6"/>
      <c r="E147" s="212"/>
      <c r="F147" s="212"/>
      <c r="G147" s="212"/>
      <c r="H147" s="212"/>
      <c r="I147" s="371" t="str">
        <f t="shared" si="25"/>
        <v/>
      </c>
      <c r="J147" s="355">
        <f t="shared" si="26"/>
        <v>0</v>
      </c>
      <c r="K147" s="356">
        <f t="shared" si="27"/>
        <v>0</v>
      </c>
      <c r="L147" s="356">
        <f t="shared" si="34"/>
        <v>0</v>
      </c>
      <c r="M147" s="356">
        <f t="shared" si="35"/>
        <v>0</v>
      </c>
      <c r="N147" s="355">
        <f t="shared" si="28"/>
        <v>0</v>
      </c>
      <c r="O147" s="355">
        <f t="shared" si="29"/>
        <v>0</v>
      </c>
      <c r="P147" s="355">
        <f t="shared" si="30"/>
        <v>0</v>
      </c>
      <c r="Q147" s="342" t="b">
        <f t="shared" si="31"/>
        <v>0</v>
      </c>
      <c r="R147" s="357">
        <f t="shared" si="32"/>
        <v>1</v>
      </c>
      <c r="S147" s="371" t="str">
        <f t="shared" si="33"/>
        <v/>
      </c>
    </row>
    <row r="148" spans="1:19">
      <c r="A148" s="37">
        <v>139</v>
      </c>
      <c r="B148" s="6"/>
      <c r="C148" s="6"/>
      <c r="D148" s="6"/>
      <c r="E148" s="212"/>
      <c r="F148" s="212"/>
      <c r="G148" s="212"/>
      <c r="H148" s="212"/>
      <c r="I148" s="371" t="str">
        <f t="shared" si="25"/>
        <v/>
      </c>
      <c r="J148" s="355">
        <f t="shared" si="26"/>
        <v>0</v>
      </c>
      <c r="K148" s="356">
        <f t="shared" si="27"/>
        <v>0</v>
      </c>
      <c r="L148" s="356">
        <f t="shared" si="34"/>
        <v>0</v>
      </c>
      <c r="M148" s="356">
        <f t="shared" si="35"/>
        <v>0</v>
      </c>
      <c r="N148" s="355">
        <f t="shared" si="28"/>
        <v>0</v>
      </c>
      <c r="O148" s="355">
        <f t="shared" si="29"/>
        <v>0</v>
      </c>
      <c r="P148" s="355">
        <f t="shared" si="30"/>
        <v>0</v>
      </c>
      <c r="Q148" s="342" t="b">
        <f t="shared" si="31"/>
        <v>0</v>
      </c>
      <c r="R148" s="357">
        <f t="shared" si="32"/>
        <v>1</v>
      </c>
      <c r="S148" s="371" t="str">
        <f t="shared" si="33"/>
        <v/>
      </c>
    </row>
    <row r="149" spans="1:19">
      <c r="A149" s="37">
        <v>140</v>
      </c>
      <c r="B149" s="6"/>
      <c r="C149" s="6"/>
      <c r="D149" s="6"/>
      <c r="E149" s="212"/>
      <c r="F149" s="212"/>
      <c r="G149" s="212"/>
      <c r="H149" s="212"/>
      <c r="I149" s="371" t="str">
        <f t="shared" si="25"/>
        <v/>
      </c>
      <c r="J149" s="355">
        <f t="shared" si="26"/>
        <v>0</v>
      </c>
      <c r="K149" s="356">
        <f t="shared" si="27"/>
        <v>0</v>
      </c>
      <c r="L149" s="356">
        <f t="shared" si="34"/>
        <v>0</v>
      </c>
      <c r="M149" s="356">
        <f t="shared" si="35"/>
        <v>0</v>
      </c>
      <c r="N149" s="355">
        <f t="shared" si="28"/>
        <v>0</v>
      </c>
      <c r="O149" s="355">
        <f t="shared" si="29"/>
        <v>0</v>
      </c>
      <c r="P149" s="355">
        <f t="shared" si="30"/>
        <v>0</v>
      </c>
      <c r="Q149" s="342" t="b">
        <f t="shared" si="31"/>
        <v>0</v>
      </c>
      <c r="R149" s="357">
        <f t="shared" si="32"/>
        <v>1</v>
      </c>
      <c r="S149" s="371" t="str">
        <f t="shared" si="33"/>
        <v/>
      </c>
    </row>
    <row r="150" spans="1:19">
      <c r="A150" s="37">
        <v>141</v>
      </c>
      <c r="B150" s="6"/>
      <c r="C150" s="6"/>
      <c r="D150" s="6"/>
      <c r="E150" s="212"/>
      <c r="F150" s="212"/>
      <c r="G150" s="212"/>
      <c r="H150" s="212"/>
      <c r="I150" s="371" t="str">
        <f t="shared" si="25"/>
        <v/>
      </c>
      <c r="J150" s="355">
        <f t="shared" si="26"/>
        <v>0</v>
      </c>
      <c r="K150" s="356">
        <f t="shared" si="27"/>
        <v>0</v>
      </c>
      <c r="L150" s="356">
        <f t="shared" si="34"/>
        <v>0</v>
      </c>
      <c r="M150" s="356">
        <f t="shared" si="35"/>
        <v>0</v>
      </c>
      <c r="N150" s="355">
        <f t="shared" si="28"/>
        <v>0</v>
      </c>
      <c r="O150" s="355">
        <f t="shared" si="29"/>
        <v>0</v>
      </c>
      <c r="P150" s="355">
        <f t="shared" si="30"/>
        <v>0</v>
      </c>
      <c r="Q150" s="342" t="b">
        <f t="shared" si="31"/>
        <v>0</v>
      </c>
      <c r="R150" s="357">
        <f t="shared" si="32"/>
        <v>1</v>
      </c>
      <c r="S150" s="371" t="str">
        <f t="shared" si="33"/>
        <v/>
      </c>
    </row>
    <row r="151" spans="1:19">
      <c r="A151" s="37">
        <v>142</v>
      </c>
      <c r="B151" s="6"/>
      <c r="C151" s="6"/>
      <c r="D151" s="6"/>
      <c r="E151" s="212"/>
      <c r="F151" s="212"/>
      <c r="G151" s="212"/>
      <c r="H151" s="212"/>
      <c r="I151" s="371" t="str">
        <f t="shared" si="25"/>
        <v/>
      </c>
      <c r="J151" s="355">
        <f t="shared" si="26"/>
        <v>0</v>
      </c>
      <c r="K151" s="356">
        <f t="shared" si="27"/>
        <v>0</v>
      </c>
      <c r="L151" s="356">
        <f t="shared" si="34"/>
        <v>0</v>
      </c>
      <c r="M151" s="356">
        <f t="shared" si="35"/>
        <v>0</v>
      </c>
      <c r="N151" s="355">
        <f t="shared" si="28"/>
        <v>0</v>
      </c>
      <c r="O151" s="355">
        <f t="shared" si="29"/>
        <v>0</v>
      </c>
      <c r="P151" s="355">
        <f t="shared" si="30"/>
        <v>0</v>
      </c>
      <c r="Q151" s="342" t="b">
        <f t="shared" si="31"/>
        <v>0</v>
      </c>
      <c r="R151" s="357">
        <f t="shared" si="32"/>
        <v>1</v>
      </c>
      <c r="S151" s="371" t="str">
        <f t="shared" si="33"/>
        <v/>
      </c>
    </row>
    <row r="152" spans="1:19">
      <c r="A152" s="37">
        <v>143</v>
      </c>
      <c r="B152" s="6"/>
      <c r="C152" s="6"/>
      <c r="D152" s="6"/>
      <c r="E152" s="212"/>
      <c r="F152" s="212"/>
      <c r="G152" s="212"/>
      <c r="H152" s="212"/>
      <c r="I152" s="371" t="str">
        <f t="shared" si="25"/>
        <v/>
      </c>
      <c r="J152" s="355">
        <f t="shared" si="26"/>
        <v>0</v>
      </c>
      <c r="K152" s="356">
        <f t="shared" si="27"/>
        <v>0</v>
      </c>
      <c r="L152" s="356">
        <f t="shared" si="34"/>
        <v>0</v>
      </c>
      <c r="M152" s="356">
        <f t="shared" si="35"/>
        <v>0</v>
      </c>
      <c r="N152" s="355">
        <f t="shared" si="28"/>
        <v>0</v>
      </c>
      <c r="O152" s="355">
        <f t="shared" si="29"/>
        <v>0</v>
      </c>
      <c r="P152" s="355">
        <f t="shared" si="30"/>
        <v>0</v>
      </c>
      <c r="Q152" s="342" t="b">
        <f t="shared" si="31"/>
        <v>0</v>
      </c>
      <c r="R152" s="357">
        <f t="shared" si="32"/>
        <v>1</v>
      </c>
      <c r="S152" s="371" t="str">
        <f t="shared" si="33"/>
        <v/>
      </c>
    </row>
    <row r="153" spans="1:19">
      <c r="A153" s="37">
        <v>144</v>
      </c>
      <c r="B153" s="6"/>
      <c r="C153" s="6"/>
      <c r="D153" s="6"/>
      <c r="E153" s="212"/>
      <c r="F153" s="212"/>
      <c r="G153" s="212"/>
      <c r="H153" s="212"/>
      <c r="I153" s="371" t="str">
        <f t="shared" si="25"/>
        <v/>
      </c>
      <c r="J153" s="355">
        <f t="shared" si="26"/>
        <v>0</v>
      </c>
      <c r="K153" s="356">
        <f t="shared" si="27"/>
        <v>0</v>
      </c>
      <c r="L153" s="356">
        <f t="shared" si="34"/>
        <v>0</v>
      </c>
      <c r="M153" s="356">
        <f t="shared" si="35"/>
        <v>0</v>
      </c>
      <c r="N153" s="355">
        <f t="shared" si="28"/>
        <v>0</v>
      </c>
      <c r="O153" s="355">
        <f t="shared" si="29"/>
        <v>0</v>
      </c>
      <c r="P153" s="355">
        <f t="shared" si="30"/>
        <v>0</v>
      </c>
      <c r="Q153" s="342" t="b">
        <f t="shared" si="31"/>
        <v>0</v>
      </c>
      <c r="R153" s="357">
        <f t="shared" si="32"/>
        <v>1</v>
      </c>
      <c r="S153" s="371" t="str">
        <f t="shared" si="33"/>
        <v/>
      </c>
    </row>
    <row r="154" spans="1:19">
      <c r="A154" s="37">
        <v>145</v>
      </c>
      <c r="B154" s="6"/>
      <c r="C154" s="6"/>
      <c r="D154" s="6"/>
      <c r="E154" s="212"/>
      <c r="F154" s="212"/>
      <c r="G154" s="212"/>
      <c r="H154" s="212"/>
      <c r="I154" s="371" t="str">
        <f t="shared" si="25"/>
        <v/>
      </c>
      <c r="J154" s="355">
        <f t="shared" si="26"/>
        <v>0</v>
      </c>
      <c r="K154" s="356">
        <f t="shared" si="27"/>
        <v>0</v>
      </c>
      <c r="L154" s="356">
        <f t="shared" si="34"/>
        <v>0</v>
      </c>
      <c r="M154" s="356">
        <f t="shared" si="35"/>
        <v>0</v>
      </c>
      <c r="N154" s="355">
        <f t="shared" si="28"/>
        <v>0</v>
      </c>
      <c r="O154" s="355">
        <f t="shared" si="29"/>
        <v>0</v>
      </c>
      <c r="P154" s="355">
        <f t="shared" si="30"/>
        <v>0</v>
      </c>
      <c r="Q154" s="342" t="b">
        <f t="shared" si="31"/>
        <v>0</v>
      </c>
      <c r="R154" s="357">
        <f t="shared" si="32"/>
        <v>1</v>
      </c>
      <c r="S154" s="371" t="str">
        <f t="shared" si="33"/>
        <v/>
      </c>
    </row>
    <row r="155" spans="1:19">
      <c r="A155" s="37">
        <v>146</v>
      </c>
      <c r="B155" s="6"/>
      <c r="C155" s="6"/>
      <c r="D155" s="6"/>
      <c r="E155" s="212"/>
      <c r="F155" s="212"/>
      <c r="G155" s="212"/>
      <c r="H155" s="212"/>
      <c r="I155" s="371" t="str">
        <f t="shared" si="25"/>
        <v/>
      </c>
      <c r="J155" s="355">
        <f t="shared" si="26"/>
        <v>0</v>
      </c>
      <c r="K155" s="356">
        <f t="shared" si="27"/>
        <v>0</v>
      </c>
      <c r="L155" s="356">
        <f t="shared" si="34"/>
        <v>0</v>
      </c>
      <c r="M155" s="356">
        <f t="shared" si="35"/>
        <v>0</v>
      </c>
      <c r="N155" s="355">
        <f t="shared" si="28"/>
        <v>0</v>
      </c>
      <c r="O155" s="355">
        <f t="shared" si="29"/>
        <v>0</v>
      </c>
      <c r="P155" s="355">
        <f t="shared" si="30"/>
        <v>0</v>
      </c>
      <c r="Q155" s="342" t="b">
        <f t="shared" si="31"/>
        <v>0</v>
      </c>
      <c r="R155" s="357">
        <f t="shared" si="32"/>
        <v>1</v>
      </c>
      <c r="S155" s="371" t="str">
        <f t="shared" si="33"/>
        <v/>
      </c>
    </row>
    <row r="156" spans="1:19">
      <c r="A156" s="37">
        <v>147</v>
      </c>
      <c r="B156" s="6"/>
      <c r="C156" s="6"/>
      <c r="D156" s="6"/>
      <c r="E156" s="212"/>
      <c r="F156" s="212"/>
      <c r="G156" s="212"/>
      <c r="H156" s="212"/>
      <c r="I156" s="371" t="str">
        <f t="shared" si="25"/>
        <v/>
      </c>
      <c r="J156" s="355">
        <f t="shared" si="26"/>
        <v>0</v>
      </c>
      <c r="K156" s="356">
        <f t="shared" si="27"/>
        <v>0</v>
      </c>
      <c r="L156" s="356">
        <f t="shared" si="34"/>
        <v>0</v>
      </c>
      <c r="M156" s="356">
        <f t="shared" si="35"/>
        <v>0</v>
      </c>
      <c r="N156" s="355">
        <f t="shared" si="28"/>
        <v>0</v>
      </c>
      <c r="O156" s="355">
        <f t="shared" si="29"/>
        <v>0</v>
      </c>
      <c r="P156" s="355">
        <f t="shared" si="30"/>
        <v>0</v>
      </c>
      <c r="Q156" s="342" t="b">
        <f t="shared" si="31"/>
        <v>0</v>
      </c>
      <c r="R156" s="357">
        <f t="shared" si="32"/>
        <v>1</v>
      </c>
      <c r="S156" s="371" t="str">
        <f t="shared" si="33"/>
        <v/>
      </c>
    </row>
    <row r="157" spans="1:19">
      <c r="A157" s="37">
        <v>148</v>
      </c>
      <c r="B157" s="6"/>
      <c r="C157" s="6"/>
      <c r="D157" s="6"/>
      <c r="E157" s="212"/>
      <c r="F157" s="212"/>
      <c r="G157" s="212"/>
      <c r="H157" s="212"/>
      <c r="I157" s="371" t="str">
        <f t="shared" si="25"/>
        <v/>
      </c>
      <c r="J157" s="355">
        <f t="shared" si="26"/>
        <v>0</v>
      </c>
      <c r="K157" s="356">
        <f t="shared" si="27"/>
        <v>0</v>
      </c>
      <c r="L157" s="356">
        <f t="shared" si="34"/>
        <v>0</v>
      </c>
      <c r="M157" s="356">
        <f t="shared" si="35"/>
        <v>0</v>
      </c>
      <c r="N157" s="355">
        <f t="shared" si="28"/>
        <v>0</v>
      </c>
      <c r="O157" s="355">
        <f t="shared" si="29"/>
        <v>0</v>
      </c>
      <c r="P157" s="355">
        <f t="shared" si="30"/>
        <v>0</v>
      </c>
      <c r="Q157" s="342" t="b">
        <f t="shared" si="31"/>
        <v>0</v>
      </c>
      <c r="R157" s="357">
        <f t="shared" si="32"/>
        <v>1</v>
      </c>
      <c r="S157" s="371" t="str">
        <f t="shared" si="33"/>
        <v/>
      </c>
    </row>
    <row r="158" spans="1:19">
      <c r="A158" s="37">
        <v>149</v>
      </c>
      <c r="B158" s="6"/>
      <c r="C158" s="6"/>
      <c r="D158" s="6"/>
      <c r="E158" s="212"/>
      <c r="F158" s="212"/>
      <c r="G158" s="212"/>
      <c r="H158" s="212"/>
      <c r="I158" s="371" t="str">
        <f t="shared" si="25"/>
        <v/>
      </c>
      <c r="J158" s="355">
        <f t="shared" si="26"/>
        <v>0</v>
      </c>
      <c r="K158" s="356">
        <f t="shared" si="27"/>
        <v>0</v>
      </c>
      <c r="L158" s="356">
        <f t="shared" si="34"/>
        <v>0</v>
      </c>
      <c r="M158" s="356">
        <f t="shared" si="35"/>
        <v>0</v>
      </c>
      <c r="N158" s="355">
        <f t="shared" si="28"/>
        <v>0</v>
      </c>
      <c r="O158" s="355">
        <f t="shared" si="29"/>
        <v>0</v>
      </c>
      <c r="P158" s="355">
        <f t="shared" si="30"/>
        <v>0</v>
      </c>
      <c r="Q158" s="342" t="b">
        <f t="shared" si="31"/>
        <v>0</v>
      </c>
      <c r="R158" s="357">
        <f t="shared" si="32"/>
        <v>1</v>
      </c>
      <c r="S158" s="371" t="str">
        <f t="shared" si="33"/>
        <v/>
      </c>
    </row>
    <row r="159" spans="1:19">
      <c r="A159" s="37">
        <v>150</v>
      </c>
      <c r="B159" s="6"/>
      <c r="C159" s="6"/>
      <c r="D159" s="6"/>
      <c r="E159" s="212"/>
      <c r="F159" s="212"/>
      <c r="G159" s="212"/>
      <c r="H159" s="212"/>
      <c r="I159" s="371" t="str">
        <f t="shared" si="25"/>
        <v/>
      </c>
      <c r="J159" s="355">
        <f t="shared" si="26"/>
        <v>0</v>
      </c>
      <c r="K159" s="356">
        <f t="shared" si="27"/>
        <v>0</v>
      </c>
      <c r="L159" s="356">
        <f t="shared" si="34"/>
        <v>0</v>
      </c>
      <c r="M159" s="356">
        <f t="shared" si="35"/>
        <v>0</v>
      </c>
      <c r="N159" s="355">
        <f t="shared" si="28"/>
        <v>0</v>
      </c>
      <c r="O159" s="355">
        <f t="shared" si="29"/>
        <v>0</v>
      </c>
      <c r="P159" s="355">
        <f t="shared" si="30"/>
        <v>0</v>
      </c>
      <c r="Q159" s="342" t="b">
        <f t="shared" si="31"/>
        <v>0</v>
      </c>
      <c r="R159" s="357">
        <f t="shared" si="32"/>
        <v>1</v>
      </c>
      <c r="S159" s="371" t="str">
        <f t="shared" si="33"/>
        <v/>
      </c>
    </row>
    <row r="160" spans="1:19">
      <c r="A160" s="37">
        <v>151</v>
      </c>
      <c r="B160" s="6"/>
      <c r="C160" s="6"/>
      <c r="D160" s="6"/>
      <c r="E160" s="212"/>
      <c r="F160" s="212"/>
      <c r="G160" s="212"/>
      <c r="H160" s="212"/>
      <c r="I160" s="371" t="str">
        <f t="shared" si="25"/>
        <v/>
      </c>
      <c r="J160" s="355">
        <f t="shared" si="26"/>
        <v>0</v>
      </c>
      <c r="K160" s="356">
        <f t="shared" si="27"/>
        <v>0</v>
      </c>
      <c r="L160" s="356">
        <f t="shared" si="34"/>
        <v>0</v>
      </c>
      <c r="M160" s="356">
        <f t="shared" si="35"/>
        <v>0</v>
      </c>
      <c r="N160" s="355">
        <f t="shared" si="28"/>
        <v>0</v>
      </c>
      <c r="O160" s="355">
        <f t="shared" si="29"/>
        <v>0</v>
      </c>
      <c r="P160" s="355">
        <f t="shared" si="30"/>
        <v>0</v>
      </c>
      <c r="Q160" s="342" t="b">
        <f t="shared" si="31"/>
        <v>0</v>
      </c>
      <c r="R160" s="357">
        <f t="shared" si="32"/>
        <v>1</v>
      </c>
      <c r="S160" s="371" t="str">
        <f t="shared" si="33"/>
        <v/>
      </c>
    </row>
    <row r="161" spans="1:19">
      <c r="A161" s="37">
        <v>152</v>
      </c>
      <c r="B161" s="6"/>
      <c r="C161" s="6"/>
      <c r="D161" s="6"/>
      <c r="E161" s="212"/>
      <c r="F161" s="212"/>
      <c r="G161" s="212"/>
      <c r="H161" s="212"/>
      <c r="I161" s="371" t="str">
        <f t="shared" si="25"/>
        <v/>
      </c>
      <c r="J161" s="355">
        <f t="shared" si="26"/>
        <v>0</v>
      </c>
      <c r="K161" s="356">
        <f t="shared" si="27"/>
        <v>0</v>
      </c>
      <c r="L161" s="356">
        <f t="shared" si="34"/>
        <v>0</v>
      </c>
      <c r="M161" s="356">
        <f t="shared" si="35"/>
        <v>0</v>
      </c>
      <c r="N161" s="355">
        <f t="shared" si="28"/>
        <v>0</v>
      </c>
      <c r="O161" s="355">
        <f t="shared" si="29"/>
        <v>0</v>
      </c>
      <c r="P161" s="355">
        <f t="shared" si="30"/>
        <v>0</v>
      </c>
      <c r="Q161" s="342" t="b">
        <f t="shared" si="31"/>
        <v>0</v>
      </c>
      <c r="R161" s="357">
        <f t="shared" si="32"/>
        <v>1</v>
      </c>
      <c r="S161" s="371" t="str">
        <f t="shared" si="33"/>
        <v/>
      </c>
    </row>
    <row r="162" spans="1:19">
      <c r="A162" s="37">
        <v>153</v>
      </c>
      <c r="B162" s="6"/>
      <c r="C162" s="6"/>
      <c r="D162" s="6"/>
      <c r="E162" s="212"/>
      <c r="F162" s="212"/>
      <c r="G162" s="212"/>
      <c r="H162" s="212"/>
      <c r="I162" s="371" t="str">
        <f t="shared" si="25"/>
        <v/>
      </c>
      <c r="J162" s="355">
        <f t="shared" si="26"/>
        <v>0</v>
      </c>
      <c r="K162" s="356">
        <f t="shared" si="27"/>
        <v>0</v>
      </c>
      <c r="L162" s="356">
        <f t="shared" si="34"/>
        <v>0</v>
      </c>
      <c r="M162" s="356">
        <f t="shared" si="35"/>
        <v>0</v>
      </c>
      <c r="N162" s="355">
        <f t="shared" si="28"/>
        <v>0</v>
      </c>
      <c r="O162" s="355">
        <f t="shared" si="29"/>
        <v>0</v>
      </c>
      <c r="P162" s="355">
        <f t="shared" si="30"/>
        <v>0</v>
      </c>
      <c r="Q162" s="342" t="b">
        <f t="shared" si="31"/>
        <v>0</v>
      </c>
      <c r="R162" s="357">
        <f t="shared" si="32"/>
        <v>1</v>
      </c>
      <c r="S162" s="371" t="str">
        <f t="shared" si="33"/>
        <v/>
      </c>
    </row>
    <row r="163" spans="1:19">
      <c r="A163" s="37">
        <v>154</v>
      </c>
      <c r="B163" s="6"/>
      <c r="C163" s="6"/>
      <c r="D163" s="6"/>
      <c r="E163" s="212"/>
      <c r="F163" s="212"/>
      <c r="G163" s="212"/>
      <c r="H163" s="212"/>
      <c r="I163" s="371" t="str">
        <f t="shared" si="25"/>
        <v/>
      </c>
      <c r="J163" s="355">
        <f t="shared" si="26"/>
        <v>0</v>
      </c>
      <c r="K163" s="356">
        <f t="shared" si="27"/>
        <v>0</v>
      </c>
      <c r="L163" s="356">
        <f t="shared" si="34"/>
        <v>0</v>
      </c>
      <c r="M163" s="356">
        <f t="shared" si="35"/>
        <v>0</v>
      </c>
      <c r="N163" s="355">
        <f t="shared" si="28"/>
        <v>0</v>
      </c>
      <c r="O163" s="355">
        <f t="shared" si="29"/>
        <v>0</v>
      </c>
      <c r="P163" s="355">
        <f t="shared" si="30"/>
        <v>0</v>
      </c>
      <c r="Q163" s="342" t="b">
        <f t="shared" si="31"/>
        <v>0</v>
      </c>
      <c r="R163" s="357">
        <f t="shared" si="32"/>
        <v>1</v>
      </c>
      <c r="S163" s="371" t="str">
        <f t="shared" si="33"/>
        <v/>
      </c>
    </row>
    <row r="164" spans="1:19">
      <c r="A164" s="37">
        <v>155</v>
      </c>
      <c r="B164" s="6"/>
      <c r="C164" s="6"/>
      <c r="D164" s="6"/>
      <c r="E164" s="212"/>
      <c r="F164" s="212"/>
      <c r="G164" s="212"/>
      <c r="H164" s="212"/>
      <c r="I164" s="371" t="str">
        <f t="shared" si="25"/>
        <v/>
      </c>
      <c r="J164" s="355">
        <f t="shared" si="26"/>
        <v>0</v>
      </c>
      <c r="K164" s="356">
        <f t="shared" si="27"/>
        <v>0</v>
      </c>
      <c r="L164" s="356">
        <f t="shared" si="34"/>
        <v>0</v>
      </c>
      <c r="M164" s="356">
        <f t="shared" si="35"/>
        <v>0</v>
      </c>
      <c r="N164" s="355">
        <f t="shared" si="28"/>
        <v>0</v>
      </c>
      <c r="O164" s="355">
        <f t="shared" si="29"/>
        <v>0</v>
      </c>
      <c r="P164" s="355">
        <f t="shared" si="30"/>
        <v>0</v>
      </c>
      <c r="Q164" s="342" t="b">
        <f t="shared" si="31"/>
        <v>0</v>
      </c>
      <c r="R164" s="357">
        <f t="shared" si="32"/>
        <v>1</v>
      </c>
      <c r="S164" s="371" t="str">
        <f t="shared" si="33"/>
        <v/>
      </c>
    </row>
    <row r="165" spans="1:19">
      <c r="A165" s="37">
        <v>156</v>
      </c>
      <c r="B165" s="6"/>
      <c r="C165" s="6"/>
      <c r="D165" s="6"/>
      <c r="E165" s="212"/>
      <c r="F165" s="212"/>
      <c r="G165" s="212"/>
      <c r="H165" s="212"/>
      <c r="I165" s="371" t="str">
        <f t="shared" si="25"/>
        <v/>
      </c>
      <c r="J165" s="355">
        <f t="shared" si="26"/>
        <v>0</v>
      </c>
      <c r="K165" s="356">
        <f t="shared" si="27"/>
        <v>0</v>
      </c>
      <c r="L165" s="356">
        <f t="shared" si="34"/>
        <v>0</v>
      </c>
      <c r="M165" s="356">
        <f t="shared" si="35"/>
        <v>0</v>
      </c>
      <c r="N165" s="355">
        <f t="shared" si="28"/>
        <v>0</v>
      </c>
      <c r="O165" s="355">
        <f t="shared" si="29"/>
        <v>0</v>
      </c>
      <c r="P165" s="355">
        <f t="shared" si="30"/>
        <v>0</v>
      </c>
      <c r="Q165" s="342" t="b">
        <f t="shared" si="31"/>
        <v>0</v>
      </c>
      <c r="R165" s="357">
        <f t="shared" si="32"/>
        <v>1</v>
      </c>
      <c r="S165" s="371" t="str">
        <f t="shared" si="33"/>
        <v/>
      </c>
    </row>
    <row r="166" spans="1:19">
      <c r="A166" s="37">
        <v>157</v>
      </c>
      <c r="B166" s="6"/>
      <c r="C166" s="6"/>
      <c r="D166" s="6"/>
      <c r="E166" s="212"/>
      <c r="F166" s="212"/>
      <c r="G166" s="212"/>
      <c r="H166" s="212"/>
      <c r="I166" s="371" t="str">
        <f t="shared" si="25"/>
        <v/>
      </c>
      <c r="J166" s="355">
        <f t="shared" si="26"/>
        <v>0</v>
      </c>
      <c r="K166" s="356">
        <f t="shared" si="27"/>
        <v>0</v>
      </c>
      <c r="L166" s="356">
        <f t="shared" si="34"/>
        <v>0</v>
      </c>
      <c r="M166" s="356">
        <f t="shared" si="35"/>
        <v>0</v>
      </c>
      <c r="N166" s="355">
        <f t="shared" si="28"/>
        <v>0</v>
      </c>
      <c r="O166" s="355">
        <f t="shared" si="29"/>
        <v>0</v>
      </c>
      <c r="P166" s="355">
        <f t="shared" si="30"/>
        <v>0</v>
      </c>
      <c r="Q166" s="342" t="b">
        <f t="shared" si="31"/>
        <v>0</v>
      </c>
      <c r="R166" s="357">
        <f t="shared" si="32"/>
        <v>1</v>
      </c>
      <c r="S166" s="371" t="str">
        <f t="shared" si="33"/>
        <v/>
      </c>
    </row>
    <row r="167" spans="1:19">
      <c r="A167" s="37">
        <v>158</v>
      </c>
      <c r="B167" s="6"/>
      <c r="C167" s="6"/>
      <c r="D167" s="6"/>
      <c r="E167" s="212"/>
      <c r="F167" s="212"/>
      <c r="G167" s="212"/>
      <c r="H167" s="212"/>
      <c r="I167" s="371" t="str">
        <f t="shared" si="25"/>
        <v/>
      </c>
      <c r="J167" s="355">
        <f t="shared" si="26"/>
        <v>0</v>
      </c>
      <c r="K167" s="356">
        <f t="shared" si="27"/>
        <v>0</v>
      </c>
      <c r="L167" s="356">
        <f t="shared" si="34"/>
        <v>0</v>
      </c>
      <c r="M167" s="356">
        <f t="shared" si="35"/>
        <v>0</v>
      </c>
      <c r="N167" s="355">
        <f t="shared" si="28"/>
        <v>0</v>
      </c>
      <c r="O167" s="355">
        <f t="shared" si="29"/>
        <v>0</v>
      </c>
      <c r="P167" s="355">
        <f t="shared" si="30"/>
        <v>0</v>
      </c>
      <c r="Q167" s="342" t="b">
        <f t="shared" si="31"/>
        <v>0</v>
      </c>
      <c r="R167" s="357">
        <f t="shared" si="32"/>
        <v>1</v>
      </c>
      <c r="S167" s="371" t="str">
        <f t="shared" si="33"/>
        <v/>
      </c>
    </row>
    <row r="168" spans="1:19">
      <c r="A168" s="37">
        <v>159</v>
      </c>
      <c r="B168" s="6"/>
      <c r="C168" s="6"/>
      <c r="D168" s="6"/>
      <c r="E168" s="212"/>
      <c r="F168" s="212"/>
      <c r="G168" s="212"/>
      <c r="H168" s="212"/>
      <c r="I168" s="371" t="str">
        <f t="shared" si="25"/>
        <v/>
      </c>
      <c r="J168" s="355">
        <f t="shared" si="26"/>
        <v>0</v>
      </c>
      <c r="K168" s="356">
        <f t="shared" si="27"/>
        <v>0</v>
      </c>
      <c r="L168" s="356">
        <f t="shared" si="34"/>
        <v>0</v>
      </c>
      <c r="M168" s="356">
        <f t="shared" si="35"/>
        <v>0</v>
      </c>
      <c r="N168" s="355">
        <f t="shared" si="28"/>
        <v>0</v>
      </c>
      <c r="O168" s="355">
        <f t="shared" si="29"/>
        <v>0</v>
      </c>
      <c r="P168" s="355">
        <f t="shared" si="30"/>
        <v>0</v>
      </c>
      <c r="Q168" s="342" t="b">
        <f t="shared" si="31"/>
        <v>0</v>
      </c>
      <c r="R168" s="357">
        <f t="shared" si="32"/>
        <v>1</v>
      </c>
      <c r="S168" s="371" t="str">
        <f t="shared" si="33"/>
        <v/>
      </c>
    </row>
    <row r="169" spans="1:19">
      <c r="A169" s="37">
        <v>160</v>
      </c>
      <c r="B169" s="6"/>
      <c r="C169" s="6"/>
      <c r="D169" s="6"/>
      <c r="E169" s="212"/>
      <c r="F169" s="212"/>
      <c r="G169" s="212"/>
      <c r="H169" s="212"/>
      <c r="I169" s="371" t="str">
        <f t="shared" si="25"/>
        <v/>
      </c>
      <c r="J169" s="355">
        <f t="shared" si="26"/>
        <v>0</v>
      </c>
      <c r="K169" s="356">
        <f t="shared" si="27"/>
        <v>0</v>
      </c>
      <c r="L169" s="356">
        <f t="shared" si="34"/>
        <v>0</v>
      </c>
      <c r="M169" s="356">
        <f t="shared" si="35"/>
        <v>0</v>
      </c>
      <c r="N169" s="355">
        <f t="shared" si="28"/>
        <v>0</v>
      </c>
      <c r="O169" s="355">
        <f t="shared" si="29"/>
        <v>0</v>
      </c>
      <c r="P169" s="355">
        <f t="shared" si="30"/>
        <v>0</v>
      </c>
      <c r="Q169" s="342" t="b">
        <f t="shared" si="31"/>
        <v>0</v>
      </c>
      <c r="R169" s="357">
        <f t="shared" si="32"/>
        <v>1</v>
      </c>
      <c r="S169" s="371" t="str">
        <f t="shared" si="33"/>
        <v/>
      </c>
    </row>
    <row r="170" spans="1:19">
      <c r="A170" s="37">
        <v>161</v>
      </c>
      <c r="B170" s="6"/>
      <c r="C170" s="6"/>
      <c r="D170" s="6"/>
      <c r="E170" s="212"/>
      <c r="F170" s="212"/>
      <c r="G170" s="212"/>
      <c r="H170" s="212"/>
      <c r="I170" s="371" t="str">
        <f t="shared" si="25"/>
        <v/>
      </c>
      <c r="J170" s="355">
        <f t="shared" si="26"/>
        <v>0</v>
      </c>
      <c r="K170" s="356">
        <f t="shared" si="27"/>
        <v>0</v>
      </c>
      <c r="L170" s="356">
        <f t="shared" si="34"/>
        <v>0</v>
      </c>
      <c r="M170" s="356">
        <f t="shared" si="35"/>
        <v>0</v>
      </c>
      <c r="N170" s="355">
        <f t="shared" si="28"/>
        <v>0</v>
      </c>
      <c r="O170" s="355">
        <f t="shared" si="29"/>
        <v>0</v>
      </c>
      <c r="P170" s="355">
        <f t="shared" si="30"/>
        <v>0</v>
      </c>
      <c r="Q170" s="342" t="b">
        <f t="shared" si="31"/>
        <v>0</v>
      </c>
      <c r="R170" s="357">
        <f t="shared" si="32"/>
        <v>1</v>
      </c>
      <c r="S170" s="371" t="str">
        <f t="shared" si="33"/>
        <v/>
      </c>
    </row>
    <row r="171" spans="1:19">
      <c r="A171" s="37">
        <v>162</v>
      </c>
      <c r="B171" s="6"/>
      <c r="C171" s="6"/>
      <c r="D171" s="6"/>
      <c r="E171" s="212"/>
      <c r="F171" s="212"/>
      <c r="G171" s="212"/>
      <c r="H171" s="212"/>
      <c r="I171" s="371" t="str">
        <f t="shared" si="25"/>
        <v/>
      </c>
      <c r="J171" s="355">
        <f t="shared" si="26"/>
        <v>0</v>
      </c>
      <c r="K171" s="356">
        <f t="shared" si="27"/>
        <v>0</v>
      </c>
      <c r="L171" s="356">
        <f t="shared" si="34"/>
        <v>0</v>
      </c>
      <c r="M171" s="356">
        <f t="shared" si="35"/>
        <v>0</v>
      </c>
      <c r="N171" s="355">
        <f t="shared" si="28"/>
        <v>0</v>
      </c>
      <c r="O171" s="355">
        <f t="shared" si="29"/>
        <v>0</v>
      </c>
      <c r="P171" s="355">
        <f t="shared" si="30"/>
        <v>0</v>
      </c>
      <c r="Q171" s="342" t="b">
        <f t="shared" si="31"/>
        <v>0</v>
      </c>
      <c r="R171" s="357">
        <f t="shared" si="32"/>
        <v>1</v>
      </c>
      <c r="S171" s="371" t="str">
        <f t="shared" si="33"/>
        <v/>
      </c>
    </row>
    <row r="172" spans="1:19">
      <c r="A172" s="37">
        <v>163</v>
      </c>
      <c r="B172" s="6"/>
      <c r="C172" s="6"/>
      <c r="D172" s="6"/>
      <c r="E172" s="212"/>
      <c r="F172" s="212"/>
      <c r="G172" s="212"/>
      <c r="H172" s="212"/>
      <c r="I172" s="371" t="str">
        <f t="shared" si="25"/>
        <v/>
      </c>
      <c r="J172" s="355">
        <f t="shared" si="26"/>
        <v>0</v>
      </c>
      <c r="K172" s="356">
        <f t="shared" si="27"/>
        <v>0</v>
      </c>
      <c r="L172" s="356">
        <f t="shared" si="34"/>
        <v>0</v>
      </c>
      <c r="M172" s="356">
        <f t="shared" si="35"/>
        <v>0</v>
      </c>
      <c r="N172" s="355">
        <f t="shared" si="28"/>
        <v>0</v>
      </c>
      <c r="O172" s="355">
        <f t="shared" si="29"/>
        <v>0</v>
      </c>
      <c r="P172" s="355">
        <f t="shared" si="30"/>
        <v>0</v>
      </c>
      <c r="Q172" s="342" t="b">
        <f t="shared" si="31"/>
        <v>0</v>
      </c>
      <c r="R172" s="357">
        <f t="shared" si="32"/>
        <v>1</v>
      </c>
      <c r="S172" s="371" t="str">
        <f t="shared" si="33"/>
        <v/>
      </c>
    </row>
    <row r="173" spans="1:19">
      <c r="A173" s="37">
        <v>164</v>
      </c>
      <c r="B173" s="6"/>
      <c r="C173" s="6"/>
      <c r="D173" s="6"/>
      <c r="E173" s="212"/>
      <c r="F173" s="212"/>
      <c r="G173" s="212"/>
      <c r="H173" s="212"/>
      <c r="I173" s="371" t="str">
        <f t="shared" si="25"/>
        <v/>
      </c>
      <c r="J173" s="355">
        <f t="shared" si="26"/>
        <v>0</v>
      </c>
      <c r="K173" s="356">
        <f t="shared" si="27"/>
        <v>0</v>
      </c>
      <c r="L173" s="356">
        <f t="shared" si="34"/>
        <v>0</v>
      </c>
      <c r="M173" s="356">
        <f t="shared" si="35"/>
        <v>0</v>
      </c>
      <c r="N173" s="355">
        <f t="shared" si="28"/>
        <v>0</v>
      </c>
      <c r="O173" s="355">
        <f t="shared" si="29"/>
        <v>0</v>
      </c>
      <c r="P173" s="355">
        <f t="shared" si="30"/>
        <v>0</v>
      </c>
      <c r="Q173" s="342" t="b">
        <f t="shared" si="31"/>
        <v>0</v>
      </c>
      <c r="R173" s="357">
        <f t="shared" si="32"/>
        <v>1</v>
      </c>
      <c r="S173" s="371" t="str">
        <f t="shared" si="33"/>
        <v/>
      </c>
    </row>
    <row r="174" spans="1:19">
      <c r="A174" s="37">
        <v>165</v>
      </c>
      <c r="B174" s="6"/>
      <c r="C174" s="6"/>
      <c r="D174" s="6"/>
      <c r="E174" s="212"/>
      <c r="F174" s="212"/>
      <c r="G174" s="212"/>
      <c r="H174" s="212"/>
      <c r="I174" s="371" t="str">
        <f t="shared" si="25"/>
        <v/>
      </c>
      <c r="J174" s="355">
        <f t="shared" si="26"/>
        <v>0</v>
      </c>
      <c r="K174" s="356">
        <f t="shared" si="27"/>
        <v>0</v>
      </c>
      <c r="L174" s="356">
        <f t="shared" si="34"/>
        <v>0</v>
      </c>
      <c r="M174" s="356">
        <f t="shared" si="35"/>
        <v>0</v>
      </c>
      <c r="N174" s="355">
        <f t="shared" si="28"/>
        <v>0</v>
      </c>
      <c r="O174" s="355">
        <f t="shared" si="29"/>
        <v>0</v>
      </c>
      <c r="P174" s="355">
        <f t="shared" si="30"/>
        <v>0</v>
      </c>
      <c r="Q174" s="342" t="b">
        <f t="shared" si="31"/>
        <v>0</v>
      </c>
      <c r="R174" s="357">
        <f t="shared" si="32"/>
        <v>1</v>
      </c>
      <c r="S174" s="371" t="str">
        <f t="shared" si="33"/>
        <v/>
      </c>
    </row>
    <row r="175" spans="1:19">
      <c r="A175" s="37">
        <v>166</v>
      </c>
      <c r="B175" s="6"/>
      <c r="C175" s="6"/>
      <c r="D175" s="6"/>
      <c r="E175" s="212"/>
      <c r="F175" s="212"/>
      <c r="G175" s="212"/>
      <c r="H175" s="212"/>
      <c r="I175" s="371" t="str">
        <f t="shared" si="25"/>
        <v/>
      </c>
      <c r="J175" s="355">
        <f t="shared" si="26"/>
        <v>0</v>
      </c>
      <c r="K175" s="356">
        <f t="shared" si="27"/>
        <v>0</v>
      </c>
      <c r="L175" s="356">
        <f t="shared" si="34"/>
        <v>0</v>
      </c>
      <c r="M175" s="356">
        <f t="shared" si="35"/>
        <v>0</v>
      </c>
      <c r="N175" s="355">
        <f t="shared" si="28"/>
        <v>0</v>
      </c>
      <c r="O175" s="355">
        <f t="shared" si="29"/>
        <v>0</v>
      </c>
      <c r="P175" s="355">
        <f t="shared" si="30"/>
        <v>0</v>
      </c>
      <c r="Q175" s="342" t="b">
        <f t="shared" si="31"/>
        <v>0</v>
      </c>
      <c r="R175" s="357">
        <f t="shared" si="32"/>
        <v>1</v>
      </c>
      <c r="S175" s="371" t="str">
        <f t="shared" si="33"/>
        <v/>
      </c>
    </row>
    <row r="176" spans="1:19">
      <c r="A176" s="37">
        <v>167</v>
      </c>
      <c r="B176" s="6"/>
      <c r="C176" s="6"/>
      <c r="D176" s="6"/>
      <c r="E176" s="212"/>
      <c r="F176" s="212"/>
      <c r="G176" s="212"/>
      <c r="H176" s="212"/>
      <c r="I176" s="371" t="str">
        <f t="shared" si="25"/>
        <v/>
      </c>
      <c r="J176" s="355">
        <f t="shared" si="26"/>
        <v>0</v>
      </c>
      <c r="K176" s="356">
        <f t="shared" si="27"/>
        <v>0</v>
      </c>
      <c r="L176" s="356">
        <f t="shared" si="34"/>
        <v>0</v>
      </c>
      <c r="M176" s="356">
        <f t="shared" si="35"/>
        <v>0</v>
      </c>
      <c r="N176" s="355">
        <f t="shared" si="28"/>
        <v>0</v>
      </c>
      <c r="O176" s="355">
        <f t="shared" si="29"/>
        <v>0</v>
      </c>
      <c r="P176" s="355">
        <f t="shared" si="30"/>
        <v>0</v>
      </c>
      <c r="Q176" s="342" t="b">
        <f t="shared" si="31"/>
        <v>0</v>
      </c>
      <c r="R176" s="357">
        <f t="shared" si="32"/>
        <v>1</v>
      </c>
      <c r="S176" s="371" t="str">
        <f t="shared" si="33"/>
        <v/>
      </c>
    </row>
    <row r="177" spans="1:19">
      <c r="A177" s="37">
        <v>168</v>
      </c>
      <c r="B177" s="6"/>
      <c r="C177" s="6"/>
      <c r="D177" s="6"/>
      <c r="E177" s="212"/>
      <c r="F177" s="212"/>
      <c r="G177" s="212"/>
      <c r="H177" s="212"/>
      <c r="I177" s="371" t="str">
        <f t="shared" si="25"/>
        <v/>
      </c>
      <c r="J177" s="355">
        <f t="shared" si="26"/>
        <v>0</v>
      </c>
      <c r="K177" s="356">
        <f t="shared" si="27"/>
        <v>0</v>
      </c>
      <c r="L177" s="356">
        <f t="shared" si="34"/>
        <v>0</v>
      </c>
      <c r="M177" s="356">
        <f t="shared" si="35"/>
        <v>0</v>
      </c>
      <c r="N177" s="355">
        <f t="shared" si="28"/>
        <v>0</v>
      </c>
      <c r="O177" s="355">
        <f t="shared" si="29"/>
        <v>0</v>
      </c>
      <c r="P177" s="355">
        <f t="shared" si="30"/>
        <v>0</v>
      </c>
      <c r="Q177" s="342" t="b">
        <f t="shared" si="31"/>
        <v>0</v>
      </c>
      <c r="R177" s="357">
        <f t="shared" si="32"/>
        <v>1</v>
      </c>
      <c r="S177" s="371" t="str">
        <f t="shared" si="33"/>
        <v/>
      </c>
    </row>
    <row r="178" spans="1:19">
      <c r="A178" s="37">
        <v>169</v>
      </c>
      <c r="B178" s="6"/>
      <c r="C178" s="6"/>
      <c r="D178" s="6"/>
      <c r="E178" s="212"/>
      <c r="F178" s="212"/>
      <c r="G178" s="212"/>
      <c r="H178" s="212"/>
      <c r="I178" s="371" t="str">
        <f t="shared" si="25"/>
        <v/>
      </c>
      <c r="J178" s="355">
        <f t="shared" si="26"/>
        <v>0</v>
      </c>
      <c r="K178" s="356">
        <f t="shared" si="27"/>
        <v>0</v>
      </c>
      <c r="L178" s="356">
        <f t="shared" si="34"/>
        <v>0</v>
      </c>
      <c r="M178" s="356">
        <f t="shared" si="35"/>
        <v>0</v>
      </c>
      <c r="N178" s="355">
        <f t="shared" si="28"/>
        <v>0</v>
      </c>
      <c r="O178" s="355">
        <f t="shared" si="29"/>
        <v>0</v>
      </c>
      <c r="P178" s="355">
        <f t="shared" si="30"/>
        <v>0</v>
      </c>
      <c r="Q178" s="342" t="b">
        <f t="shared" si="31"/>
        <v>0</v>
      </c>
      <c r="R178" s="357">
        <f t="shared" si="32"/>
        <v>1</v>
      </c>
      <c r="S178" s="371" t="str">
        <f t="shared" si="33"/>
        <v/>
      </c>
    </row>
    <row r="179" spans="1:19">
      <c r="A179" s="37">
        <v>170</v>
      </c>
      <c r="B179" s="6"/>
      <c r="C179" s="6"/>
      <c r="D179" s="6"/>
      <c r="E179" s="212"/>
      <c r="F179" s="212"/>
      <c r="G179" s="212"/>
      <c r="H179" s="212"/>
      <c r="I179" s="371" t="str">
        <f t="shared" si="25"/>
        <v/>
      </c>
      <c r="J179" s="355">
        <f t="shared" si="26"/>
        <v>0</v>
      </c>
      <c r="K179" s="356">
        <f t="shared" si="27"/>
        <v>0</v>
      </c>
      <c r="L179" s="356">
        <f t="shared" si="34"/>
        <v>0</v>
      </c>
      <c r="M179" s="356">
        <f t="shared" si="35"/>
        <v>0</v>
      </c>
      <c r="N179" s="355">
        <f t="shared" si="28"/>
        <v>0</v>
      </c>
      <c r="O179" s="355">
        <f t="shared" si="29"/>
        <v>0</v>
      </c>
      <c r="P179" s="355">
        <f t="shared" si="30"/>
        <v>0</v>
      </c>
      <c r="Q179" s="342" t="b">
        <f t="shared" si="31"/>
        <v>0</v>
      </c>
      <c r="R179" s="357">
        <f t="shared" si="32"/>
        <v>1</v>
      </c>
      <c r="S179" s="371" t="str">
        <f t="shared" si="33"/>
        <v/>
      </c>
    </row>
    <row r="180" spans="1:19">
      <c r="A180" s="37">
        <v>171</v>
      </c>
      <c r="B180" s="6"/>
      <c r="C180" s="6"/>
      <c r="D180" s="6"/>
      <c r="E180" s="212"/>
      <c r="F180" s="212"/>
      <c r="G180" s="212"/>
      <c r="H180" s="212"/>
      <c r="I180" s="371" t="str">
        <f t="shared" si="25"/>
        <v/>
      </c>
      <c r="J180" s="355">
        <f t="shared" si="26"/>
        <v>0</v>
      </c>
      <c r="K180" s="356">
        <f t="shared" si="27"/>
        <v>0</v>
      </c>
      <c r="L180" s="356">
        <f t="shared" si="34"/>
        <v>0</v>
      </c>
      <c r="M180" s="356">
        <f t="shared" si="35"/>
        <v>0</v>
      </c>
      <c r="N180" s="355">
        <f t="shared" si="28"/>
        <v>0</v>
      </c>
      <c r="O180" s="355">
        <f t="shared" si="29"/>
        <v>0</v>
      </c>
      <c r="P180" s="355">
        <f t="shared" si="30"/>
        <v>0</v>
      </c>
      <c r="Q180" s="342" t="b">
        <f t="shared" si="31"/>
        <v>0</v>
      </c>
      <c r="R180" s="357">
        <f t="shared" si="32"/>
        <v>1</v>
      </c>
      <c r="S180" s="371" t="str">
        <f t="shared" si="33"/>
        <v/>
      </c>
    </row>
    <row r="181" spans="1:19">
      <c r="A181" s="37">
        <v>172</v>
      </c>
      <c r="B181" s="6"/>
      <c r="C181" s="6"/>
      <c r="D181" s="6"/>
      <c r="E181" s="212"/>
      <c r="F181" s="212"/>
      <c r="G181" s="212"/>
      <c r="H181" s="212"/>
      <c r="I181" s="371" t="str">
        <f t="shared" si="25"/>
        <v/>
      </c>
      <c r="J181" s="355">
        <f t="shared" si="26"/>
        <v>0</v>
      </c>
      <c r="K181" s="356">
        <f t="shared" si="27"/>
        <v>0</v>
      </c>
      <c r="L181" s="356">
        <f t="shared" si="34"/>
        <v>0</v>
      </c>
      <c r="M181" s="356">
        <f t="shared" si="35"/>
        <v>0</v>
      </c>
      <c r="N181" s="355">
        <f t="shared" si="28"/>
        <v>0</v>
      </c>
      <c r="O181" s="355">
        <f t="shared" si="29"/>
        <v>0</v>
      </c>
      <c r="P181" s="355">
        <f t="shared" si="30"/>
        <v>0</v>
      </c>
      <c r="Q181" s="342" t="b">
        <f t="shared" si="31"/>
        <v>0</v>
      </c>
      <c r="R181" s="357">
        <f t="shared" si="32"/>
        <v>1</v>
      </c>
      <c r="S181" s="371" t="str">
        <f t="shared" si="33"/>
        <v/>
      </c>
    </row>
    <row r="182" spans="1:19">
      <c r="A182" s="37">
        <v>173</v>
      </c>
      <c r="B182" s="6"/>
      <c r="C182" s="6"/>
      <c r="D182" s="6"/>
      <c r="E182" s="212"/>
      <c r="F182" s="212"/>
      <c r="G182" s="212"/>
      <c r="H182" s="212"/>
      <c r="I182" s="371" t="str">
        <f t="shared" si="25"/>
        <v/>
      </c>
      <c r="J182" s="355">
        <f t="shared" si="26"/>
        <v>0</v>
      </c>
      <c r="K182" s="356">
        <f t="shared" si="27"/>
        <v>0</v>
      </c>
      <c r="L182" s="356">
        <f t="shared" si="34"/>
        <v>0</v>
      </c>
      <c r="M182" s="356">
        <f t="shared" si="35"/>
        <v>0</v>
      </c>
      <c r="N182" s="355">
        <f t="shared" si="28"/>
        <v>0</v>
      </c>
      <c r="O182" s="355">
        <f t="shared" si="29"/>
        <v>0</v>
      </c>
      <c r="P182" s="355">
        <f t="shared" si="30"/>
        <v>0</v>
      </c>
      <c r="Q182" s="342" t="b">
        <f t="shared" si="31"/>
        <v>0</v>
      </c>
      <c r="R182" s="357">
        <f t="shared" si="32"/>
        <v>1</v>
      </c>
      <c r="S182" s="371" t="str">
        <f t="shared" si="33"/>
        <v/>
      </c>
    </row>
    <row r="183" spans="1:19">
      <c r="A183" s="37">
        <v>174</v>
      </c>
      <c r="B183" s="6"/>
      <c r="C183" s="6"/>
      <c r="D183" s="6"/>
      <c r="E183" s="212"/>
      <c r="F183" s="212"/>
      <c r="G183" s="212"/>
      <c r="H183" s="212"/>
      <c r="I183" s="371" t="str">
        <f t="shared" si="25"/>
        <v/>
      </c>
      <c r="J183" s="355">
        <f t="shared" si="26"/>
        <v>0</v>
      </c>
      <c r="K183" s="356">
        <f t="shared" si="27"/>
        <v>0</v>
      </c>
      <c r="L183" s="356">
        <f t="shared" si="34"/>
        <v>0</v>
      </c>
      <c r="M183" s="356">
        <f t="shared" si="35"/>
        <v>0</v>
      </c>
      <c r="N183" s="355">
        <f t="shared" si="28"/>
        <v>0</v>
      </c>
      <c r="O183" s="355">
        <f t="shared" si="29"/>
        <v>0</v>
      </c>
      <c r="P183" s="355">
        <f t="shared" si="30"/>
        <v>0</v>
      </c>
      <c r="Q183" s="342" t="b">
        <f t="shared" si="31"/>
        <v>0</v>
      </c>
      <c r="R183" s="357">
        <f t="shared" si="32"/>
        <v>1</v>
      </c>
      <c r="S183" s="371" t="str">
        <f t="shared" si="33"/>
        <v/>
      </c>
    </row>
    <row r="184" spans="1:19">
      <c r="A184" s="37">
        <v>175</v>
      </c>
      <c r="B184" s="6"/>
      <c r="C184" s="6"/>
      <c r="D184" s="6"/>
      <c r="E184" s="212"/>
      <c r="F184" s="212"/>
      <c r="G184" s="212"/>
      <c r="H184" s="212"/>
      <c r="I184" s="371" t="str">
        <f t="shared" si="25"/>
        <v/>
      </c>
      <c r="J184" s="355">
        <f t="shared" si="26"/>
        <v>0</v>
      </c>
      <c r="K184" s="356">
        <f t="shared" si="27"/>
        <v>0</v>
      </c>
      <c r="L184" s="356">
        <f t="shared" si="34"/>
        <v>0</v>
      </c>
      <c r="M184" s="356">
        <f t="shared" si="35"/>
        <v>0</v>
      </c>
      <c r="N184" s="355">
        <f t="shared" si="28"/>
        <v>0</v>
      </c>
      <c r="O184" s="355">
        <f t="shared" si="29"/>
        <v>0</v>
      </c>
      <c r="P184" s="355">
        <f t="shared" si="30"/>
        <v>0</v>
      </c>
      <c r="Q184" s="342" t="b">
        <f t="shared" si="31"/>
        <v>0</v>
      </c>
      <c r="R184" s="357">
        <f t="shared" si="32"/>
        <v>1</v>
      </c>
      <c r="S184" s="371" t="str">
        <f t="shared" si="33"/>
        <v/>
      </c>
    </row>
    <row r="185" spans="1:19">
      <c r="A185" s="37">
        <v>176</v>
      </c>
      <c r="B185" s="6"/>
      <c r="C185" s="6"/>
      <c r="D185" s="6"/>
      <c r="E185" s="212"/>
      <c r="F185" s="212"/>
      <c r="G185" s="212"/>
      <c r="H185" s="212"/>
      <c r="I185" s="371" t="str">
        <f t="shared" si="25"/>
        <v/>
      </c>
      <c r="J185" s="355">
        <f t="shared" si="26"/>
        <v>0</v>
      </c>
      <c r="K185" s="356">
        <f t="shared" si="27"/>
        <v>0</v>
      </c>
      <c r="L185" s="356">
        <f t="shared" si="34"/>
        <v>0</v>
      </c>
      <c r="M185" s="356">
        <f t="shared" si="35"/>
        <v>0</v>
      </c>
      <c r="N185" s="355">
        <f t="shared" si="28"/>
        <v>0</v>
      </c>
      <c r="O185" s="355">
        <f t="shared" si="29"/>
        <v>0</v>
      </c>
      <c r="P185" s="355">
        <f t="shared" si="30"/>
        <v>0</v>
      </c>
      <c r="Q185" s="342" t="b">
        <f t="shared" si="31"/>
        <v>0</v>
      </c>
      <c r="R185" s="357">
        <f t="shared" si="32"/>
        <v>1</v>
      </c>
      <c r="S185" s="371" t="str">
        <f t="shared" si="33"/>
        <v/>
      </c>
    </row>
    <row r="186" spans="1:19">
      <c r="A186" s="37">
        <v>177</v>
      </c>
      <c r="B186" s="6"/>
      <c r="C186" s="6"/>
      <c r="D186" s="6"/>
      <c r="E186" s="212"/>
      <c r="F186" s="212"/>
      <c r="G186" s="212"/>
      <c r="H186" s="212"/>
      <c r="I186" s="371" t="str">
        <f t="shared" si="25"/>
        <v/>
      </c>
      <c r="J186" s="355">
        <f t="shared" si="26"/>
        <v>0</v>
      </c>
      <c r="K186" s="356">
        <f t="shared" si="27"/>
        <v>0</v>
      </c>
      <c r="L186" s="356">
        <f t="shared" si="34"/>
        <v>0</v>
      </c>
      <c r="M186" s="356">
        <f t="shared" si="35"/>
        <v>0</v>
      </c>
      <c r="N186" s="355">
        <f t="shared" si="28"/>
        <v>0</v>
      </c>
      <c r="O186" s="355">
        <f t="shared" si="29"/>
        <v>0</v>
      </c>
      <c r="P186" s="355">
        <f t="shared" si="30"/>
        <v>0</v>
      </c>
      <c r="Q186" s="342" t="b">
        <f t="shared" si="31"/>
        <v>0</v>
      </c>
      <c r="R186" s="357">
        <f t="shared" si="32"/>
        <v>1</v>
      </c>
      <c r="S186" s="371" t="str">
        <f t="shared" si="33"/>
        <v/>
      </c>
    </row>
    <row r="187" spans="1:19">
      <c r="A187" s="37">
        <v>178</v>
      </c>
      <c r="B187" s="6"/>
      <c r="C187" s="6"/>
      <c r="D187" s="6"/>
      <c r="E187" s="212"/>
      <c r="F187" s="212"/>
      <c r="G187" s="212"/>
      <c r="H187" s="212"/>
      <c r="I187" s="371" t="str">
        <f t="shared" si="25"/>
        <v/>
      </c>
      <c r="J187" s="355">
        <f t="shared" si="26"/>
        <v>0</v>
      </c>
      <c r="K187" s="356">
        <f t="shared" si="27"/>
        <v>0</v>
      </c>
      <c r="L187" s="356">
        <f t="shared" si="34"/>
        <v>0</v>
      </c>
      <c r="M187" s="356">
        <f t="shared" si="35"/>
        <v>0</v>
      </c>
      <c r="N187" s="355">
        <f t="shared" si="28"/>
        <v>0</v>
      </c>
      <c r="O187" s="355">
        <f t="shared" si="29"/>
        <v>0</v>
      </c>
      <c r="P187" s="355">
        <f t="shared" si="30"/>
        <v>0</v>
      </c>
      <c r="Q187" s="342" t="b">
        <f t="shared" si="31"/>
        <v>0</v>
      </c>
      <c r="R187" s="357">
        <f t="shared" si="32"/>
        <v>1</v>
      </c>
      <c r="S187" s="371" t="str">
        <f t="shared" si="33"/>
        <v/>
      </c>
    </row>
    <row r="188" spans="1:19">
      <c r="A188" s="37">
        <v>179</v>
      </c>
      <c r="B188" s="6"/>
      <c r="C188" s="6"/>
      <c r="D188" s="6"/>
      <c r="E188" s="212"/>
      <c r="F188" s="212"/>
      <c r="G188" s="212"/>
      <c r="H188" s="212"/>
      <c r="I188" s="371" t="str">
        <f t="shared" si="25"/>
        <v/>
      </c>
      <c r="J188" s="355">
        <f t="shared" si="26"/>
        <v>0</v>
      </c>
      <c r="K188" s="356">
        <f t="shared" si="27"/>
        <v>0</v>
      </c>
      <c r="L188" s="356">
        <f t="shared" si="34"/>
        <v>0</v>
      </c>
      <c r="M188" s="356">
        <f t="shared" si="35"/>
        <v>0</v>
      </c>
      <c r="N188" s="355">
        <f t="shared" si="28"/>
        <v>0</v>
      </c>
      <c r="O188" s="355">
        <f t="shared" si="29"/>
        <v>0</v>
      </c>
      <c r="P188" s="355">
        <f t="shared" si="30"/>
        <v>0</v>
      </c>
      <c r="Q188" s="342" t="b">
        <f t="shared" si="31"/>
        <v>0</v>
      </c>
      <c r="R188" s="357">
        <f t="shared" si="32"/>
        <v>1</v>
      </c>
      <c r="S188" s="371" t="str">
        <f t="shared" si="33"/>
        <v/>
      </c>
    </row>
    <row r="189" spans="1:19">
      <c r="A189" s="37">
        <v>180</v>
      </c>
      <c r="B189" s="6"/>
      <c r="C189" s="6"/>
      <c r="D189" s="6"/>
      <c r="E189" s="212"/>
      <c r="F189" s="212"/>
      <c r="G189" s="212"/>
      <c r="H189" s="212"/>
      <c r="I189" s="371" t="str">
        <f t="shared" si="25"/>
        <v/>
      </c>
      <c r="J189" s="355">
        <f t="shared" si="26"/>
        <v>0</v>
      </c>
      <c r="K189" s="356">
        <f t="shared" si="27"/>
        <v>0</v>
      </c>
      <c r="L189" s="356">
        <f t="shared" si="34"/>
        <v>0</v>
      </c>
      <c r="M189" s="356">
        <f t="shared" si="35"/>
        <v>0</v>
      </c>
      <c r="N189" s="355">
        <f t="shared" si="28"/>
        <v>0</v>
      </c>
      <c r="O189" s="355">
        <f t="shared" si="29"/>
        <v>0</v>
      </c>
      <c r="P189" s="355">
        <f t="shared" si="30"/>
        <v>0</v>
      </c>
      <c r="Q189" s="342" t="b">
        <f t="shared" si="31"/>
        <v>0</v>
      </c>
      <c r="R189" s="357">
        <f t="shared" si="32"/>
        <v>1</v>
      </c>
      <c r="S189" s="371" t="str">
        <f t="shared" si="33"/>
        <v/>
      </c>
    </row>
    <row r="190" spans="1:19">
      <c r="A190" s="37">
        <v>181</v>
      </c>
      <c r="B190" s="6"/>
      <c r="C190" s="6"/>
      <c r="D190" s="6"/>
      <c r="E190" s="212"/>
      <c r="F190" s="212"/>
      <c r="G190" s="212"/>
      <c r="H190" s="212"/>
      <c r="I190" s="371" t="str">
        <f t="shared" si="25"/>
        <v/>
      </c>
      <c r="J190" s="355">
        <f t="shared" si="26"/>
        <v>0</v>
      </c>
      <c r="K190" s="356">
        <f t="shared" si="27"/>
        <v>0</v>
      </c>
      <c r="L190" s="356">
        <f t="shared" si="34"/>
        <v>0</v>
      </c>
      <c r="M190" s="356">
        <f t="shared" si="35"/>
        <v>0</v>
      </c>
      <c r="N190" s="355">
        <f t="shared" si="28"/>
        <v>0</v>
      </c>
      <c r="O190" s="355">
        <f t="shared" si="29"/>
        <v>0</v>
      </c>
      <c r="P190" s="355">
        <f t="shared" si="30"/>
        <v>0</v>
      </c>
      <c r="Q190" s="342" t="b">
        <f t="shared" si="31"/>
        <v>0</v>
      </c>
      <c r="R190" s="357">
        <f t="shared" si="32"/>
        <v>1</v>
      </c>
      <c r="S190" s="371" t="str">
        <f t="shared" si="33"/>
        <v/>
      </c>
    </row>
    <row r="191" spans="1:19">
      <c r="A191" s="37">
        <v>182</v>
      </c>
      <c r="B191" s="6"/>
      <c r="C191" s="6"/>
      <c r="D191" s="6"/>
      <c r="E191" s="212"/>
      <c r="F191" s="212"/>
      <c r="G191" s="212"/>
      <c r="H191" s="212"/>
      <c r="I191" s="371" t="str">
        <f t="shared" si="25"/>
        <v/>
      </c>
      <c r="J191" s="355">
        <f t="shared" si="26"/>
        <v>0</v>
      </c>
      <c r="K191" s="356">
        <f t="shared" si="27"/>
        <v>0</v>
      </c>
      <c r="L191" s="356">
        <f t="shared" si="34"/>
        <v>0</v>
      </c>
      <c r="M191" s="356">
        <f t="shared" si="35"/>
        <v>0</v>
      </c>
      <c r="N191" s="355">
        <f t="shared" si="28"/>
        <v>0</v>
      </c>
      <c r="O191" s="355">
        <f t="shared" si="29"/>
        <v>0</v>
      </c>
      <c r="P191" s="355">
        <f t="shared" si="30"/>
        <v>0</v>
      </c>
      <c r="Q191" s="342" t="b">
        <f t="shared" si="31"/>
        <v>0</v>
      </c>
      <c r="R191" s="357">
        <f t="shared" si="32"/>
        <v>1</v>
      </c>
      <c r="S191" s="371" t="str">
        <f t="shared" si="33"/>
        <v/>
      </c>
    </row>
    <row r="192" spans="1:19">
      <c r="A192" s="37">
        <v>183</v>
      </c>
      <c r="B192" s="6"/>
      <c r="C192" s="6"/>
      <c r="D192" s="6"/>
      <c r="E192" s="212"/>
      <c r="F192" s="212"/>
      <c r="G192" s="212"/>
      <c r="H192" s="212"/>
      <c r="I192" s="371" t="str">
        <f t="shared" si="25"/>
        <v/>
      </c>
      <c r="J192" s="355">
        <f t="shared" si="26"/>
        <v>0</v>
      </c>
      <c r="K192" s="356">
        <f t="shared" si="27"/>
        <v>0</v>
      </c>
      <c r="L192" s="356">
        <f t="shared" si="34"/>
        <v>0</v>
      </c>
      <c r="M192" s="356">
        <f t="shared" si="35"/>
        <v>0</v>
      </c>
      <c r="N192" s="355">
        <f t="shared" si="28"/>
        <v>0</v>
      </c>
      <c r="O192" s="355">
        <f t="shared" si="29"/>
        <v>0</v>
      </c>
      <c r="P192" s="355">
        <f t="shared" si="30"/>
        <v>0</v>
      </c>
      <c r="Q192" s="342" t="b">
        <f t="shared" si="31"/>
        <v>0</v>
      </c>
      <c r="R192" s="357">
        <f t="shared" si="32"/>
        <v>1</v>
      </c>
      <c r="S192" s="371" t="str">
        <f t="shared" si="33"/>
        <v/>
      </c>
    </row>
    <row r="193" spans="1:19">
      <c r="A193" s="37">
        <v>184</v>
      </c>
      <c r="B193" s="6"/>
      <c r="C193" s="6"/>
      <c r="D193" s="6"/>
      <c r="E193" s="212"/>
      <c r="F193" s="212"/>
      <c r="G193" s="212"/>
      <c r="H193" s="212"/>
      <c r="I193" s="371" t="str">
        <f t="shared" si="25"/>
        <v/>
      </c>
      <c r="J193" s="355">
        <f t="shared" si="26"/>
        <v>0</v>
      </c>
      <c r="K193" s="356">
        <f t="shared" si="27"/>
        <v>0</v>
      </c>
      <c r="L193" s="356">
        <f t="shared" si="34"/>
        <v>0</v>
      </c>
      <c r="M193" s="356">
        <f t="shared" si="35"/>
        <v>0</v>
      </c>
      <c r="N193" s="355">
        <f t="shared" si="28"/>
        <v>0</v>
      </c>
      <c r="O193" s="355">
        <f t="shared" si="29"/>
        <v>0</v>
      </c>
      <c r="P193" s="355">
        <f t="shared" si="30"/>
        <v>0</v>
      </c>
      <c r="Q193" s="342" t="b">
        <f t="shared" si="31"/>
        <v>0</v>
      </c>
      <c r="R193" s="357">
        <f t="shared" si="32"/>
        <v>1</v>
      </c>
      <c r="S193" s="371" t="str">
        <f t="shared" si="33"/>
        <v/>
      </c>
    </row>
    <row r="194" spans="1:19">
      <c r="A194" s="37">
        <v>185</v>
      </c>
      <c r="B194" s="6"/>
      <c r="C194" s="6"/>
      <c r="D194" s="6"/>
      <c r="E194" s="212"/>
      <c r="F194" s="212"/>
      <c r="G194" s="212"/>
      <c r="H194" s="212"/>
      <c r="I194" s="371" t="str">
        <f t="shared" si="25"/>
        <v/>
      </c>
      <c r="J194" s="355">
        <f t="shared" si="26"/>
        <v>0</v>
      </c>
      <c r="K194" s="356">
        <f t="shared" si="27"/>
        <v>0</v>
      </c>
      <c r="L194" s="356">
        <f t="shared" si="34"/>
        <v>0</v>
      </c>
      <c r="M194" s="356">
        <f t="shared" si="35"/>
        <v>0</v>
      </c>
      <c r="N194" s="355">
        <f t="shared" si="28"/>
        <v>0</v>
      </c>
      <c r="O194" s="355">
        <f t="shared" si="29"/>
        <v>0</v>
      </c>
      <c r="P194" s="355">
        <f t="shared" si="30"/>
        <v>0</v>
      </c>
      <c r="Q194" s="342" t="b">
        <f t="shared" si="31"/>
        <v>0</v>
      </c>
      <c r="R194" s="357">
        <f t="shared" si="32"/>
        <v>1</v>
      </c>
      <c r="S194" s="371" t="str">
        <f t="shared" si="33"/>
        <v/>
      </c>
    </row>
    <row r="195" spans="1:19">
      <c r="A195" s="37">
        <v>186</v>
      </c>
      <c r="B195" s="6"/>
      <c r="C195" s="6"/>
      <c r="D195" s="6"/>
      <c r="E195" s="212"/>
      <c r="F195" s="212"/>
      <c r="G195" s="212"/>
      <c r="H195" s="212"/>
      <c r="I195" s="371" t="str">
        <f t="shared" si="25"/>
        <v/>
      </c>
      <c r="J195" s="355">
        <f t="shared" si="26"/>
        <v>0</v>
      </c>
      <c r="K195" s="356">
        <f t="shared" si="27"/>
        <v>0</v>
      </c>
      <c r="L195" s="356">
        <f t="shared" si="34"/>
        <v>0</v>
      </c>
      <c r="M195" s="356">
        <f t="shared" si="35"/>
        <v>0</v>
      </c>
      <c r="N195" s="355">
        <f t="shared" si="28"/>
        <v>0</v>
      </c>
      <c r="O195" s="355">
        <f t="shared" si="29"/>
        <v>0</v>
      </c>
      <c r="P195" s="355">
        <f t="shared" si="30"/>
        <v>0</v>
      </c>
      <c r="Q195" s="342" t="b">
        <f t="shared" si="31"/>
        <v>0</v>
      </c>
      <c r="R195" s="357">
        <f t="shared" si="32"/>
        <v>1</v>
      </c>
      <c r="S195" s="371" t="str">
        <f t="shared" si="33"/>
        <v/>
      </c>
    </row>
    <row r="196" spans="1:19">
      <c r="A196" s="37">
        <v>187</v>
      </c>
      <c r="B196" s="6"/>
      <c r="C196" s="6"/>
      <c r="D196" s="6"/>
      <c r="E196" s="212"/>
      <c r="F196" s="212"/>
      <c r="G196" s="212"/>
      <c r="H196" s="212"/>
      <c r="I196" s="371" t="str">
        <f t="shared" si="25"/>
        <v/>
      </c>
      <c r="J196" s="355">
        <f t="shared" si="26"/>
        <v>0</v>
      </c>
      <c r="K196" s="356">
        <f t="shared" si="27"/>
        <v>0</v>
      </c>
      <c r="L196" s="356">
        <f t="shared" si="34"/>
        <v>0</v>
      </c>
      <c r="M196" s="356">
        <f t="shared" si="35"/>
        <v>0</v>
      </c>
      <c r="N196" s="355">
        <f t="shared" si="28"/>
        <v>0</v>
      </c>
      <c r="O196" s="355">
        <f t="shared" si="29"/>
        <v>0</v>
      </c>
      <c r="P196" s="355">
        <f t="shared" si="30"/>
        <v>0</v>
      </c>
      <c r="Q196" s="342" t="b">
        <f t="shared" si="31"/>
        <v>0</v>
      </c>
      <c r="R196" s="357">
        <f t="shared" si="32"/>
        <v>1</v>
      </c>
      <c r="S196" s="371" t="str">
        <f t="shared" si="33"/>
        <v/>
      </c>
    </row>
    <row r="197" spans="1:19">
      <c r="A197" s="37">
        <v>188</v>
      </c>
      <c r="B197" s="6"/>
      <c r="C197" s="6"/>
      <c r="D197" s="6"/>
      <c r="E197" s="212"/>
      <c r="F197" s="212"/>
      <c r="G197" s="212"/>
      <c r="H197" s="212"/>
      <c r="I197" s="371" t="str">
        <f t="shared" si="25"/>
        <v/>
      </c>
      <c r="J197" s="355">
        <f t="shared" si="26"/>
        <v>0</v>
      </c>
      <c r="K197" s="356">
        <f t="shared" si="27"/>
        <v>0</v>
      </c>
      <c r="L197" s="356">
        <f t="shared" si="34"/>
        <v>0</v>
      </c>
      <c r="M197" s="356">
        <f t="shared" si="35"/>
        <v>0</v>
      </c>
      <c r="N197" s="355">
        <f t="shared" si="28"/>
        <v>0</v>
      </c>
      <c r="O197" s="355">
        <f t="shared" si="29"/>
        <v>0</v>
      </c>
      <c r="P197" s="355">
        <f t="shared" si="30"/>
        <v>0</v>
      </c>
      <c r="Q197" s="342" t="b">
        <f t="shared" si="31"/>
        <v>0</v>
      </c>
      <c r="R197" s="357">
        <f t="shared" si="32"/>
        <v>1</v>
      </c>
      <c r="S197" s="371" t="str">
        <f t="shared" si="33"/>
        <v/>
      </c>
    </row>
    <row r="198" spans="1:19">
      <c r="A198" s="37">
        <v>189</v>
      </c>
      <c r="B198" s="6"/>
      <c r="C198" s="6"/>
      <c r="D198" s="6"/>
      <c r="E198" s="212"/>
      <c r="F198" s="212"/>
      <c r="G198" s="212"/>
      <c r="H198" s="212"/>
      <c r="I198" s="371" t="str">
        <f t="shared" si="25"/>
        <v/>
      </c>
      <c r="J198" s="355">
        <f t="shared" si="26"/>
        <v>0</v>
      </c>
      <c r="K198" s="356">
        <f t="shared" si="27"/>
        <v>0</v>
      </c>
      <c r="L198" s="356">
        <f t="shared" si="34"/>
        <v>0</v>
      </c>
      <c r="M198" s="356">
        <f t="shared" si="35"/>
        <v>0</v>
      </c>
      <c r="N198" s="355">
        <f t="shared" si="28"/>
        <v>0</v>
      </c>
      <c r="O198" s="355">
        <f t="shared" si="29"/>
        <v>0</v>
      </c>
      <c r="P198" s="355">
        <f t="shared" si="30"/>
        <v>0</v>
      </c>
      <c r="Q198" s="342" t="b">
        <f t="shared" si="31"/>
        <v>0</v>
      </c>
      <c r="R198" s="357">
        <f t="shared" si="32"/>
        <v>1</v>
      </c>
      <c r="S198" s="371" t="str">
        <f t="shared" si="33"/>
        <v/>
      </c>
    </row>
    <row r="199" spans="1:19">
      <c r="A199" s="37">
        <v>190</v>
      </c>
      <c r="B199" s="6"/>
      <c r="C199" s="6"/>
      <c r="D199" s="6"/>
      <c r="E199" s="212"/>
      <c r="F199" s="212"/>
      <c r="G199" s="212"/>
      <c r="H199" s="212"/>
      <c r="I199" s="371" t="str">
        <f t="shared" si="25"/>
        <v/>
      </c>
      <c r="J199" s="355">
        <f t="shared" si="26"/>
        <v>0</v>
      </c>
      <c r="K199" s="356">
        <f t="shared" si="27"/>
        <v>0</v>
      </c>
      <c r="L199" s="356">
        <f t="shared" si="34"/>
        <v>0</v>
      </c>
      <c r="M199" s="356">
        <f t="shared" si="35"/>
        <v>0</v>
      </c>
      <c r="N199" s="355">
        <f t="shared" si="28"/>
        <v>0</v>
      </c>
      <c r="O199" s="355">
        <f t="shared" si="29"/>
        <v>0</v>
      </c>
      <c r="P199" s="355">
        <f t="shared" si="30"/>
        <v>0</v>
      </c>
      <c r="Q199" s="342" t="b">
        <f t="shared" si="31"/>
        <v>0</v>
      </c>
      <c r="R199" s="357">
        <f t="shared" si="32"/>
        <v>1</v>
      </c>
      <c r="S199" s="371" t="str">
        <f t="shared" si="33"/>
        <v/>
      </c>
    </row>
    <row r="200" spans="1:19">
      <c r="A200" s="37">
        <v>191</v>
      </c>
      <c r="B200" s="6"/>
      <c r="C200" s="6"/>
      <c r="D200" s="6"/>
      <c r="E200" s="212"/>
      <c r="F200" s="212"/>
      <c r="G200" s="212"/>
      <c r="H200" s="212"/>
      <c r="I200" s="371" t="str">
        <f t="shared" si="25"/>
        <v/>
      </c>
      <c r="J200" s="355">
        <f t="shared" si="26"/>
        <v>0</v>
      </c>
      <c r="K200" s="356">
        <f t="shared" si="27"/>
        <v>0</v>
      </c>
      <c r="L200" s="356">
        <f t="shared" si="34"/>
        <v>0</v>
      </c>
      <c r="M200" s="356">
        <f t="shared" si="35"/>
        <v>0</v>
      </c>
      <c r="N200" s="355">
        <f t="shared" si="28"/>
        <v>0</v>
      </c>
      <c r="O200" s="355">
        <f t="shared" si="29"/>
        <v>0</v>
      </c>
      <c r="P200" s="355">
        <f t="shared" si="30"/>
        <v>0</v>
      </c>
      <c r="Q200" s="342" t="b">
        <f t="shared" si="31"/>
        <v>0</v>
      </c>
      <c r="R200" s="357">
        <f t="shared" si="32"/>
        <v>1</v>
      </c>
      <c r="S200" s="371" t="str">
        <f t="shared" si="33"/>
        <v/>
      </c>
    </row>
    <row r="201" spans="1:19">
      <c r="A201" s="37">
        <v>192</v>
      </c>
      <c r="B201" s="6"/>
      <c r="C201" s="6"/>
      <c r="D201" s="6"/>
      <c r="E201" s="212"/>
      <c r="F201" s="212"/>
      <c r="G201" s="212"/>
      <c r="H201" s="212"/>
      <c r="I201" s="371" t="str">
        <f t="shared" si="25"/>
        <v/>
      </c>
      <c r="J201" s="355">
        <f t="shared" si="26"/>
        <v>0</v>
      </c>
      <c r="K201" s="356">
        <f t="shared" si="27"/>
        <v>0</v>
      </c>
      <c r="L201" s="356">
        <f t="shared" si="34"/>
        <v>0</v>
      </c>
      <c r="M201" s="356">
        <f t="shared" si="35"/>
        <v>0</v>
      </c>
      <c r="N201" s="355">
        <f t="shared" si="28"/>
        <v>0</v>
      </c>
      <c r="O201" s="355">
        <f t="shared" si="29"/>
        <v>0</v>
      </c>
      <c r="P201" s="355">
        <f t="shared" si="30"/>
        <v>0</v>
      </c>
      <c r="Q201" s="342" t="b">
        <f t="shared" si="31"/>
        <v>0</v>
      </c>
      <c r="R201" s="357">
        <f t="shared" si="32"/>
        <v>1</v>
      </c>
      <c r="S201" s="371" t="str">
        <f t="shared" si="33"/>
        <v/>
      </c>
    </row>
    <row r="202" spans="1:19">
      <c r="A202" s="37">
        <v>193</v>
      </c>
      <c r="B202" s="6"/>
      <c r="C202" s="6"/>
      <c r="D202" s="6"/>
      <c r="E202" s="212"/>
      <c r="F202" s="212"/>
      <c r="G202" s="212"/>
      <c r="H202" s="212"/>
      <c r="I202" s="371" t="str">
        <f t="shared" ref="I202:I259" si="36">IF(OR($B202="",$C202="",$D202="",$E202="",$E202&lt;an_initial,$E202&gt;an_final,$Q202=FALSE),"", IF(OR($F202="X",$F202="x"),BREV_APL/R202, IF(OR($G202="X",$G202="x"),BREV_INT/R202, IF(OR($H202="X",$H202="x"),BREV_ROM/R202,""))))</f>
        <v/>
      </c>
      <c r="J202" s="355">
        <f t="shared" ref="J202:J259" si="37">N202+O202+P202</f>
        <v>0</v>
      </c>
      <c r="K202" s="356">
        <f t="shared" ref="K202:K259" si="38">IF(OR($F202="X",$F202="x"),$I202,0)</f>
        <v>0</v>
      </c>
      <c r="L202" s="356">
        <f t="shared" si="34"/>
        <v>0</v>
      </c>
      <c r="M202" s="356">
        <f t="shared" si="35"/>
        <v>0</v>
      </c>
      <c r="N202" s="355">
        <f t="shared" ref="N202:N259" si="39">IF(OR($B202="",$C202="",$D202="",$Q202=FALSE),0,IF(AND($E202&gt;=an_initial,$F202&lt;&gt;""),1,0))</f>
        <v>0</v>
      </c>
      <c r="O202" s="355">
        <f t="shared" ref="O202:O259" si="40">IF(OR($B202="",$C202="",$D202="",$E202="",$Q202=FALSE),0,IF(AND($E202&gt;=an_initial,$G202&lt;&gt;""),1,0))</f>
        <v>0</v>
      </c>
      <c r="P202" s="355">
        <f t="shared" ref="P202:P259" si="41">IF(OR($B202="",$C202="",$D202="",$E202="",$Q202=FALSE),0,IF(AND($E202&gt;=an_initial,$H202&lt;&gt;""),1,0))</f>
        <v>0</v>
      </c>
      <c r="Q202" s="342" t="b">
        <f t="shared" ref="Q202:Q259" si="42">IF(nume_candidat="",FALSE,ISNUMBER(SEARCH(nume_candidat,$B202)))</f>
        <v>0</v>
      </c>
      <c r="R202" s="357">
        <f t="shared" ref="R202:R259" si="43">LEN(B202)-LEN(SUBSTITUTE(B202,",",""))+1</f>
        <v>1</v>
      </c>
      <c r="S202" s="371" t="str">
        <f t="shared" ref="S202:S259" si="44">IF(OR($B202="",$C202="",$D202="",$E202="",$E202&lt;an_initial,$E202&gt;an_final,$Q202=FALSE),"", IF(OR($G202="X",$G202="x"),BREV_INT/R202,""))</f>
        <v/>
      </c>
    </row>
    <row r="203" spans="1:19">
      <c r="A203" s="37">
        <v>194</v>
      </c>
      <c r="B203" s="6"/>
      <c r="C203" s="6"/>
      <c r="D203" s="6"/>
      <c r="E203" s="212"/>
      <c r="F203" s="212"/>
      <c r="G203" s="212"/>
      <c r="H203" s="212"/>
      <c r="I203" s="371" t="str">
        <f t="shared" si="36"/>
        <v/>
      </c>
      <c r="J203" s="355">
        <f t="shared" si="37"/>
        <v>0</v>
      </c>
      <c r="K203" s="356">
        <f t="shared" si="38"/>
        <v>0</v>
      </c>
      <c r="L203" s="356">
        <f t="shared" si="34"/>
        <v>0</v>
      </c>
      <c r="M203" s="356">
        <f t="shared" si="35"/>
        <v>0</v>
      </c>
      <c r="N203" s="355">
        <f t="shared" si="39"/>
        <v>0</v>
      </c>
      <c r="O203" s="355">
        <f t="shared" si="40"/>
        <v>0</v>
      </c>
      <c r="P203" s="355">
        <f t="shared" si="41"/>
        <v>0</v>
      </c>
      <c r="Q203" s="342" t="b">
        <f t="shared" si="42"/>
        <v>0</v>
      </c>
      <c r="R203" s="357">
        <f t="shared" si="43"/>
        <v>1</v>
      </c>
      <c r="S203" s="371" t="str">
        <f t="shared" si="44"/>
        <v/>
      </c>
    </row>
    <row r="204" spans="1:19">
      <c r="A204" s="37">
        <v>195</v>
      </c>
      <c r="B204" s="6"/>
      <c r="C204" s="6"/>
      <c r="D204" s="6"/>
      <c r="E204" s="212"/>
      <c r="F204" s="212"/>
      <c r="G204" s="212"/>
      <c r="H204" s="212"/>
      <c r="I204" s="371" t="str">
        <f t="shared" si="36"/>
        <v/>
      </c>
      <c r="J204" s="355">
        <f t="shared" si="37"/>
        <v>0</v>
      </c>
      <c r="K204" s="356">
        <f t="shared" si="38"/>
        <v>0</v>
      </c>
      <c r="L204" s="356">
        <f t="shared" si="34"/>
        <v>0</v>
      </c>
      <c r="M204" s="356">
        <f t="shared" si="35"/>
        <v>0</v>
      </c>
      <c r="N204" s="355">
        <f t="shared" si="39"/>
        <v>0</v>
      </c>
      <c r="O204" s="355">
        <f t="shared" si="40"/>
        <v>0</v>
      </c>
      <c r="P204" s="355">
        <f t="shared" si="41"/>
        <v>0</v>
      </c>
      <c r="Q204" s="342" t="b">
        <f t="shared" si="42"/>
        <v>0</v>
      </c>
      <c r="R204" s="357">
        <f t="shared" si="43"/>
        <v>1</v>
      </c>
      <c r="S204" s="371" t="str">
        <f t="shared" si="44"/>
        <v/>
      </c>
    </row>
    <row r="205" spans="1:19">
      <c r="A205" s="37">
        <v>196</v>
      </c>
      <c r="B205" s="6"/>
      <c r="C205" s="6"/>
      <c r="D205" s="6"/>
      <c r="E205" s="212"/>
      <c r="F205" s="212"/>
      <c r="G205" s="212"/>
      <c r="H205" s="212"/>
      <c r="I205" s="371" t="str">
        <f t="shared" si="36"/>
        <v/>
      </c>
      <c r="J205" s="355">
        <f t="shared" si="37"/>
        <v>0</v>
      </c>
      <c r="K205" s="356">
        <f t="shared" si="38"/>
        <v>0</v>
      </c>
      <c r="L205" s="356">
        <f t="shared" si="34"/>
        <v>0</v>
      </c>
      <c r="M205" s="356">
        <f t="shared" si="35"/>
        <v>0</v>
      </c>
      <c r="N205" s="355">
        <f t="shared" si="39"/>
        <v>0</v>
      </c>
      <c r="O205" s="355">
        <f t="shared" si="40"/>
        <v>0</v>
      </c>
      <c r="P205" s="355">
        <f t="shared" si="41"/>
        <v>0</v>
      </c>
      <c r="Q205" s="342" t="b">
        <f t="shared" si="42"/>
        <v>0</v>
      </c>
      <c r="R205" s="357">
        <f t="shared" si="43"/>
        <v>1</v>
      </c>
      <c r="S205" s="371" t="str">
        <f t="shared" si="44"/>
        <v/>
      </c>
    </row>
    <row r="206" spans="1:19">
      <c r="A206" s="37">
        <v>197</v>
      </c>
      <c r="B206" s="6"/>
      <c r="C206" s="6"/>
      <c r="D206" s="6"/>
      <c r="E206" s="212"/>
      <c r="F206" s="212"/>
      <c r="G206" s="212"/>
      <c r="H206" s="212"/>
      <c r="I206" s="371" t="str">
        <f t="shared" si="36"/>
        <v/>
      </c>
      <c r="J206" s="355">
        <f t="shared" si="37"/>
        <v>0</v>
      </c>
      <c r="K206" s="356">
        <f t="shared" si="38"/>
        <v>0</v>
      </c>
      <c r="L206" s="356">
        <f t="shared" si="34"/>
        <v>0</v>
      </c>
      <c r="M206" s="356">
        <f t="shared" si="35"/>
        <v>0</v>
      </c>
      <c r="N206" s="355">
        <f t="shared" si="39"/>
        <v>0</v>
      </c>
      <c r="O206" s="355">
        <f t="shared" si="40"/>
        <v>0</v>
      </c>
      <c r="P206" s="355">
        <f t="shared" si="41"/>
        <v>0</v>
      </c>
      <c r="Q206" s="342" t="b">
        <f t="shared" si="42"/>
        <v>0</v>
      </c>
      <c r="R206" s="357">
        <f t="shared" si="43"/>
        <v>1</v>
      </c>
      <c r="S206" s="371" t="str">
        <f t="shared" si="44"/>
        <v/>
      </c>
    </row>
    <row r="207" spans="1:19">
      <c r="A207" s="37">
        <v>198</v>
      </c>
      <c r="B207" s="6"/>
      <c r="C207" s="6"/>
      <c r="D207" s="6"/>
      <c r="E207" s="212"/>
      <c r="F207" s="212"/>
      <c r="G207" s="212"/>
      <c r="H207" s="212"/>
      <c r="I207" s="371" t="str">
        <f t="shared" si="36"/>
        <v/>
      </c>
      <c r="J207" s="355">
        <f t="shared" si="37"/>
        <v>0</v>
      </c>
      <c r="K207" s="356">
        <f t="shared" si="38"/>
        <v>0</v>
      </c>
      <c r="L207" s="356">
        <f t="shared" si="34"/>
        <v>0</v>
      </c>
      <c r="M207" s="356">
        <f t="shared" si="35"/>
        <v>0</v>
      </c>
      <c r="N207" s="355">
        <f t="shared" si="39"/>
        <v>0</v>
      </c>
      <c r="O207" s="355">
        <f t="shared" si="40"/>
        <v>0</v>
      </c>
      <c r="P207" s="355">
        <f t="shared" si="41"/>
        <v>0</v>
      </c>
      <c r="Q207" s="342" t="b">
        <f t="shared" si="42"/>
        <v>0</v>
      </c>
      <c r="R207" s="357">
        <f t="shared" si="43"/>
        <v>1</v>
      </c>
      <c r="S207" s="371" t="str">
        <f t="shared" si="44"/>
        <v/>
      </c>
    </row>
    <row r="208" spans="1:19">
      <c r="A208" s="37">
        <v>199</v>
      </c>
      <c r="B208" s="6"/>
      <c r="C208" s="6"/>
      <c r="D208" s="6"/>
      <c r="E208" s="212"/>
      <c r="F208" s="212"/>
      <c r="G208" s="212"/>
      <c r="H208" s="212"/>
      <c r="I208" s="371" t="str">
        <f t="shared" si="36"/>
        <v/>
      </c>
      <c r="J208" s="355">
        <f t="shared" si="37"/>
        <v>0</v>
      </c>
      <c r="K208" s="356">
        <f t="shared" si="38"/>
        <v>0</v>
      </c>
      <c r="L208" s="356">
        <f t="shared" ref="L208:L259" si="45">IF(OR($G208="X",$G208="x"),$I208,0)</f>
        <v>0</v>
      </c>
      <c r="M208" s="356">
        <f t="shared" ref="M208:M259" si="46">IF(OR($H208="X",$H208="x"),$I208,0)</f>
        <v>0</v>
      </c>
      <c r="N208" s="355">
        <f t="shared" si="39"/>
        <v>0</v>
      </c>
      <c r="O208" s="355">
        <f t="shared" si="40"/>
        <v>0</v>
      </c>
      <c r="P208" s="355">
        <f t="shared" si="41"/>
        <v>0</v>
      </c>
      <c r="Q208" s="342" t="b">
        <f t="shared" si="42"/>
        <v>0</v>
      </c>
      <c r="R208" s="357">
        <f t="shared" si="43"/>
        <v>1</v>
      </c>
      <c r="S208" s="371" t="str">
        <f t="shared" si="44"/>
        <v/>
      </c>
    </row>
    <row r="209" spans="1:19">
      <c r="A209" s="37">
        <v>200</v>
      </c>
      <c r="B209" s="6"/>
      <c r="C209" s="6"/>
      <c r="D209" s="6"/>
      <c r="E209" s="212"/>
      <c r="F209" s="212"/>
      <c r="G209" s="212"/>
      <c r="H209" s="212"/>
      <c r="I209" s="371" t="str">
        <f t="shared" si="36"/>
        <v/>
      </c>
      <c r="J209" s="355">
        <f t="shared" si="37"/>
        <v>0</v>
      </c>
      <c r="K209" s="356">
        <f t="shared" si="38"/>
        <v>0</v>
      </c>
      <c r="L209" s="356">
        <f t="shared" si="45"/>
        <v>0</v>
      </c>
      <c r="M209" s="356">
        <f t="shared" si="46"/>
        <v>0</v>
      </c>
      <c r="N209" s="355">
        <f t="shared" si="39"/>
        <v>0</v>
      </c>
      <c r="O209" s="355">
        <f t="shared" si="40"/>
        <v>0</v>
      </c>
      <c r="P209" s="355">
        <f t="shared" si="41"/>
        <v>0</v>
      </c>
      <c r="Q209" s="342" t="b">
        <f t="shared" si="42"/>
        <v>0</v>
      </c>
      <c r="R209" s="357">
        <f t="shared" si="43"/>
        <v>1</v>
      </c>
      <c r="S209" s="371" t="str">
        <f t="shared" si="44"/>
        <v/>
      </c>
    </row>
    <row r="210" spans="1:19">
      <c r="A210" s="37">
        <v>201</v>
      </c>
      <c r="B210" s="6"/>
      <c r="C210" s="6"/>
      <c r="D210" s="6"/>
      <c r="E210" s="212"/>
      <c r="F210" s="212"/>
      <c r="G210" s="212"/>
      <c r="H210" s="212"/>
      <c r="I210" s="371" t="str">
        <f t="shared" si="36"/>
        <v/>
      </c>
      <c r="J210" s="355">
        <f t="shared" si="37"/>
        <v>0</v>
      </c>
      <c r="K210" s="356">
        <f t="shared" si="38"/>
        <v>0</v>
      </c>
      <c r="L210" s="356">
        <f t="shared" si="45"/>
        <v>0</v>
      </c>
      <c r="M210" s="356">
        <f t="shared" si="46"/>
        <v>0</v>
      </c>
      <c r="N210" s="355">
        <f t="shared" si="39"/>
        <v>0</v>
      </c>
      <c r="O210" s="355">
        <f t="shared" si="40"/>
        <v>0</v>
      </c>
      <c r="P210" s="355">
        <f t="shared" si="41"/>
        <v>0</v>
      </c>
      <c r="Q210" s="342" t="b">
        <f t="shared" si="42"/>
        <v>0</v>
      </c>
      <c r="R210" s="357">
        <f t="shared" si="43"/>
        <v>1</v>
      </c>
      <c r="S210" s="371" t="str">
        <f t="shared" si="44"/>
        <v/>
      </c>
    </row>
    <row r="211" spans="1:19">
      <c r="A211" s="37">
        <v>202</v>
      </c>
      <c r="B211" s="6"/>
      <c r="C211" s="6"/>
      <c r="D211" s="6"/>
      <c r="E211" s="212"/>
      <c r="F211" s="212"/>
      <c r="G211" s="212"/>
      <c r="H211" s="212"/>
      <c r="I211" s="371" t="str">
        <f t="shared" si="36"/>
        <v/>
      </c>
      <c r="J211" s="355">
        <f t="shared" si="37"/>
        <v>0</v>
      </c>
      <c r="K211" s="356">
        <f t="shared" si="38"/>
        <v>0</v>
      </c>
      <c r="L211" s="356">
        <f t="shared" si="45"/>
        <v>0</v>
      </c>
      <c r="M211" s="356">
        <f t="shared" si="46"/>
        <v>0</v>
      </c>
      <c r="N211" s="355">
        <f t="shared" si="39"/>
        <v>0</v>
      </c>
      <c r="O211" s="355">
        <f t="shared" si="40"/>
        <v>0</v>
      </c>
      <c r="P211" s="355">
        <f t="shared" si="41"/>
        <v>0</v>
      </c>
      <c r="Q211" s="342" t="b">
        <f t="shared" si="42"/>
        <v>0</v>
      </c>
      <c r="R211" s="357">
        <f t="shared" si="43"/>
        <v>1</v>
      </c>
      <c r="S211" s="371" t="str">
        <f t="shared" si="44"/>
        <v/>
      </c>
    </row>
    <row r="212" spans="1:19">
      <c r="A212" s="37">
        <v>203</v>
      </c>
      <c r="B212" s="6"/>
      <c r="C212" s="6"/>
      <c r="D212" s="6"/>
      <c r="E212" s="212"/>
      <c r="F212" s="212"/>
      <c r="G212" s="212"/>
      <c r="H212" s="212"/>
      <c r="I212" s="371" t="str">
        <f t="shared" si="36"/>
        <v/>
      </c>
      <c r="J212" s="355">
        <f t="shared" si="37"/>
        <v>0</v>
      </c>
      <c r="K212" s="356">
        <f t="shared" si="38"/>
        <v>0</v>
      </c>
      <c r="L212" s="356">
        <f t="shared" si="45"/>
        <v>0</v>
      </c>
      <c r="M212" s="356">
        <f t="shared" si="46"/>
        <v>0</v>
      </c>
      <c r="N212" s="355">
        <f t="shared" si="39"/>
        <v>0</v>
      </c>
      <c r="O212" s="355">
        <f t="shared" si="40"/>
        <v>0</v>
      </c>
      <c r="P212" s="355">
        <f t="shared" si="41"/>
        <v>0</v>
      </c>
      <c r="Q212" s="342" t="b">
        <f t="shared" si="42"/>
        <v>0</v>
      </c>
      <c r="R212" s="357">
        <f t="shared" si="43"/>
        <v>1</v>
      </c>
      <c r="S212" s="371" t="str">
        <f t="shared" si="44"/>
        <v/>
      </c>
    </row>
    <row r="213" spans="1:19">
      <c r="A213" s="37">
        <v>204</v>
      </c>
      <c r="B213" s="6"/>
      <c r="C213" s="6"/>
      <c r="D213" s="6"/>
      <c r="E213" s="212"/>
      <c r="F213" s="212"/>
      <c r="G213" s="212"/>
      <c r="H213" s="212"/>
      <c r="I213" s="371" t="str">
        <f t="shared" si="36"/>
        <v/>
      </c>
      <c r="J213" s="355">
        <f t="shared" si="37"/>
        <v>0</v>
      </c>
      <c r="K213" s="356">
        <f t="shared" si="38"/>
        <v>0</v>
      </c>
      <c r="L213" s="356">
        <f t="shared" si="45"/>
        <v>0</v>
      </c>
      <c r="M213" s="356">
        <f t="shared" si="46"/>
        <v>0</v>
      </c>
      <c r="N213" s="355">
        <f t="shared" si="39"/>
        <v>0</v>
      </c>
      <c r="O213" s="355">
        <f t="shared" si="40"/>
        <v>0</v>
      </c>
      <c r="P213" s="355">
        <f t="shared" si="41"/>
        <v>0</v>
      </c>
      <c r="Q213" s="342" t="b">
        <f t="shared" si="42"/>
        <v>0</v>
      </c>
      <c r="R213" s="357">
        <f t="shared" si="43"/>
        <v>1</v>
      </c>
      <c r="S213" s="371" t="str">
        <f t="shared" si="44"/>
        <v/>
      </c>
    </row>
    <row r="214" spans="1:19">
      <c r="A214" s="37">
        <v>205</v>
      </c>
      <c r="B214" s="6"/>
      <c r="C214" s="6"/>
      <c r="D214" s="6"/>
      <c r="E214" s="212"/>
      <c r="F214" s="212"/>
      <c r="G214" s="212"/>
      <c r="H214" s="212"/>
      <c r="I214" s="371" t="str">
        <f t="shared" si="36"/>
        <v/>
      </c>
      <c r="J214" s="355">
        <f t="shared" si="37"/>
        <v>0</v>
      </c>
      <c r="K214" s="356">
        <f t="shared" si="38"/>
        <v>0</v>
      </c>
      <c r="L214" s="356">
        <f t="shared" si="45"/>
        <v>0</v>
      </c>
      <c r="M214" s="356">
        <f t="shared" si="46"/>
        <v>0</v>
      </c>
      <c r="N214" s="355">
        <f t="shared" si="39"/>
        <v>0</v>
      </c>
      <c r="O214" s="355">
        <f t="shared" si="40"/>
        <v>0</v>
      </c>
      <c r="P214" s="355">
        <f t="shared" si="41"/>
        <v>0</v>
      </c>
      <c r="Q214" s="342" t="b">
        <f t="shared" si="42"/>
        <v>0</v>
      </c>
      <c r="R214" s="357">
        <f t="shared" si="43"/>
        <v>1</v>
      </c>
      <c r="S214" s="371" t="str">
        <f t="shared" si="44"/>
        <v/>
      </c>
    </row>
    <row r="215" spans="1:19">
      <c r="A215" s="37">
        <v>206</v>
      </c>
      <c r="B215" s="6"/>
      <c r="C215" s="6"/>
      <c r="D215" s="6"/>
      <c r="E215" s="212"/>
      <c r="F215" s="212"/>
      <c r="G215" s="212"/>
      <c r="H215" s="212"/>
      <c r="I215" s="371" t="str">
        <f t="shared" si="36"/>
        <v/>
      </c>
      <c r="J215" s="355">
        <f t="shared" si="37"/>
        <v>0</v>
      </c>
      <c r="K215" s="356">
        <f t="shared" si="38"/>
        <v>0</v>
      </c>
      <c r="L215" s="356">
        <f t="shared" si="45"/>
        <v>0</v>
      </c>
      <c r="M215" s="356">
        <f t="shared" si="46"/>
        <v>0</v>
      </c>
      <c r="N215" s="355">
        <f t="shared" si="39"/>
        <v>0</v>
      </c>
      <c r="O215" s="355">
        <f t="shared" si="40"/>
        <v>0</v>
      </c>
      <c r="P215" s="355">
        <f t="shared" si="41"/>
        <v>0</v>
      </c>
      <c r="Q215" s="342" t="b">
        <f t="shared" si="42"/>
        <v>0</v>
      </c>
      <c r="R215" s="357">
        <f t="shared" si="43"/>
        <v>1</v>
      </c>
      <c r="S215" s="371" t="str">
        <f t="shared" si="44"/>
        <v/>
      </c>
    </row>
    <row r="216" spans="1:19">
      <c r="A216" s="37">
        <v>207</v>
      </c>
      <c r="B216" s="6"/>
      <c r="C216" s="6"/>
      <c r="D216" s="6"/>
      <c r="E216" s="212"/>
      <c r="F216" s="212"/>
      <c r="G216" s="212"/>
      <c r="H216" s="212"/>
      <c r="I216" s="371" t="str">
        <f t="shared" si="36"/>
        <v/>
      </c>
      <c r="J216" s="355">
        <f t="shared" si="37"/>
        <v>0</v>
      </c>
      <c r="K216" s="356">
        <f t="shared" si="38"/>
        <v>0</v>
      </c>
      <c r="L216" s="356">
        <f t="shared" si="45"/>
        <v>0</v>
      </c>
      <c r="M216" s="356">
        <f t="shared" si="46"/>
        <v>0</v>
      </c>
      <c r="N216" s="355">
        <f t="shared" si="39"/>
        <v>0</v>
      </c>
      <c r="O216" s="355">
        <f t="shared" si="40"/>
        <v>0</v>
      </c>
      <c r="P216" s="355">
        <f t="shared" si="41"/>
        <v>0</v>
      </c>
      <c r="Q216" s="342" t="b">
        <f t="shared" si="42"/>
        <v>0</v>
      </c>
      <c r="R216" s="357">
        <f t="shared" si="43"/>
        <v>1</v>
      </c>
      <c r="S216" s="371" t="str">
        <f t="shared" si="44"/>
        <v/>
      </c>
    </row>
    <row r="217" spans="1:19">
      <c r="A217" s="37">
        <v>208</v>
      </c>
      <c r="B217" s="6"/>
      <c r="C217" s="6"/>
      <c r="D217" s="6"/>
      <c r="E217" s="212"/>
      <c r="F217" s="212"/>
      <c r="G217" s="212"/>
      <c r="H217" s="212"/>
      <c r="I217" s="371" t="str">
        <f t="shared" si="36"/>
        <v/>
      </c>
      <c r="J217" s="355">
        <f t="shared" si="37"/>
        <v>0</v>
      </c>
      <c r="K217" s="356">
        <f t="shared" si="38"/>
        <v>0</v>
      </c>
      <c r="L217" s="356">
        <f t="shared" si="45"/>
        <v>0</v>
      </c>
      <c r="M217" s="356">
        <f t="shared" si="46"/>
        <v>0</v>
      </c>
      <c r="N217" s="355">
        <f t="shared" si="39"/>
        <v>0</v>
      </c>
      <c r="O217" s="355">
        <f t="shared" si="40"/>
        <v>0</v>
      </c>
      <c r="P217" s="355">
        <f t="shared" si="41"/>
        <v>0</v>
      </c>
      <c r="Q217" s="342" t="b">
        <f t="shared" si="42"/>
        <v>0</v>
      </c>
      <c r="R217" s="357">
        <f t="shared" si="43"/>
        <v>1</v>
      </c>
      <c r="S217" s="371" t="str">
        <f t="shared" si="44"/>
        <v/>
      </c>
    </row>
    <row r="218" spans="1:19">
      <c r="A218" s="37">
        <v>209</v>
      </c>
      <c r="B218" s="6"/>
      <c r="C218" s="6"/>
      <c r="D218" s="6"/>
      <c r="E218" s="212"/>
      <c r="F218" s="212"/>
      <c r="G218" s="212"/>
      <c r="H218" s="212"/>
      <c r="I218" s="371" t="str">
        <f t="shared" si="36"/>
        <v/>
      </c>
      <c r="J218" s="355">
        <f t="shared" si="37"/>
        <v>0</v>
      </c>
      <c r="K218" s="356">
        <f t="shared" si="38"/>
        <v>0</v>
      </c>
      <c r="L218" s="356">
        <f t="shared" si="45"/>
        <v>0</v>
      </c>
      <c r="M218" s="356">
        <f t="shared" si="46"/>
        <v>0</v>
      </c>
      <c r="N218" s="355">
        <f t="shared" si="39"/>
        <v>0</v>
      </c>
      <c r="O218" s="355">
        <f t="shared" si="40"/>
        <v>0</v>
      </c>
      <c r="P218" s="355">
        <f t="shared" si="41"/>
        <v>0</v>
      </c>
      <c r="Q218" s="342" t="b">
        <f t="shared" si="42"/>
        <v>0</v>
      </c>
      <c r="R218" s="357">
        <f t="shared" si="43"/>
        <v>1</v>
      </c>
      <c r="S218" s="371" t="str">
        <f t="shared" si="44"/>
        <v/>
      </c>
    </row>
    <row r="219" spans="1:19">
      <c r="A219" s="37">
        <v>210</v>
      </c>
      <c r="B219" s="6"/>
      <c r="C219" s="6"/>
      <c r="D219" s="6"/>
      <c r="E219" s="212"/>
      <c r="F219" s="212"/>
      <c r="G219" s="212"/>
      <c r="H219" s="212"/>
      <c r="I219" s="371" t="str">
        <f t="shared" si="36"/>
        <v/>
      </c>
      <c r="J219" s="355">
        <f t="shared" si="37"/>
        <v>0</v>
      </c>
      <c r="K219" s="356">
        <f t="shared" si="38"/>
        <v>0</v>
      </c>
      <c r="L219" s="356">
        <f t="shared" si="45"/>
        <v>0</v>
      </c>
      <c r="M219" s="356">
        <f t="shared" si="46"/>
        <v>0</v>
      </c>
      <c r="N219" s="355">
        <f t="shared" si="39"/>
        <v>0</v>
      </c>
      <c r="O219" s="355">
        <f t="shared" si="40"/>
        <v>0</v>
      </c>
      <c r="P219" s="355">
        <f t="shared" si="41"/>
        <v>0</v>
      </c>
      <c r="Q219" s="342" t="b">
        <f t="shared" si="42"/>
        <v>0</v>
      </c>
      <c r="R219" s="357">
        <f t="shared" si="43"/>
        <v>1</v>
      </c>
      <c r="S219" s="371" t="str">
        <f t="shared" si="44"/>
        <v/>
      </c>
    </row>
    <row r="220" spans="1:19">
      <c r="A220" s="37">
        <v>211</v>
      </c>
      <c r="B220" s="6"/>
      <c r="C220" s="6"/>
      <c r="D220" s="6"/>
      <c r="E220" s="212"/>
      <c r="F220" s="212"/>
      <c r="G220" s="212"/>
      <c r="H220" s="212"/>
      <c r="I220" s="371" t="str">
        <f t="shared" si="36"/>
        <v/>
      </c>
      <c r="J220" s="355">
        <f t="shared" si="37"/>
        <v>0</v>
      </c>
      <c r="K220" s="356">
        <f t="shared" si="38"/>
        <v>0</v>
      </c>
      <c r="L220" s="356">
        <f t="shared" si="45"/>
        <v>0</v>
      </c>
      <c r="M220" s="356">
        <f t="shared" si="46"/>
        <v>0</v>
      </c>
      <c r="N220" s="355">
        <f t="shared" si="39"/>
        <v>0</v>
      </c>
      <c r="O220" s="355">
        <f t="shared" si="40"/>
        <v>0</v>
      </c>
      <c r="P220" s="355">
        <f t="shared" si="41"/>
        <v>0</v>
      </c>
      <c r="Q220" s="342" t="b">
        <f t="shared" si="42"/>
        <v>0</v>
      </c>
      <c r="R220" s="357">
        <f t="shared" si="43"/>
        <v>1</v>
      </c>
      <c r="S220" s="371" t="str">
        <f t="shared" si="44"/>
        <v/>
      </c>
    </row>
    <row r="221" spans="1:19">
      <c r="A221" s="37">
        <v>212</v>
      </c>
      <c r="B221" s="6"/>
      <c r="C221" s="6"/>
      <c r="D221" s="6"/>
      <c r="E221" s="212"/>
      <c r="F221" s="212"/>
      <c r="G221" s="212"/>
      <c r="H221" s="212"/>
      <c r="I221" s="371" t="str">
        <f t="shared" si="36"/>
        <v/>
      </c>
      <c r="J221" s="355">
        <f t="shared" si="37"/>
        <v>0</v>
      </c>
      <c r="K221" s="356">
        <f t="shared" si="38"/>
        <v>0</v>
      </c>
      <c r="L221" s="356">
        <f t="shared" si="45"/>
        <v>0</v>
      </c>
      <c r="M221" s="356">
        <f t="shared" si="46"/>
        <v>0</v>
      </c>
      <c r="N221" s="355">
        <f t="shared" si="39"/>
        <v>0</v>
      </c>
      <c r="O221" s="355">
        <f t="shared" si="40"/>
        <v>0</v>
      </c>
      <c r="P221" s="355">
        <f t="shared" si="41"/>
        <v>0</v>
      </c>
      <c r="Q221" s="342" t="b">
        <f t="shared" si="42"/>
        <v>0</v>
      </c>
      <c r="R221" s="357">
        <f t="shared" si="43"/>
        <v>1</v>
      </c>
      <c r="S221" s="371" t="str">
        <f t="shared" si="44"/>
        <v/>
      </c>
    </row>
    <row r="222" spans="1:19">
      <c r="A222" s="37">
        <v>213</v>
      </c>
      <c r="B222" s="6"/>
      <c r="C222" s="6"/>
      <c r="D222" s="6"/>
      <c r="E222" s="212"/>
      <c r="F222" s="212"/>
      <c r="G222" s="212"/>
      <c r="H222" s="212"/>
      <c r="I222" s="371" t="str">
        <f t="shared" si="36"/>
        <v/>
      </c>
      <c r="J222" s="355">
        <f t="shared" si="37"/>
        <v>0</v>
      </c>
      <c r="K222" s="356">
        <f t="shared" si="38"/>
        <v>0</v>
      </c>
      <c r="L222" s="356">
        <f t="shared" si="45"/>
        <v>0</v>
      </c>
      <c r="M222" s="356">
        <f t="shared" si="46"/>
        <v>0</v>
      </c>
      <c r="N222" s="355">
        <f t="shared" si="39"/>
        <v>0</v>
      </c>
      <c r="O222" s="355">
        <f t="shared" si="40"/>
        <v>0</v>
      </c>
      <c r="P222" s="355">
        <f t="shared" si="41"/>
        <v>0</v>
      </c>
      <c r="Q222" s="342" t="b">
        <f t="shared" si="42"/>
        <v>0</v>
      </c>
      <c r="R222" s="357">
        <f t="shared" si="43"/>
        <v>1</v>
      </c>
      <c r="S222" s="371" t="str">
        <f t="shared" si="44"/>
        <v/>
      </c>
    </row>
    <row r="223" spans="1:19">
      <c r="A223" s="37">
        <v>214</v>
      </c>
      <c r="B223" s="6"/>
      <c r="C223" s="6"/>
      <c r="D223" s="6"/>
      <c r="E223" s="212"/>
      <c r="F223" s="212"/>
      <c r="G223" s="212"/>
      <c r="H223" s="212"/>
      <c r="I223" s="371" t="str">
        <f t="shared" si="36"/>
        <v/>
      </c>
      <c r="J223" s="355">
        <f t="shared" si="37"/>
        <v>0</v>
      </c>
      <c r="K223" s="356">
        <f t="shared" si="38"/>
        <v>0</v>
      </c>
      <c r="L223" s="356">
        <f t="shared" si="45"/>
        <v>0</v>
      </c>
      <c r="M223" s="356">
        <f t="shared" si="46"/>
        <v>0</v>
      </c>
      <c r="N223" s="355">
        <f t="shared" si="39"/>
        <v>0</v>
      </c>
      <c r="O223" s="355">
        <f t="shared" si="40"/>
        <v>0</v>
      </c>
      <c r="P223" s="355">
        <f t="shared" si="41"/>
        <v>0</v>
      </c>
      <c r="Q223" s="342" t="b">
        <f t="shared" si="42"/>
        <v>0</v>
      </c>
      <c r="R223" s="357">
        <f t="shared" si="43"/>
        <v>1</v>
      </c>
      <c r="S223" s="371" t="str">
        <f t="shared" si="44"/>
        <v/>
      </c>
    </row>
    <row r="224" spans="1:19">
      <c r="A224" s="37">
        <v>215</v>
      </c>
      <c r="B224" s="6"/>
      <c r="C224" s="6"/>
      <c r="D224" s="6"/>
      <c r="E224" s="212"/>
      <c r="F224" s="212"/>
      <c r="G224" s="212"/>
      <c r="H224" s="212"/>
      <c r="I224" s="371" t="str">
        <f t="shared" si="36"/>
        <v/>
      </c>
      <c r="J224" s="355">
        <f t="shared" si="37"/>
        <v>0</v>
      </c>
      <c r="K224" s="356">
        <f t="shared" si="38"/>
        <v>0</v>
      </c>
      <c r="L224" s="356">
        <f t="shared" si="45"/>
        <v>0</v>
      </c>
      <c r="M224" s="356">
        <f t="shared" si="46"/>
        <v>0</v>
      </c>
      <c r="N224" s="355">
        <f t="shared" si="39"/>
        <v>0</v>
      </c>
      <c r="O224" s="355">
        <f t="shared" si="40"/>
        <v>0</v>
      </c>
      <c r="P224" s="355">
        <f t="shared" si="41"/>
        <v>0</v>
      </c>
      <c r="Q224" s="342" t="b">
        <f t="shared" si="42"/>
        <v>0</v>
      </c>
      <c r="R224" s="357">
        <f t="shared" si="43"/>
        <v>1</v>
      </c>
      <c r="S224" s="371" t="str">
        <f t="shared" si="44"/>
        <v/>
      </c>
    </row>
    <row r="225" spans="1:19">
      <c r="A225" s="37">
        <v>216</v>
      </c>
      <c r="B225" s="6"/>
      <c r="C225" s="6"/>
      <c r="D225" s="6"/>
      <c r="E225" s="212"/>
      <c r="F225" s="212"/>
      <c r="G225" s="212"/>
      <c r="H225" s="212"/>
      <c r="I225" s="371" t="str">
        <f t="shared" si="36"/>
        <v/>
      </c>
      <c r="J225" s="355">
        <f t="shared" si="37"/>
        <v>0</v>
      </c>
      <c r="K225" s="356">
        <f t="shared" si="38"/>
        <v>0</v>
      </c>
      <c r="L225" s="356">
        <f t="shared" si="45"/>
        <v>0</v>
      </c>
      <c r="M225" s="356">
        <f t="shared" si="46"/>
        <v>0</v>
      </c>
      <c r="N225" s="355">
        <f t="shared" si="39"/>
        <v>0</v>
      </c>
      <c r="O225" s="355">
        <f t="shared" si="40"/>
        <v>0</v>
      </c>
      <c r="P225" s="355">
        <f t="shared" si="41"/>
        <v>0</v>
      </c>
      <c r="Q225" s="342" t="b">
        <f t="shared" si="42"/>
        <v>0</v>
      </c>
      <c r="R225" s="357">
        <f t="shared" si="43"/>
        <v>1</v>
      </c>
      <c r="S225" s="371" t="str">
        <f t="shared" si="44"/>
        <v/>
      </c>
    </row>
    <row r="226" spans="1:19">
      <c r="A226" s="37">
        <v>217</v>
      </c>
      <c r="B226" s="6"/>
      <c r="C226" s="6"/>
      <c r="D226" s="6"/>
      <c r="E226" s="212"/>
      <c r="F226" s="212"/>
      <c r="G226" s="212"/>
      <c r="H226" s="212"/>
      <c r="I226" s="371" t="str">
        <f t="shared" si="36"/>
        <v/>
      </c>
      <c r="J226" s="355">
        <f t="shared" si="37"/>
        <v>0</v>
      </c>
      <c r="K226" s="356">
        <f t="shared" si="38"/>
        <v>0</v>
      </c>
      <c r="L226" s="356">
        <f t="shared" si="45"/>
        <v>0</v>
      </c>
      <c r="M226" s="356">
        <f t="shared" si="46"/>
        <v>0</v>
      </c>
      <c r="N226" s="355">
        <f t="shared" si="39"/>
        <v>0</v>
      </c>
      <c r="O226" s="355">
        <f t="shared" si="40"/>
        <v>0</v>
      </c>
      <c r="P226" s="355">
        <f t="shared" si="41"/>
        <v>0</v>
      </c>
      <c r="Q226" s="342" t="b">
        <f t="shared" si="42"/>
        <v>0</v>
      </c>
      <c r="R226" s="357">
        <f t="shared" si="43"/>
        <v>1</v>
      </c>
      <c r="S226" s="371" t="str">
        <f t="shared" si="44"/>
        <v/>
      </c>
    </row>
    <row r="227" spans="1:19">
      <c r="A227" s="37">
        <v>218</v>
      </c>
      <c r="B227" s="6"/>
      <c r="C227" s="6"/>
      <c r="D227" s="6"/>
      <c r="E227" s="212"/>
      <c r="F227" s="212"/>
      <c r="G227" s="212"/>
      <c r="H227" s="212"/>
      <c r="I227" s="371" t="str">
        <f t="shared" si="36"/>
        <v/>
      </c>
      <c r="J227" s="355">
        <f t="shared" si="37"/>
        <v>0</v>
      </c>
      <c r="K227" s="356">
        <f t="shared" si="38"/>
        <v>0</v>
      </c>
      <c r="L227" s="356">
        <f t="shared" si="45"/>
        <v>0</v>
      </c>
      <c r="M227" s="356">
        <f t="shared" si="46"/>
        <v>0</v>
      </c>
      <c r="N227" s="355">
        <f t="shared" si="39"/>
        <v>0</v>
      </c>
      <c r="O227" s="355">
        <f t="shared" si="40"/>
        <v>0</v>
      </c>
      <c r="P227" s="355">
        <f t="shared" si="41"/>
        <v>0</v>
      </c>
      <c r="Q227" s="342" t="b">
        <f t="shared" si="42"/>
        <v>0</v>
      </c>
      <c r="R227" s="357">
        <f t="shared" si="43"/>
        <v>1</v>
      </c>
      <c r="S227" s="371" t="str">
        <f t="shared" si="44"/>
        <v/>
      </c>
    </row>
    <row r="228" spans="1:19">
      <c r="A228" s="37">
        <v>219</v>
      </c>
      <c r="B228" s="6"/>
      <c r="C228" s="6"/>
      <c r="D228" s="6"/>
      <c r="E228" s="212"/>
      <c r="F228" s="212"/>
      <c r="G228" s="212"/>
      <c r="H228" s="212"/>
      <c r="I228" s="371" t="str">
        <f t="shared" si="36"/>
        <v/>
      </c>
      <c r="J228" s="355">
        <f t="shared" si="37"/>
        <v>0</v>
      </c>
      <c r="K228" s="356">
        <f t="shared" si="38"/>
        <v>0</v>
      </c>
      <c r="L228" s="356">
        <f t="shared" si="45"/>
        <v>0</v>
      </c>
      <c r="M228" s="356">
        <f t="shared" si="46"/>
        <v>0</v>
      </c>
      <c r="N228" s="355">
        <f t="shared" si="39"/>
        <v>0</v>
      </c>
      <c r="O228" s="355">
        <f t="shared" si="40"/>
        <v>0</v>
      </c>
      <c r="P228" s="355">
        <f t="shared" si="41"/>
        <v>0</v>
      </c>
      <c r="Q228" s="342" t="b">
        <f t="shared" si="42"/>
        <v>0</v>
      </c>
      <c r="R228" s="357">
        <f t="shared" si="43"/>
        <v>1</v>
      </c>
      <c r="S228" s="371" t="str">
        <f t="shared" si="44"/>
        <v/>
      </c>
    </row>
    <row r="229" spans="1:19">
      <c r="A229" s="37">
        <v>220</v>
      </c>
      <c r="B229" s="6"/>
      <c r="C229" s="6"/>
      <c r="D229" s="6"/>
      <c r="E229" s="212"/>
      <c r="F229" s="212"/>
      <c r="G229" s="212"/>
      <c r="H229" s="212"/>
      <c r="I229" s="371" t="str">
        <f t="shared" si="36"/>
        <v/>
      </c>
      <c r="J229" s="355">
        <f t="shared" si="37"/>
        <v>0</v>
      </c>
      <c r="K229" s="356">
        <f t="shared" si="38"/>
        <v>0</v>
      </c>
      <c r="L229" s="356">
        <f t="shared" si="45"/>
        <v>0</v>
      </c>
      <c r="M229" s="356">
        <f t="shared" si="46"/>
        <v>0</v>
      </c>
      <c r="N229" s="355">
        <f t="shared" si="39"/>
        <v>0</v>
      </c>
      <c r="O229" s="355">
        <f t="shared" si="40"/>
        <v>0</v>
      </c>
      <c r="P229" s="355">
        <f t="shared" si="41"/>
        <v>0</v>
      </c>
      <c r="Q229" s="342" t="b">
        <f t="shared" si="42"/>
        <v>0</v>
      </c>
      <c r="R229" s="357">
        <f t="shared" si="43"/>
        <v>1</v>
      </c>
      <c r="S229" s="371" t="str">
        <f t="shared" si="44"/>
        <v/>
      </c>
    </row>
    <row r="230" spans="1:19">
      <c r="A230" s="37">
        <v>221</v>
      </c>
      <c r="B230" s="6"/>
      <c r="C230" s="6"/>
      <c r="D230" s="6"/>
      <c r="E230" s="212"/>
      <c r="F230" s="212"/>
      <c r="G230" s="212"/>
      <c r="H230" s="212"/>
      <c r="I230" s="371" t="str">
        <f t="shared" si="36"/>
        <v/>
      </c>
      <c r="J230" s="355">
        <f t="shared" si="37"/>
        <v>0</v>
      </c>
      <c r="K230" s="356">
        <f t="shared" si="38"/>
        <v>0</v>
      </c>
      <c r="L230" s="356">
        <f t="shared" si="45"/>
        <v>0</v>
      </c>
      <c r="M230" s="356">
        <f t="shared" si="46"/>
        <v>0</v>
      </c>
      <c r="N230" s="355">
        <f t="shared" si="39"/>
        <v>0</v>
      </c>
      <c r="O230" s="355">
        <f t="shared" si="40"/>
        <v>0</v>
      </c>
      <c r="P230" s="355">
        <f t="shared" si="41"/>
        <v>0</v>
      </c>
      <c r="Q230" s="342" t="b">
        <f t="shared" si="42"/>
        <v>0</v>
      </c>
      <c r="R230" s="357">
        <f t="shared" si="43"/>
        <v>1</v>
      </c>
      <c r="S230" s="371" t="str">
        <f t="shared" si="44"/>
        <v/>
      </c>
    </row>
    <row r="231" spans="1:19">
      <c r="A231" s="37">
        <v>222</v>
      </c>
      <c r="B231" s="6"/>
      <c r="C231" s="6"/>
      <c r="D231" s="6"/>
      <c r="E231" s="212"/>
      <c r="F231" s="212"/>
      <c r="G231" s="212"/>
      <c r="H231" s="212"/>
      <c r="I231" s="371" t="str">
        <f t="shared" si="36"/>
        <v/>
      </c>
      <c r="J231" s="355">
        <f t="shared" si="37"/>
        <v>0</v>
      </c>
      <c r="K231" s="356">
        <f t="shared" si="38"/>
        <v>0</v>
      </c>
      <c r="L231" s="356">
        <f t="shared" si="45"/>
        <v>0</v>
      </c>
      <c r="M231" s="356">
        <f t="shared" si="46"/>
        <v>0</v>
      </c>
      <c r="N231" s="355">
        <f t="shared" si="39"/>
        <v>0</v>
      </c>
      <c r="O231" s="355">
        <f t="shared" si="40"/>
        <v>0</v>
      </c>
      <c r="P231" s="355">
        <f t="shared" si="41"/>
        <v>0</v>
      </c>
      <c r="Q231" s="342" t="b">
        <f t="shared" si="42"/>
        <v>0</v>
      </c>
      <c r="R231" s="357">
        <f t="shared" si="43"/>
        <v>1</v>
      </c>
      <c r="S231" s="371" t="str">
        <f t="shared" si="44"/>
        <v/>
      </c>
    </row>
    <row r="232" spans="1:19">
      <c r="A232" s="37">
        <v>223</v>
      </c>
      <c r="B232" s="6"/>
      <c r="C232" s="6"/>
      <c r="D232" s="6"/>
      <c r="E232" s="212"/>
      <c r="F232" s="212"/>
      <c r="G232" s="212"/>
      <c r="H232" s="212"/>
      <c r="I232" s="371" t="str">
        <f t="shared" si="36"/>
        <v/>
      </c>
      <c r="J232" s="355">
        <f t="shared" si="37"/>
        <v>0</v>
      </c>
      <c r="K232" s="356">
        <f t="shared" si="38"/>
        <v>0</v>
      </c>
      <c r="L232" s="356">
        <f t="shared" si="45"/>
        <v>0</v>
      </c>
      <c r="M232" s="356">
        <f t="shared" si="46"/>
        <v>0</v>
      </c>
      <c r="N232" s="355">
        <f t="shared" si="39"/>
        <v>0</v>
      </c>
      <c r="O232" s="355">
        <f t="shared" si="40"/>
        <v>0</v>
      </c>
      <c r="P232" s="355">
        <f t="shared" si="41"/>
        <v>0</v>
      </c>
      <c r="Q232" s="342" t="b">
        <f t="shared" si="42"/>
        <v>0</v>
      </c>
      <c r="R232" s="357">
        <f t="shared" si="43"/>
        <v>1</v>
      </c>
      <c r="S232" s="371" t="str">
        <f t="shared" si="44"/>
        <v/>
      </c>
    </row>
    <row r="233" spans="1:19">
      <c r="A233" s="37">
        <v>224</v>
      </c>
      <c r="B233" s="6"/>
      <c r="C233" s="6"/>
      <c r="D233" s="6"/>
      <c r="E233" s="212"/>
      <c r="F233" s="212"/>
      <c r="G233" s="212"/>
      <c r="H233" s="212"/>
      <c r="I233" s="371" t="str">
        <f t="shared" si="36"/>
        <v/>
      </c>
      <c r="J233" s="355">
        <f t="shared" si="37"/>
        <v>0</v>
      </c>
      <c r="K233" s="356">
        <f t="shared" si="38"/>
        <v>0</v>
      </c>
      <c r="L233" s="356">
        <f t="shared" si="45"/>
        <v>0</v>
      </c>
      <c r="M233" s="356">
        <f t="shared" si="46"/>
        <v>0</v>
      </c>
      <c r="N233" s="355">
        <f t="shared" si="39"/>
        <v>0</v>
      </c>
      <c r="O233" s="355">
        <f t="shared" si="40"/>
        <v>0</v>
      </c>
      <c r="P233" s="355">
        <f t="shared" si="41"/>
        <v>0</v>
      </c>
      <c r="Q233" s="342" t="b">
        <f t="shared" si="42"/>
        <v>0</v>
      </c>
      <c r="R233" s="357">
        <f t="shared" si="43"/>
        <v>1</v>
      </c>
      <c r="S233" s="371" t="str">
        <f t="shared" si="44"/>
        <v/>
      </c>
    </row>
    <row r="234" spans="1:19">
      <c r="A234" s="37">
        <v>225</v>
      </c>
      <c r="B234" s="6"/>
      <c r="C234" s="6"/>
      <c r="D234" s="6"/>
      <c r="E234" s="212"/>
      <c r="F234" s="212"/>
      <c r="G234" s="212"/>
      <c r="H234" s="212"/>
      <c r="I234" s="371" t="str">
        <f t="shared" si="36"/>
        <v/>
      </c>
      <c r="J234" s="355">
        <f t="shared" si="37"/>
        <v>0</v>
      </c>
      <c r="K234" s="356">
        <f t="shared" si="38"/>
        <v>0</v>
      </c>
      <c r="L234" s="356">
        <f t="shared" si="45"/>
        <v>0</v>
      </c>
      <c r="M234" s="356">
        <f t="shared" si="46"/>
        <v>0</v>
      </c>
      <c r="N234" s="355">
        <f t="shared" si="39"/>
        <v>0</v>
      </c>
      <c r="O234" s="355">
        <f t="shared" si="40"/>
        <v>0</v>
      </c>
      <c r="P234" s="355">
        <f t="shared" si="41"/>
        <v>0</v>
      </c>
      <c r="Q234" s="342" t="b">
        <f t="shared" si="42"/>
        <v>0</v>
      </c>
      <c r="R234" s="357">
        <f t="shared" si="43"/>
        <v>1</v>
      </c>
      <c r="S234" s="371" t="str">
        <f t="shared" si="44"/>
        <v/>
      </c>
    </row>
    <row r="235" spans="1:19">
      <c r="A235" s="37">
        <v>226</v>
      </c>
      <c r="B235" s="6"/>
      <c r="C235" s="6"/>
      <c r="D235" s="6"/>
      <c r="E235" s="212"/>
      <c r="F235" s="212"/>
      <c r="G235" s="212"/>
      <c r="H235" s="212"/>
      <c r="I235" s="371" t="str">
        <f t="shared" si="36"/>
        <v/>
      </c>
      <c r="J235" s="355">
        <f t="shared" si="37"/>
        <v>0</v>
      </c>
      <c r="K235" s="356">
        <f t="shared" si="38"/>
        <v>0</v>
      </c>
      <c r="L235" s="356">
        <f t="shared" si="45"/>
        <v>0</v>
      </c>
      <c r="M235" s="356">
        <f t="shared" si="46"/>
        <v>0</v>
      </c>
      <c r="N235" s="355">
        <f t="shared" si="39"/>
        <v>0</v>
      </c>
      <c r="O235" s="355">
        <f t="shared" si="40"/>
        <v>0</v>
      </c>
      <c r="P235" s="355">
        <f t="shared" si="41"/>
        <v>0</v>
      </c>
      <c r="Q235" s="342" t="b">
        <f t="shared" si="42"/>
        <v>0</v>
      </c>
      <c r="R235" s="357">
        <f t="shared" si="43"/>
        <v>1</v>
      </c>
      <c r="S235" s="371" t="str">
        <f t="shared" si="44"/>
        <v/>
      </c>
    </row>
    <row r="236" spans="1:19">
      <c r="A236" s="37">
        <v>227</v>
      </c>
      <c r="B236" s="6"/>
      <c r="C236" s="6"/>
      <c r="D236" s="6"/>
      <c r="E236" s="212"/>
      <c r="F236" s="212"/>
      <c r="G236" s="212"/>
      <c r="H236" s="212"/>
      <c r="I236" s="371" t="str">
        <f t="shared" si="36"/>
        <v/>
      </c>
      <c r="J236" s="355">
        <f t="shared" si="37"/>
        <v>0</v>
      </c>
      <c r="K236" s="356">
        <f t="shared" si="38"/>
        <v>0</v>
      </c>
      <c r="L236" s="356">
        <f t="shared" si="45"/>
        <v>0</v>
      </c>
      <c r="M236" s="356">
        <f t="shared" si="46"/>
        <v>0</v>
      </c>
      <c r="N236" s="355">
        <f t="shared" si="39"/>
        <v>0</v>
      </c>
      <c r="O236" s="355">
        <f t="shared" si="40"/>
        <v>0</v>
      </c>
      <c r="P236" s="355">
        <f t="shared" si="41"/>
        <v>0</v>
      </c>
      <c r="Q236" s="342" t="b">
        <f t="shared" si="42"/>
        <v>0</v>
      </c>
      <c r="R236" s="357">
        <f t="shared" si="43"/>
        <v>1</v>
      </c>
      <c r="S236" s="371" t="str">
        <f t="shared" si="44"/>
        <v/>
      </c>
    </row>
    <row r="237" spans="1:19">
      <c r="A237" s="37">
        <v>228</v>
      </c>
      <c r="B237" s="6"/>
      <c r="C237" s="6"/>
      <c r="D237" s="6"/>
      <c r="E237" s="212"/>
      <c r="F237" s="212"/>
      <c r="G237" s="212"/>
      <c r="H237" s="212"/>
      <c r="I237" s="371" t="str">
        <f t="shared" si="36"/>
        <v/>
      </c>
      <c r="J237" s="355">
        <f t="shared" si="37"/>
        <v>0</v>
      </c>
      <c r="K237" s="356">
        <f t="shared" si="38"/>
        <v>0</v>
      </c>
      <c r="L237" s="356">
        <f t="shared" si="45"/>
        <v>0</v>
      </c>
      <c r="M237" s="356">
        <f t="shared" si="46"/>
        <v>0</v>
      </c>
      <c r="N237" s="355">
        <f t="shared" si="39"/>
        <v>0</v>
      </c>
      <c r="O237" s="355">
        <f t="shared" si="40"/>
        <v>0</v>
      </c>
      <c r="P237" s="355">
        <f t="shared" si="41"/>
        <v>0</v>
      </c>
      <c r="Q237" s="342" t="b">
        <f t="shared" si="42"/>
        <v>0</v>
      </c>
      <c r="R237" s="357">
        <f t="shared" si="43"/>
        <v>1</v>
      </c>
      <c r="S237" s="371" t="str">
        <f t="shared" si="44"/>
        <v/>
      </c>
    </row>
    <row r="238" spans="1:19">
      <c r="A238" s="37">
        <v>229</v>
      </c>
      <c r="B238" s="6"/>
      <c r="C238" s="6"/>
      <c r="D238" s="6"/>
      <c r="E238" s="212"/>
      <c r="F238" s="212"/>
      <c r="G238" s="212"/>
      <c r="H238" s="212"/>
      <c r="I238" s="371" t="str">
        <f t="shared" si="36"/>
        <v/>
      </c>
      <c r="J238" s="355">
        <f t="shared" si="37"/>
        <v>0</v>
      </c>
      <c r="K238" s="356">
        <f t="shared" si="38"/>
        <v>0</v>
      </c>
      <c r="L238" s="356">
        <f t="shared" si="45"/>
        <v>0</v>
      </c>
      <c r="M238" s="356">
        <f t="shared" si="46"/>
        <v>0</v>
      </c>
      <c r="N238" s="355">
        <f t="shared" si="39"/>
        <v>0</v>
      </c>
      <c r="O238" s="355">
        <f t="shared" si="40"/>
        <v>0</v>
      </c>
      <c r="P238" s="355">
        <f t="shared" si="41"/>
        <v>0</v>
      </c>
      <c r="Q238" s="342" t="b">
        <f t="shared" si="42"/>
        <v>0</v>
      </c>
      <c r="R238" s="357">
        <f t="shared" si="43"/>
        <v>1</v>
      </c>
      <c r="S238" s="371" t="str">
        <f t="shared" si="44"/>
        <v/>
      </c>
    </row>
    <row r="239" spans="1:19">
      <c r="A239" s="37">
        <v>230</v>
      </c>
      <c r="B239" s="6"/>
      <c r="C239" s="6"/>
      <c r="D239" s="6"/>
      <c r="E239" s="212"/>
      <c r="F239" s="212"/>
      <c r="G239" s="212"/>
      <c r="H239" s="212"/>
      <c r="I239" s="371" t="str">
        <f t="shared" si="36"/>
        <v/>
      </c>
      <c r="J239" s="355">
        <f t="shared" si="37"/>
        <v>0</v>
      </c>
      <c r="K239" s="356">
        <f t="shared" si="38"/>
        <v>0</v>
      </c>
      <c r="L239" s="356">
        <f t="shared" si="45"/>
        <v>0</v>
      </c>
      <c r="M239" s="356">
        <f t="shared" si="46"/>
        <v>0</v>
      </c>
      <c r="N239" s="355">
        <f t="shared" si="39"/>
        <v>0</v>
      </c>
      <c r="O239" s="355">
        <f t="shared" si="40"/>
        <v>0</v>
      </c>
      <c r="P239" s="355">
        <f t="shared" si="41"/>
        <v>0</v>
      </c>
      <c r="Q239" s="342" t="b">
        <f t="shared" si="42"/>
        <v>0</v>
      </c>
      <c r="R239" s="357">
        <f t="shared" si="43"/>
        <v>1</v>
      </c>
      <c r="S239" s="371" t="str">
        <f t="shared" si="44"/>
        <v/>
      </c>
    </row>
    <row r="240" spans="1:19">
      <c r="A240" s="37">
        <v>231</v>
      </c>
      <c r="B240" s="6"/>
      <c r="C240" s="6"/>
      <c r="D240" s="6"/>
      <c r="E240" s="212"/>
      <c r="F240" s="212"/>
      <c r="G240" s="212"/>
      <c r="H240" s="212"/>
      <c r="I240" s="371" t="str">
        <f t="shared" si="36"/>
        <v/>
      </c>
      <c r="J240" s="355">
        <f t="shared" si="37"/>
        <v>0</v>
      </c>
      <c r="K240" s="356">
        <f t="shared" si="38"/>
        <v>0</v>
      </c>
      <c r="L240" s="356">
        <f t="shared" si="45"/>
        <v>0</v>
      </c>
      <c r="M240" s="356">
        <f t="shared" si="46"/>
        <v>0</v>
      </c>
      <c r="N240" s="355">
        <f t="shared" si="39"/>
        <v>0</v>
      </c>
      <c r="O240" s="355">
        <f t="shared" si="40"/>
        <v>0</v>
      </c>
      <c r="P240" s="355">
        <f t="shared" si="41"/>
        <v>0</v>
      </c>
      <c r="Q240" s="342" t="b">
        <f t="shared" si="42"/>
        <v>0</v>
      </c>
      <c r="R240" s="357">
        <f t="shared" si="43"/>
        <v>1</v>
      </c>
      <c r="S240" s="371" t="str">
        <f t="shared" si="44"/>
        <v/>
      </c>
    </row>
    <row r="241" spans="1:19">
      <c r="A241" s="37">
        <v>232</v>
      </c>
      <c r="B241" s="6"/>
      <c r="C241" s="6"/>
      <c r="D241" s="6"/>
      <c r="E241" s="212"/>
      <c r="F241" s="212"/>
      <c r="G241" s="212"/>
      <c r="H241" s="212"/>
      <c r="I241" s="371" t="str">
        <f t="shared" si="36"/>
        <v/>
      </c>
      <c r="J241" s="355">
        <f t="shared" si="37"/>
        <v>0</v>
      </c>
      <c r="K241" s="356">
        <f t="shared" si="38"/>
        <v>0</v>
      </c>
      <c r="L241" s="356">
        <f t="shared" si="45"/>
        <v>0</v>
      </c>
      <c r="M241" s="356">
        <f t="shared" si="46"/>
        <v>0</v>
      </c>
      <c r="N241" s="355">
        <f t="shared" si="39"/>
        <v>0</v>
      </c>
      <c r="O241" s="355">
        <f t="shared" si="40"/>
        <v>0</v>
      </c>
      <c r="P241" s="355">
        <f t="shared" si="41"/>
        <v>0</v>
      </c>
      <c r="Q241" s="342" t="b">
        <f t="shared" si="42"/>
        <v>0</v>
      </c>
      <c r="R241" s="357">
        <f t="shared" si="43"/>
        <v>1</v>
      </c>
      <c r="S241" s="371" t="str">
        <f t="shared" si="44"/>
        <v/>
      </c>
    </row>
    <row r="242" spans="1:19">
      <c r="A242" s="37">
        <v>233</v>
      </c>
      <c r="B242" s="6"/>
      <c r="C242" s="6"/>
      <c r="D242" s="6"/>
      <c r="E242" s="212"/>
      <c r="F242" s="212"/>
      <c r="G242" s="212"/>
      <c r="H242" s="212"/>
      <c r="I242" s="371" t="str">
        <f t="shared" si="36"/>
        <v/>
      </c>
      <c r="J242" s="355">
        <f t="shared" si="37"/>
        <v>0</v>
      </c>
      <c r="K242" s="356">
        <f t="shared" si="38"/>
        <v>0</v>
      </c>
      <c r="L242" s="356">
        <f t="shared" si="45"/>
        <v>0</v>
      </c>
      <c r="M242" s="356">
        <f t="shared" si="46"/>
        <v>0</v>
      </c>
      <c r="N242" s="355">
        <f t="shared" si="39"/>
        <v>0</v>
      </c>
      <c r="O242" s="355">
        <f t="shared" si="40"/>
        <v>0</v>
      </c>
      <c r="P242" s="355">
        <f t="shared" si="41"/>
        <v>0</v>
      </c>
      <c r="Q242" s="342" t="b">
        <f t="shared" si="42"/>
        <v>0</v>
      </c>
      <c r="R242" s="357">
        <f t="shared" si="43"/>
        <v>1</v>
      </c>
      <c r="S242" s="371" t="str">
        <f t="shared" si="44"/>
        <v/>
      </c>
    </row>
    <row r="243" spans="1:19">
      <c r="A243" s="37">
        <v>234</v>
      </c>
      <c r="B243" s="6"/>
      <c r="C243" s="6"/>
      <c r="D243" s="6"/>
      <c r="E243" s="212"/>
      <c r="F243" s="212"/>
      <c r="G243" s="212"/>
      <c r="H243" s="212"/>
      <c r="I243" s="371" t="str">
        <f t="shared" si="36"/>
        <v/>
      </c>
      <c r="J243" s="355">
        <f t="shared" si="37"/>
        <v>0</v>
      </c>
      <c r="K243" s="356">
        <f t="shared" si="38"/>
        <v>0</v>
      </c>
      <c r="L243" s="356">
        <f t="shared" si="45"/>
        <v>0</v>
      </c>
      <c r="M243" s="356">
        <f t="shared" si="46"/>
        <v>0</v>
      </c>
      <c r="N243" s="355">
        <f t="shared" si="39"/>
        <v>0</v>
      </c>
      <c r="O243" s="355">
        <f t="shared" si="40"/>
        <v>0</v>
      </c>
      <c r="P243" s="355">
        <f t="shared" si="41"/>
        <v>0</v>
      </c>
      <c r="Q243" s="342" t="b">
        <f t="shared" si="42"/>
        <v>0</v>
      </c>
      <c r="R243" s="357">
        <f t="shared" si="43"/>
        <v>1</v>
      </c>
      <c r="S243" s="371" t="str">
        <f t="shared" si="44"/>
        <v/>
      </c>
    </row>
    <row r="244" spans="1:19">
      <c r="A244" s="37">
        <v>235</v>
      </c>
      <c r="B244" s="6"/>
      <c r="C244" s="6"/>
      <c r="D244" s="6"/>
      <c r="E244" s="212"/>
      <c r="F244" s="212"/>
      <c r="G244" s="212"/>
      <c r="H244" s="212"/>
      <c r="I244" s="371" t="str">
        <f t="shared" si="36"/>
        <v/>
      </c>
      <c r="J244" s="355">
        <f t="shared" si="37"/>
        <v>0</v>
      </c>
      <c r="K244" s="356">
        <f t="shared" si="38"/>
        <v>0</v>
      </c>
      <c r="L244" s="356">
        <f t="shared" si="45"/>
        <v>0</v>
      </c>
      <c r="M244" s="356">
        <f t="shared" si="46"/>
        <v>0</v>
      </c>
      <c r="N244" s="355">
        <f t="shared" si="39"/>
        <v>0</v>
      </c>
      <c r="O244" s="355">
        <f t="shared" si="40"/>
        <v>0</v>
      </c>
      <c r="P244" s="355">
        <f t="shared" si="41"/>
        <v>0</v>
      </c>
      <c r="Q244" s="342" t="b">
        <f t="shared" si="42"/>
        <v>0</v>
      </c>
      <c r="R244" s="357">
        <f t="shared" si="43"/>
        <v>1</v>
      </c>
      <c r="S244" s="371" t="str">
        <f t="shared" si="44"/>
        <v/>
      </c>
    </row>
    <row r="245" spans="1:19">
      <c r="A245" s="37">
        <v>236</v>
      </c>
      <c r="B245" s="6"/>
      <c r="C245" s="6"/>
      <c r="D245" s="6"/>
      <c r="E245" s="212"/>
      <c r="F245" s="212"/>
      <c r="G245" s="212"/>
      <c r="H245" s="212"/>
      <c r="I245" s="371" t="str">
        <f t="shared" si="36"/>
        <v/>
      </c>
      <c r="J245" s="355">
        <f t="shared" si="37"/>
        <v>0</v>
      </c>
      <c r="K245" s="356">
        <f t="shared" si="38"/>
        <v>0</v>
      </c>
      <c r="L245" s="356">
        <f t="shared" si="45"/>
        <v>0</v>
      </c>
      <c r="M245" s="356">
        <f t="shared" si="46"/>
        <v>0</v>
      </c>
      <c r="N245" s="355">
        <f t="shared" si="39"/>
        <v>0</v>
      </c>
      <c r="O245" s="355">
        <f t="shared" si="40"/>
        <v>0</v>
      </c>
      <c r="P245" s="355">
        <f t="shared" si="41"/>
        <v>0</v>
      </c>
      <c r="Q245" s="342" t="b">
        <f t="shared" si="42"/>
        <v>0</v>
      </c>
      <c r="R245" s="357">
        <f t="shared" si="43"/>
        <v>1</v>
      </c>
      <c r="S245" s="371" t="str">
        <f t="shared" si="44"/>
        <v/>
      </c>
    </row>
    <row r="246" spans="1:19">
      <c r="A246" s="37">
        <v>237</v>
      </c>
      <c r="B246" s="6"/>
      <c r="C246" s="6"/>
      <c r="D246" s="6"/>
      <c r="E246" s="212"/>
      <c r="F246" s="212"/>
      <c r="G246" s="212"/>
      <c r="H246" s="212"/>
      <c r="I246" s="371" t="str">
        <f t="shared" si="36"/>
        <v/>
      </c>
      <c r="J246" s="355">
        <f t="shared" si="37"/>
        <v>0</v>
      </c>
      <c r="K246" s="356">
        <f t="shared" si="38"/>
        <v>0</v>
      </c>
      <c r="L246" s="356">
        <f t="shared" si="45"/>
        <v>0</v>
      </c>
      <c r="M246" s="356">
        <f t="shared" si="46"/>
        <v>0</v>
      </c>
      <c r="N246" s="355">
        <f t="shared" si="39"/>
        <v>0</v>
      </c>
      <c r="O246" s="355">
        <f t="shared" si="40"/>
        <v>0</v>
      </c>
      <c r="P246" s="355">
        <f t="shared" si="41"/>
        <v>0</v>
      </c>
      <c r="Q246" s="342" t="b">
        <f t="shared" si="42"/>
        <v>0</v>
      </c>
      <c r="R246" s="357">
        <f t="shared" si="43"/>
        <v>1</v>
      </c>
      <c r="S246" s="371" t="str">
        <f t="shared" si="44"/>
        <v/>
      </c>
    </row>
    <row r="247" spans="1:19">
      <c r="A247" s="37">
        <v>238</v>
      </c>
      <c r="B247" s="6"/>
      <c r="C247" s="6"/>
      <c r="D247" s="6"/>
      <c r="E247" s="212"/>
      <c r="F247" s="212"/>
      <c r="G247" s="212"/>
      <c r="H247" s="212"/>
      <c r="I247" s="371" t="str">
        <f t="shared" si="36"/>
        <v/>
      </c>
      <c r="J247" s="355">
        <f t="shared" si="37"/>
        <v>0</v>
      </c>
      <c r="K247" s="356">
        <f t="shared" si="38"/>
        <v>0</v>
      </c>
      <c r="L247" s="356">
        <f t="shared" si="45"/>
        <v>0</v>
      </c>
      <c r="M247" s="356">
        <f t="shared" si="46"/>
        <v>0</v>
      </c>
      <c r="N247" s="355">
        <f t="shared" si="39"/>
        <v>0</v>
      </c>
      <c r="O247" s="355">
        <f t="shared" si="40"/>
        <v>0</v>
      </c>
      <c r="P247" s="355">
        <f t="shared" si="41"/>
        <v>0</v>
      </c>
      <c r="Q247" s="342" t="b">
        <f t="shared" si="42"/>
        <v>0</v>
      </c>
      <c r="R247" s="357">
        <f t="shared" si="43"/>
        <v>1</v>
      </c>
      <c r="S247" s="371" t="str">
        <f t="shared" si="44"/>
        <v/>
      </c>
    </row>
    <row r="248" spans="1:19">
      <c r="A248" s="37">
        <v>239</v>
      </c>
      <c r="B248" s="6"/>
      <c r="C248" s="6"/>
      <c r="D248" s="6"/>
      <c r="E248" s="212"/>
      <c r="F248" s="212"/>
      <c r="G248" s="212"/>
      <c r="H248" s="212"/>
      <c r="I248" s="371" t="str">
        <f t="shared" si="36"/>
        <v/>
      </c>
      <c r="J248" s="355">
        <f t="shared" si="37"/>
        <v>0</v>
      </c>
      <c r="K248" s="356">
        <f t="shared" si="38"/>
        <v>0</v>
      </c>
      <c r="L248" s="356">
        <f t="shared" si="45"/>
        <v>0</v>
      </c>
      <c r="M248" s="356">
        <f t="shared" si="46"/>
        <v>0</v>
      </c>
      <c r="N248" s="355">
        <f t="shared" si="39"/>
        <v>0</v>
      </c>
      <c r="O248" s="355">
        <f t="shared" si="40"/>
        <v>0</v>
      </c>
      <c r="P248" s="355">
        <f t="shared" si="41"/>
        <v>0</v>
      </c>
      <c r="Q248" s="342" t="b">
        <f t="shared" si="42"/>
        <v>0</v>
      </c>
      <c r="R248" s="357">
        <f t="shared" si="43"/>
        <v>1</v>
      </c>
      <c r="S248" s="371" t="str">
        <f t="shared" si="44"/>
        <v/>
      </c>
    </row>
    <row r="249" spans="1:19">
      <c r="A249" s="37">
        <v>240</v>
      </c>
      <c r="B249" s="6"/>
      <c r="C249" s="6"/>
      <c r="D249" s="6"/>
      <c r="E249" s="212"/>
      <c r="F249" s="212"/>
      <c r="G249" s="212"/>
      <c r="H249" s="212"/>
      <c r="I249" s="371" t="str">
        <f t="shared" si="36"/>
        <v/>
      </c>
      <c r="J249" s="355">
        <f t="shared" si="37"/>
        <v>0</v>
      </c>
      <c r="K249" s="356">
        <f t="shared" si="38"/>
        <v>0</v>
      </c>
      <c r="L249" s="356">
        <f t="shared" si="45"/>
        <v>0</v>
      </c>
      <c r="M249" s="356">
        <f t="shared" si="46"/>
        <v>0</v>
      </c>
      <c r="N249" s="355">
        <f t="shared" si="39"/>
        <v>0</v>
      </c>
      <c r="O249" s="355">
        <f t="shared" si="40"/>
        <v>0</v>
      </c>
      <c r="P249" s="355">
        <f t="shared" si="41"/>
        <v>0</v>
      </c>
      <c r="Q249" s="342" t="b">
        <f t="shared" si="42"/>
        <v>0</v>
      </c>
      <c r="R249" s="357">
        <f t="shared" si="43"/>
        <v>1</v>
      </c>
      <c r="S249" s="371" t="str">
        <f t="shared" si="44"/>
        <v/>
      </c>
    </row>
    <row r="250" spans="1:19">
      <c r="A250" s="37">
        <v>241</v>
      </c>
      <c r="B250" s="6"/>
      <c r="C250" s="6"/>
      <c r="D250" s="6"/>
      <c r="E250" s="212"/>
      <c r="F250" s="212"/>
      <c r="G250" s="212"/>
      <c r="H250" s="212"/>
      <c r="I250" s="371" t="str">
        <f t="shared" si="36"/>
        <v/>
      </c>
      <c r="J250" s="355">
        <f t="shared" si="37"/>
        <v>0</v>
      </c>
      <c r="K250" s="356">
        <f t="shared" si="38"/>
        <v>0</v>
      </c>
      <c r="L250" s="356">
        <f t="shared" si="45"/>
        <v>0</v>
      </c>
      <c r="M250" s="356">
        <f t="shared" si="46"/>
        <v>0</v>
      </c>
      <c r="N250" s="355">
        <f t="shared" si="39"/>
        <v>0</v>
      </c>
      <c r="O250" s="355">
        <f t="shared" si="40"/>
        <v>0</v>
      </c>
      <c r="P250" s="355">
        <f t="shared" si="41"/>
        <v>0</v>
      </c>
      <c r="Q250" s="342" t="b">
        <f t="shared" si="42"/>
        <v>0</v>
      </c>
      <c r="R250" s="357">
        <f t="shared" si="43"/>
        <v>1</v>
      </c>
      <c r="S250" s="371" t="str">
        <f t="shared" si="44"/>
        <v/>
      </c>
    </row>
    <row r="251" spans="1:19">
      <c r="A251" s="37">
        <v>242</v>
      </c>
      <c r="B251" s="6"/>
      <c r="C251" s="6"/>
      <c r="D251" s="6"/>
      <c r="E251" s="212"/>
      <c r="F251" s="212"/>
      <c r="G251" s="212"/>
      <c r="H251" s="212"/>
      <c r="I251" s="371" t="str">
        <f t="shared" si="36"/>
        <v/>
      </c>
      <c r="J251" s="355">
        <f t="shared" si="37"/>
        <v>0</v>
      </c>
      <c r="K251" s="356">
        <f t="shared" si="38"/>
        <v>0</v>
      </c>
      <c r="L251" s="356">
        <f t="shared" si="45"/>
        <v>0</v>
      </c>
      <c r="M251" s="356">
        <f t="shared" si="46"/>
        <v>0</v>
      </c>
      <c r="N251" s="355">
        <f t="shared" si="39"/>
        <v>0</v>
      </c>
      <c r="O251" s="355">
        <f t="shared" si="40"/>
        <v>0</v>
      </c>
      <c r="P251" s="355">
        <f t="shared" si="41"/>
        <v>0</v>
      </c>
      <c r="Q251" s="342" t="b">
        <f t="shared" si="42"/>
        <v>0</v>
      </c>
      <c r="R251" s="357">
        <f t="shared" si="43"/>
        <v>1</v>
      </c>
      <c r="S251" s="371" t="str">
        <f t="shared" si="44"/>
        <v/>
      </c>
    </row>
    <row r="252" spans="1:19">
      <c r="A252" s="37">
        <v>243</v>
      </c>
      <c r="B252" s="6"/>
      <c r="C252" s="6"/>
      <c r="D252" s="6"/>
      <c r="E252" s="212"/>
      <c r="F252" s="212"/>
      <c r="G252" s="212"/>
      <c r="H252" s="212"/>
      <c r="I252" s="371" t="str">
        <f t="shared" si="36"/>
        <v/>
      </c>
      <c r="J252" s="355">
        <f t="shared" si="37"/>
        <v>0</v>
      </c>
      <c r="K252" s="356">
        <f t="shared" si="38"/>
        <v>0</v>
      </c>
      <c r="L252" s="356">
        <f t="shared" si="45"/>
        <v>0</v>
      </c>
      <c r="M252" s="356">
        <f t="shared" si="46"/>
        <v>0</v>
      </c>
      <c r="N252" s="355">
        <f t="shared" si="39"/>
        <v>0</v>
      </c>
      <c r="O252" s="355">
        <f t="shared" si="40"/>
        <v>0</v>
      </c>
      <c r="P252" s="355">
        <f t="shared" si="41"/>
        <v>0</v>
      </c>
      <c r="Q252" s="342" t="b">
        <f t="shared" si="42"/>
        <v>0</v>
      </c>
      <c r="R252" s="357">
        <f t="shared" si="43"/>
        <v>1</v>
      </c>
      <c r="S252" s="371" t="str">
        <f t="shared" si="44"/>
        <v/>
      </c>
    </row>
    <row r="253" spans="1:19">
      <c r="A253" s="37">
        <v>244</v>
      </c>
      <c r="B253" s="6"/>
      <c r="C253" s="6"/>
      <c r="D253" s="6"/>
      <c r="E253" s="212"/>
      <c r="F253" s="212"/>
      <c r="G253" s="212"/>
      <c r="H253" s="212"/>
      <c r="I253" s="371" t="str">
        <f t="shared" si="36"/>
        <v/>
      </c>
      <c r="J253" s="355">
        <f t="shared" si="37"/>
        <v>0</v>
      </c>
      <c r="K253" s="356">
        <f t="shared" si="38"/>
        <v>0</v>
      </c>
      <c r="L253" s="356">
        <f t="shared" si="45"/>
        <v>0</v>
      </c>
      <c r="M253" s="356">
        <f t="shared" si="46"/>
        <v>0</v>
      </c>
      <c r="N253" s="355">
        <f t="shared" si="39"/>
        <v>0</v>
      </c>
      <c r="O253" s="355">
        <f t="shared" si="40"/>
        <v>0</v>
      </c>
      <c r="P253" s="355">
        <f t="shared" si="41"/>
        <v>0</v>
      </c>
      <c r="Q253" s="342" t="b">
        <f t="shared" si="42"/>
        <v>0</v>
      </c>
      <c r="R253" s="357">
        <f t="shared" si="43"/>
        <v>1</v>
      </c>
      <c r="S253" s="371" t="str">
        <f t="shared" si="44"/>
        <v/>
      </c>
    </row>
    <row r="254" spans="1:19">
      <c r="A254" s="37">
        <v>245</v>
      </c>
      <c r="B254" s="6"/>
      <c r="C254" s="6"/>
      <c r="D254" s="6"/>
      <c r="E254" s="212"/>
      <c r="F254" s="212"/>
      <c r="G254" s="212"/>
      <c r="H254" s="212"/>
      <c r="I254" s="371" t="str">
        <f t="shared" si="36"/>
        <v/>
      </c>
      <c r="J254" s="355">
        <f t="shared" si="37"/>
        <v>0</v>
      </c>
      <c r="K254" s="356">
        <f t="shared" si="38"/>
        <v>0</v>
      </c>
      <c r="L254" s="356">
        <f t="shared" si="45"/>
        <v>0</v>
      </c>
      <c r="M254" s="356">
        <f t="shared" si="46"/>
        <v>0</v>
      </c>
      <c r="N254" s="355">
        <f t="shared" si="39"/>
        <v>0</v>
      </c>
      <c r="O254" s="355">
        <f t="shared" si="40"/>
        <v>0</v>
      </c>
      <c r="P254" s="355">
        <f t="shared" si="41"/>
        <v>0</v>
      </c>
      <c r="Q254" s="342" t="b">
        <f t="shared" si="42"/>
        <v>0</v>
      </c>
      <c r="R254" s="357">
        <f t="shared" si="43"/>
        <v>1</v>
      </c>
      <c r="S254" s="371" t="str">
        <f t="shared" si="44"/>
        <v/>
      </c>
    </row>
    <row r="255" spans="1:19">
      <c r="A255" s="37">
        <v>246</v>
      </c>
      <c r="B255" s="6"/>
      <c r="C255" s="6"/>
      <c r="D255" s="6"/>
      <c r="E255" s="212"/>
      <c r="F255" s="212"/>
      <c r="G255" s="212"/>
      <c r="H255" s="212"/>
      <c r="I255" s="371" t="str">
        <f t="shared" si="36"/>
        <v/>
      </c>
      <c r="J255" s="355">
        <f t="shared" si="37"/>
        <v>0</v>
      </c>
      <c r="K255" s="356">
        <f t="shared" si="38"/>
        <v>0</v>
      </c>
      <c r="L255" s="356">
        <f t="shared" si="45"/>
        <v>0</v>
      </c>
      <c r="M255" s="356">
        <f t="shared" si="46"/>
        <v>0</v>
      </c>
      <c r="N255" s="355">
        <f t="shared" si="39"/>
        <v>0</v>
      </c>
      <c r="O255" s="355">
        <f t="shared" si="40"/>
        <v>0</v>
      </c>
      <c r="P255" s="355">
        <f t="shared" si="41"/>
        <v>0</v>
      </c>
      <c r="Q255" s="342" t="b">
        <f t="shared" si="42"/>
        <v>0</v>
      </c>
      <c r="R255" s="357">
        <f t="shared" si="43"/>
        <v>1</v>
      </c>
      <c r="S255" s="371" t="str">
        <f t="shared" si="44"/>
        <v/>
      </c>
    </row>
    <row r="256" spans="1:19">
      <c r="A256" s="37">
        <v>247</v>
      </c>
      <c r="B256" s="6"/>
      <c r="C256" s="6"/>
      <c r="D256" s="6"/>
      <c r="E256" s="212"/>
      <c r="F256" s="212"/>
      <c r="G256" s="212"/>
      <c r="H256" s="212"/>
      <c r="I256" s="371" t="str">
        <f t="shared" si="36"/>
        <v/>
      </c>
      <c r="J256" s="355">
        <f t="shared" si="37"/>
        <v>0</v>
      </c>
      <c r="K256" s="356">
        <f t="shared" si="38"/>
        <v>0</v>
      </c>
      <c r="L256" s="356">
        <f t="shared" si="45"/>
        <v>0</v>
      </c>
      <c r="M256" s="356">
        <f t="shared" si="46"/>
        <v>0</v>
      </c>
      <c r="N256" s="355">
        <f t="shared" si="39"/>
        <v>0</v>
      </c>
      <c r="O256" s="355">
        <f t="shared" si="40"/>
        <v>0</v>
      </c>
      <c r="P256" s="355">
        <f t="shared" si="41"/>
        <v>0</v>
      </c>
      <c r="Q256" s="342" t="b">
        <f t="shared" si="42"/>
        <v>0</v>
      </c>
      <c r="R256" s="357">
        <f t="shared" si="43"/>
        <v>1</v>
      </c>
      <c r="S256" s="371" t="str">
        <f t="shared" si="44"/>
        <v/>
      </c>
    </row>
    <row r="257" spans="1:19">
      <c r="A257" s="37">
        <v>248</v>
      </c>
      <c r="B257" s="6"/>
      <c r="C257" s="6"/>
      <c r="D257" s="6"/>
      <c r="E257" s="212"/>
      <c r="F257" s="212"/>
      <c r="G257" s="212"/>
      <c r="H257" s="212"/>
      <c r="I257" s="371" t="str">
        <f t="shared" si="36"/>
        <v/>
      </c>
      <c r="J257" s="355">
        <f t="shared" si="37"/>
        <v>0</v>
      </c>
      <c r="K257" s="356">
        <f t="shared" si="38"/>
        <v>0</v>
      </c>
      <c r="L257" s="356">
        <f t="shared" si="45"/>
        <v>0</v>
      </c>
      <c r="M257" s="356">
        <f t="shared" si="46"/>
        <v>0</v>
      </c>
      <c r="N257" s="355">
        <f t="shared" si="39"/>
        <v>0</v>
      </c>
      <c r="O257" s="355">
        <f t="shared" si="40"/>
        <v>0</v>
      </c>
      <c r="P257" s="355">
        <f t="shared" si="41"/>
        <v>0</v>
      </c>
      <c r="Q257" s="342" t="b">
        <f t="shared" si="42"/>
        <v>0</v>
      </c>
      <c r="R257" s="357">
        <f t="shared" si="43"/>
        <v>1</v>
      </c>
      <c r="S257" s="371" t="str">
        <f t="shared" si="44"/>
        <v/>
      </c>
    </row>
    <row r="258" spans="1:19">
      <c r="A258" s="37">
        <v>249</v>
      </c>
      <c r="B258" s="6"/>
      <c r="C258" s="6"/>
      <c r="D258" s="6"/>
      <c r="E258" s="212"/>
      <c r="F258" s="212"/>
      <c r="G258" s="212"/>
      <c r="H258" s="212"/>
      <c r="I258" s="371" t="str">
        <f t="shared" si="36"/>
        <v/>
      </c>
      <c r="J258" s="355">
        <f t="shared" si="37"/>
        <v>0</v>
      </c>
      <c r="K258" s="356">
        <f t="shared" si="38"/>
        <v>0</v>
      </c>
      <c r="L258" s="356">
        <f t="shared" si="45"/>
        <v>0</v>
      </c>
      <c r="M258" s="356">
        <f t="shared" si="46"/>
        <v>0</v>
      </c>
      <c r="N258" s="355">
        <f t="shared" si="39"/>
        <v>0</v>
      </c>
      <c r="O258" s="355">
        <f t="shared" si="40"/>
        <v>0</v>
      </c>
      <c r="P258" s="355">
        <f t="shared" si="41"/>
        <v>0</v>
      </c>
      <c r="Q258" s="342" t="b">
        <f t="shared" si="42"/>
        <v>0</v>
      </c>
      <c r="R258" s="357">
        <f t="shared" si="43"/>
        <v>1</v>
      </c>
      <c r="S258" s="371" t="str">
        <f t="shared" si="44"/>
        <v/>
      </c>
    </row>
    <row r="259" spans="1:19">
      <c r="A259" s="37">
        <v>250</v>
      </c>
      <c r="B259" s="6"/>
      <c r="C259" s="6"/>
      <c r="D259" s="6"/>
      <c r="E259" s="212"/>
      <c r="F259" s="212"/>
      <c r="G259" s="212"/>
      <c r="H259" s="212"/>
      <c r="I259" s="371" t="str">
        <f t="shared" si="36"/>
        <v/>
      </c>
      <c r="J259" s="355">
        <f t="shared" si="37"/>
        <v>0</v>
      </c>
      <c r="K259" s="356">
        <f t="shared" si="38"/>
        <v>0</v>
      </c>
      <c r="L259" s="356">
        <f t="shared" si="45"/>
        <v>0</v>
      </c>
      <c r="M259" s="356">
        <f t="shared" si="46"/>
        <v>0</v>
      </c>
      <c r="N259" s="355">
        <f t="shared" si="39"/>
        <v>0</v>
      </c>
      <c r="O259" s="355">
        <f t="shared" si="40"/>
        <v>0</v>
      </c>
      <c r="P259" s="355">
        <f t="shared" si="41"/>
        <v>0</v>
      </c>
      <c r="Q259" s="342" t="b">
        <f t="shared" si="42"/>
        <v>0</v>
      </c>
      <c r="R259" s="357">
        <f t="shared" si="43"/>
        <v>1</v>
      </c>
      <c r="S259" s="37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7" type="noConversion"/>
  <pageMargins left="0.59055118110236227" right="0.59055118110236227" top="0.78740157480314965" bottom="1.1811023622047245" header="0" footer="0.31496062992125984"/>
  <pageSetup paperSize="9" scale="86" fitToHeight="100" orientation="landscape" r:id="rId1"/>
  <headerFooter>
    <oddFooter xml:space="preserve">&amp;L
&amp;RCandidat
</oddFooter>
  </headerFooter>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D6" sqref="D6"/>
    </sheetView>
  </sheetViews>
  <sheetFormatPr defaultColWidth="9.140625" defaultRowHeight="15.7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228</v>
      </c>
      <c r="C1" s="61"/>
      <c r="D1" s="63"/>
      <c r="E1" s="50"/>
      <c r="F1" s="62"/>
      <c r="G1" s="284"/>
      <c r="I1"/>
    </row>
    <row r="2" spans="1:9" s="60" customFormat="1">
      <c r="A2" s="339" t="str">
        <f>IF(ISBLANK(facultate), IF(ISBLANK(departament),"","Departament " &amp; departament), "Facultatea " &amp; facultate)</f>
        <v>Facultatea Construcții</v>
      </c>
      <c r="C2" s="61"/>
      <c r="D2" s="63"/>
      <c r="E2" s="50"/>
      <c r="F2" s="62"/>
      <c r="G2" s="284"/>
      <c r="I2"/>
    </row>
    <row r="3" spans="1:9" s="60" customFormat="1">
      <c r="A3" s="339" t="str">
        <f>IF(ISBLANK(departament),"","Departamentul " &amp; departament)</f>
        <v>Departamentul Căi de Comunicație Terestre, Fundații și Cadastru</v>
      </c>
      <c r="C3" s="61"/>
      <c r="D3" s="63"/>
      <c r="E3" s="50"/>
      <c r="F3" s="62"/>
      <c r="G3" s="284"/>
      <c r="I3"/>
    </row>
    <row r="4" spans="1:9">
      <c r="A4" s="527" t="s">
        <v>531</v>
      </c>
      <c r="B4" s="527"/>
      <c r="C4" s="527"/>
      <c r="D4" s="527"/>
      <c r="E4" s="406"/>
      <c r="F4" s="221"/>
      <c r="G4" s="286"/>
    </row>
    <row r="5" spans="1:9">
      <c r="A5" s="527" t="s">
        <v>579</v>
      </c>
      <c r="B5" s="527"/>
      <c r="C5" s="527"/>
      <c r="D5" s="527"/>
      <c r="E5" s="406"/>
      <c r="F5" s="221"/>
    </row>
    <row r="6" spans="1:9" ht="13.5" customHeight="1">
      <c r="C6" s="64"/>
      <c r="D6" s="340" t="str">
        <f>CONCATENATE(functie," ",nume_candidat)</f>
        <v>Profesor Ciutina Adrian</v>
      </c>
      <c r="E6" s="340" t="str">
        <f>CONCATENATE(functie," ",nume_candidat)</f>
        <v>Profesor Ciutina Adrian</v>
      </c>
    </row>
    <row r="7" spans="1:9" ht="18.75" customHeight="1">
      <c r="A7" s="525" t="s">
        <v>93</v>
      </c>
      <c r="B7" s="525" t="s">
        <v>580</v>
      </c>
      <c r="C7" s="535" t="s">
        <v>2</v>
      </c>
      <c r="D7" s="525" t="s">
        <v>289</v>
      </c>
      <c r="E7" s="535" t="s">
        <v>827</v>
      </c>
      <c r="F7" s="525" t="s">
        <v>4</v>
      </c>
      <c r="G7" s="546" t="s">
        <v>286</v>
      </c>
      <c r="H7" s="532" t="s">
        <v>296</v>
      </c>
    </row>
    <row r="8" spans="1:9" ht="18.75" customHeight="1">
      <c r="A8" s="542"/>
      <c r="B8" s="542"/>
      <c r="C8" s="536"/>
      <c r="D8" s="542"/>
      <c r="E8" s="536"/>
      <c r="F8" s="542"/>
      <c r="G8" s="547"/>
      <c r="H8" s="532"/>
    </row>
    <row r="9" spans="1:9" ht="18.75" customHeight="1">
      <c r="A9" s="542"/>
      <c r="B9" s="542"/>
      <c r="C9" s="536"/>
      <c r="D9" s="526"/>
      <c r="E9" s="536"/>
      <c r="F9" s="526"/>
      <c r="G9" s="547"/>
      <c r="H9" s="532"/>
    </row>
    <row r="10" spans="1:9" ht="18.75" customHeight="1">
      <c r="A10" s="526"/>
      <c r="B10" s="526"/>
      <c r="C10" s="537"/>
      <c r="D10" s="341" t="str">
        <f>CONCATENATE("ultimii ",durata_evaluare," ani")</f>
        <v>ultimii 5 ani</v>
      </c>
      <c r="E10" s="537"/>
      <c r="F10" s="341" t="str">
        <f>CONCATENATE("ultimii                                  ",durata_evaluare," ani")</f>
        <v>ultimii                                  5 ani</v>
      </c>
      <c r="G10" s="548"/>
      <c r="H10" s="532"/>
    </row>
    <row r="11" spans="1:9">
      <c r="A11" s="86"/>
      <c r="B11" s="65"/>
      <c r="C11" s="30"/>
      <c r="D11" s="144">
        <f>SUMIF(D12:D1012,"&gt;0")</f>
        <v>0</v>
      </c>
      <c r="E11" s="418"/>
      <c r="F11" s="4">
        <f t="shared" ref="F11" si="0">SUMIF(F12:F110,"&gt;0")</f>
        <v>0</v>
      </c>
      <c r="G11" s="293"/>
    </row>
    <row r="12" spans="1:9">
      <c r="A12" s="37">
        <v>1</v>
      </c>
      <c r="B12" s="7"/>
      <c r="C12" s="215"/>
      <c r="D12" s="16" t="str">
        <f t="shared" ref="D12:D75" si="1">IF(OR($B12="",,$C12&lt;an_initial,$C12&gt;an_final),"",F12*20)</f>
        <v/>
      </c>
      <c r="E12" s="37"/>
      <c r="F12" s="58" t="str">
        <f t="shared" ref="F12:F43" si="2">IF(OR($B12="",,$C12="",$C12&gt;an_final),"",IF($C12&gt;=an_initial,1,""))</f>
        <v/>
      </c>
      <c r="G12" s="342" t="b">
        <f t="shared" ref="G12:G75" si="3">IF(nume_candidat="",FALSE,ISNUMBER(SEARCH(nume_candidat,$B12)))</f>
        <v>0</v>
      </c>
      <c r="H12" s="343">
        <f t="shared" ref="H12:H43" si="4">LEN(B12)-LEN(SUBSTITUTE(B12,",",""))+1</f>
        <v>1</v>
      </c>
    </row>
    <row r="13" spans="1:9">
      <c r="A13" s="37">
        <v>2</v>
      </c>
      <c r="B13" s="7"/>
      <c r="C13" s="215"/>
      <c r="D13" s="16" t="str">
        <f t="shared" si="1"/>
        <v/>
      </c>
      <c r="E13" s="37"/>
      <c r="F13" s="58" t="str">
        <f t="shared" si="2"/>
        <v/>
      </c>
      <c r="G13" s="342" t="b">
        <f t="shared" si="3"/>
        <v>0</v>
      </c>
      <c r="H13" s="343">
        <f t="shared" si="4"/>
        <v>1</v>
      </c>
    </row>
    <row r="14" spans="1:9">
      <c r="A14" s="37">
        <v>3</v>
      </c>
      <c r="B14" s="7"/>
      <c r="C14" s="215"/>
      <c r="D14" s="16" t="str">
        <f t="shared" si="1"/>
        <v/>
      </c>
      <c r="E14" s="37"/>
      <c r="F14" s="58" t="str">
        <f t="shared" si="2"/>
        <v/>
      </c>
      <c r="G14" s="342" t="b">
        <f t="shared" si="3"/>
        <v>0</v>
      </c>
      <c r="H14" s="343">
        <f t="shared" si="4"/>
        <v>1</v>
      </c>
    </row>
    <row r="15" spans="1:9">
      <c r="A15" s="37">
        <v>4</v>
      </c>
      <c r="B15" s="6"/>
      <c r="C15" s="211"/>
      <c r="D15" s="16" t="str">
        <f t="shared" si="1"/>
        <v/>
      </c>
      <c r="E15" s="37"/>
      <c r="F15" s="58" t="str">
        <f t="shared" si="2"/>
        <v/>
      </c>
      <c r="G15" s="342" t="b">
        <f t="shared" si="3"/>
        <v>0</v>
      </c>
      <c r="H15" s="343">
        <f t="shared" si="4"/>
        <v>1</v>
      </c>
    </row>
    <row r="16" spans="1:9">
      <c r="A16" s="37">
        <v>5</v>
      </c>
      <c r="B16" s="6"/>
      <c r="C16" s="211"/>
      <c r="D16" s="16" t="str">
        <f t="shared" si="1"/>
        <v/>
      </c>
      <c r="E16" s="37"/>
      <c r="F16" s="58" t="str">
        <f t="shared" si="2"/>
        <v/>
      </c>
      <c r="G16" s="342" t="b">
        <f t="shared" si="3"/>
        <v>0</v>
      </c>
      <c r="H16" s="343">
        <f t="shared" si="4"/>
        <v>1</v>
      </c>
    </row>
    <row r="17" spans="1:8">
      <c r="A17" s="37">
        <v>6</v>
      </c>
      <c r="B17" s="6"/>
      <c r="C17" s="211"/>
      <c r="D17" s="16" t="str">
        <f t="shared" si="1"/>
        <v/>
      </c>
      <c r="E17" s="37"/>
      <c r="F17" s="58" t="str">
        <f t="shared" si="2"/>
        <v/>
      </c>
      <c r="G17" s="342" t="b">
        <f t="shared" si="3"/>
        <v>0</v>
      </c>
      <c r="H17" s="343">
        <f t="shared" si="4"/>
        <v>1</v>
      </c>
    </row>
    <row r="18" spans="1:8">
      <c r="A18" s="37">
        <v>7</v>
      </c>
      <c r="B18" s="6"/>
      <c r="C18" s="211"/>
      <c r="D18" s="16" t="str">
        <f t="shared" si="1"/>
        <v/>
      </c>
      <c r="E18" s="37"/>
      <c r="F18" s="58" t="str">
        <f t="shared" si="2"/>
        <v/>
      </c>
      <c r="G18" s="342" t="b">
        <f t="shared" si="3"/>
        <v>0</v>
      </c>
      <c r="H18" s="343">
        <f t="shared" si="4"/>
        <v>1</v>
      </c>
    </row>
    <row r="19" spans="1:8">
      <c r="A19" s="37">
        <v>8</v>
      </c>
      <c r="B19" s="6"/>
      <c r="C19" s="211"/>
      <c r="D19" s="16" t="str">
        <f t="shared" si="1"/>
        <v/>
      </c>
      <c r="E19" s="37"/>
      <c r="F19" s="58" t="str">
        <f t="shared" si="2"/>
        <v/>
      </c>
      <c r="G19" s="342" t="b">
        <f t="shared" si="3"/>
        <v>0</v>
      </c>
      <c r="H19" s="343">
        <f t="shared" si="4"/>
        <v>1</v>
      </c>
    </row>
    <row r="20" spans="1:8">
      <c r="A20" s="37">
        <v>9</v>
      </c>
      <c r="B20" s="6"/>
      <c r="C20" s="211"/>
      <c r="D20" s="16" t="str">
        <f t="shared" si="1"/>
        <v/>
      </c>
      <c r="E20" s="37"/>
      <c r="F20" s="58" t="str">
        <f t="shared" si="2"/>
        <v/>
      </c>
      <c r="G20" s="342" t="b">
        <f t="shared" si="3"/>
        <v>0</v>
      </c>
      <c r="H20" s="343">
        <f t="shared" si="4"/>
        <v>1</v>
      </c>
    </row>
    <row r="21" spans="1:8">
      <c r="A21" s="37">
        <v>10</v>
      </c>
      <c r="B21" s="6"/>
      <c r="C21" s="211"/>
      <c r="D21" s="16" t="str">
        <f t="shared" si="1"/>
        <v/>
      </c>
      <c r="E21" s="37"/>
      <c r="F21" s="58" t="str">
        <f t="shared" si="2"/>
        <v/>
      </c>
      <c r="G21" s="342" t="b">
        <f t="shared" si="3"/>
        <v>0</v>
      </c>
      <c r="H21" s="343">
        <f t="shared" si="4"/>
        <v>1</v>
      </c>
    </row>
    <row r="22" spans="1:8">
      <c r="A22" s="37">
        <v>11</v>
      </c>
      <c r="B22" s="6"/>
      <c r="C22" s="211"/>
      <c r="D22" s="16" t="str">
        <f t="shared" si="1"/>
        <v/>
      </c>
      <c r="E22" s="37"/>
      <c r="F22" s="58" t="str">
        <f t="shared" si="2"/>
        <v/>
      </c>
      <c r="G22" s="342" t="b">
        <f t="shared" si="3"/>
        <v>0</v>
      </c>
      <c r="H22" s="343">
        <f t="shared" si="4"/>
        <v>1</v>
      </c>
    </row>
    <row r="23" spans="1:8">
      <c r="A23" s="37">
        <v>12</v>
      </c>
      <c r="B23" s="6"/>
      <c r="C23" s="211"/>
      <c r="D23" s="16" t="str">
        <f t="shared" si="1"/>
        <v/>
      </c>
      <c r="E23" s="37"/>
      <c r="F23" s="58" t="str">
        <f t="shared" si="2"/>
        <v/>
      </c>
      <c r="G23" s="342" t="b">
        <f t="shared" si="3"/>
        <v>0</v>
      </c>
      <c r="H23" s="343">
        <f t="shared" si="4"/>
        <v>1</v>
      </c>
    </row>
    <row r="24" spans="1:8">
      <c r="A24" s="37">
        <v>13</v>
      </c>
      <c r="B24" s="6"/>
      <c r="C24" s="211"/>
      <c r="D24" s="16" t="str">
        <f t="shared" si="1"/>
        <v/>
      </c>
      <c r="E24" s="37"/>
      <c r="F24" s="58" t="str">
        <f t="shared" si="2"/>
        <v/>
      </c>
      <c r="G24" s="342" t="b">
        <f t="shared" si="3"/>
        <v>0</v>
      </c>
      <c r="H24" s="343">
        <f t="shared" si="4"/>
        <v>1</v>
      </c>
    </row>
    <row r="25" spans="1:8">
      <c r="A25" s="37">
        <v>14</v>
      </c>
      <c r="B25" s="6"/>
      <c r="C25" s="211"/>
      <c r="D25" s="16" t="str">
        <f t="shared" si="1"/>
        <v/>
      </c>
      <c r="E25" s="37"/>
      <c r="F25" s="58" t="str">
        <f t="shared" si="2"/>
        <v/>
      </c>
      <c r="G25" s="342" t="b">
        <f t="shared" si="3"/>
        <v>0</v>
      </c>
      <c r="H25" s="343">
        <f t="shared" si="4"/>
        <v>1</v>
      </c>
    </row>
    <row r="26" spans="1:8">
      <c r="A26" s="37">
        <v>15</v>
      </c>
      <c r="B26" s="6"/>
      <c r="C26" s="211"/>
      <c r="D26" s="16" t="str">
        <f t="shared" si="1"/>
        <v/>
      </c>
      <c r="E26" s="37"/>
      <c r="F26" s="58" t="str">
        <f t="shared" si="2"/>
        <v/>
      </c>
      <c r="G26" s="342" t="b">
        <f t="shared" si="3"/>
        <v>0</v>
      </c>
      <c r="H26" s="343">
        <f t="shared" si="4"/>
        <v>1</v>
      </c>
    </row>
    <row r="27" spans="1:8">
      <c r="A27" s="37">
        <v>16</v>
      </c>
      <c r="B27" s="6"/>
      <c r="C27" s="211"/>
      <c r="D27" s="16" t="str">
        <f t="shared" si="1"/>
        <v/>
      </c>
      <c r="E27" s="37"/>
      <c r="F27" s="58" t="str">
        <f t="shared" si="2"/>
        <v/>
      </c>
      <c r="G27" s="342" t="b">
        <f t="shared" si="3"/>
        <v>0</v>
      </c>
      <c r="H27" s="343">
        <f t="shared" si="4"/>
        <v>1</v>
      </c>
    </row>
    <row r="28" spans="1:8">
      <c r="A28" s="37">
        <v>17</v>
      </c>
      <c r="B28" s="6"/>
      <c r="C28" s="211"/>
      <c r="D28" s="16" t="str">
        <f t="shared" si="1"/>
        <v/>
      </c>
      <c r="E28" s="37"/>
      <c r="F28" s="58" t="str">
        <f t="shared" si="2"/>
        <v/>
      </c>
      <c r="G28" s="342" t="b">
        <f t="shared" si="3"/>
        <v>0</v>
      </c>
      <c r="H28" s="343">
        <f t="shared" si="4"/>
        <v>1</v>
      </c>
    </row>
    <row r="29" spans="1:8">
      <c r="A29" s="37">
        <v>18</v>
      </c>
      <c r="B29" s="6"/>
      <c r="C29" s="211"/>
      <c r="D29" s="16" t="str">
        <f t="shared" si="1"/>
        <v/>
      </c>
      <c r="E29" s="37"/>
      <c r="F29" s="58" t="str">
        <f t="shared" si="2"/>
        <v/>
      </c>
      <c r="G29" s="342" t="b">
        <f t="shared" si="3"/>
        <v>0</v>
      </c>
      <c r="H29" s="343">
        <f t="shared" si="4"/>
        <v>1</v>
      </c>
    </row>
    <row r="30" spans="1:8">
      <c r="A30" s="37">
        <v>19</v>
      </c>
      <c r="B30" s="6"/>
      <c r="C30" s="211"/>
      <c r="D30" s="16" t="str">
        <f t="shared" si="1"/>
        <v/>
      </c>
      <c r="E30" s="37"/>
      <c r="F30" s="58" t="str">
        <f t="shared" si="2"/>
        <v/>
      </c>
      <c r="G30" s="342" t="b">
        <f t="shared" si="3"/>
        <v>0</v>
      </c>
      <c r="H30" s="343">
        <f t="shared" si="4"/>
        <v>1</v>
      </c>
    </row>
    <row r="31" spans="1:8">
      <c r="A31" s="37">
        <v>20</v>
      </c>
      <c r="B31" s="6"/>
      <c r="C31" s="211"/>
      <c r="D31" s="16" t="str">
        <f t="shared" si="1"/>
        <v/>
      </c>
      <c r="E31" s="37"/>
      <c r="F31" s="58" t="str">
        <f t="shared" si="2"/>
        <v/>
      </c>
      <c r="G31" s="342" t="b">
        <f t="shared" si="3"/>
        <v>0</v>
      </c>
      <c r="H31" s="343">
        <f t="shared" si="4"/>
        <v>1</v>
      </c>
    </row>
    <row r="32" spans="1:8">
      <c r="A32" s="37">
        <v>21</v>
      </c>
      <c r="B32" s="6"/>
      <c r="C32" s="211"/>
      <c r="D32" s="16" t="str">
        <f t="shared" si="1"/>
        <v/>
      </c>
      <c r="E32" s="37"/>
      <c r="F32" s="58" t="str">
        <f t="shared" si="2"/>
        <v/>
      </c>
      <c r="G32" s="342" t="b">
        <f t="shared" si="3"/>
        <v>0</v>
      </c>
      <c r="H32" s="343">
        <f t="shared" si="4"/>
        <v>1</v>
      </c>
    </row>
    <row r="33" spans="1:8">
      <c r="A33" s="37">
        <v>22</v>
      </c>
      <c r="B33" s="6"/>
      <c r="C33" s="211"/>
      <c r="D33" s="16" t="str">
        <f t="shared" si="1"/>
        <v/>
      </c>
      <c r="E33" s="37"/>
      <c r="F33" s="58" t="str">
        <f t="shared" si="2"/>
        <v/>
      </c>
      <c r="G33" s="342" t="b">
        <f t="shared" si="3"/>
        <v>0</v>
      </c>
      <c r="H33" s="343">
        <f t="shared" si="4"/>
        <v>1</v>
      </c>
    </row>
    <row r="34" spans="1:8">
      <c r="A34" s="37">
        <v>23</v>
      </c>
      <c r="B34" s="6"/>
      <c r="C34" s="211"/>
      <c r="D34" s="16" t="str">
        <f t="shared" si="1"/>
        <v/>
      </c>
      <c r="E34" s="37"/>
      <c r="F34" s="58" t="str">
        <f t="shared" si="2"/>
        <v/>
      </c>
      <c r="G34" s="342" t="b">
        <f t="shared" si="3"/>
        <v>0</v>
      </c>
      <c r="H34" s="343">
        <f t="shared" si="4"/>
        <v>1</v>
      </c>
    </row>
    <row r="35" spans="1:8">
      <c r="A35" s="37">
        <v>24</v>
      </c>
      <c r="B35" s="6"/>
      <c r="C35" s="211"/>
      <c r="D35" s="16" t="str">
        <f t="shared" si="1"/>
        <v/>
      </c>
      <c r="E35" s="37"/>
      <c r="F35" s="58" t="str">
        <f t="shared" si="2"/>
        <v/>
      </c>
      <c r="G35" s="342" t="b">
        <f t="shared" si="3"/>
        <v>0</v>
      </c>
      <c r="H35" s="343">
        <f t="shared" si="4"/>
        <v>1</v>
      </c>
    </row>
    <row r="36" spans="1:8">
      <c r="A36" s="37">
        <v>25</v>
      </c>
      <c r="B36" s="6"/>
      <c r="C36" s="211"/>
      <c r="D36" s="16" t="str">
        <f t="shared" si="1"/>
        <v/>
      </c>
      <c r="E36" s="37"/>
      <c r="F36" s="58" t="str">
        <f t="shared" si="2"/>
        <v/>
      </c>
      <c r="G36" s="342" t="b">
        <f t="shared" si="3"/>
        <v>0</v>
      </c>
      <c r="H36" s="343">
        <f t="shared" si="4"/>
        <v>1</v>
      </c>
    </row>
    <row r="37" spans="1:8">
      <c r="A37" s="37">
        <v>26</v>
      </c>
      <c r="B37" s="6"/>
      <c r="C37" s="211"/>
      <c r="D37" s="16" t="str">
        <f t="shared" si="1"/>
        <v/>
      </c>
      <c r="E37" s="37"/>
      <c r="F37" s="58" t="str">
        <f t="shared" si="2"/>
        <v/>
      </c>
      <c r="G37" s="342" t="b">
        <f t="shared" si="3"/>
        <v>0</v>
      </c>
      <c r="H37" s="343">
        <f t="shared" si="4"/>
        <v>1</v>
      </c>
    </row>
    <row r="38" spans="1:8">
      <c r="A38" s="37">
        <v>27</v>
      </c>
      <c r="B38" s="6"/>
      <c r="C38" s="211"/>
      <c r="D38" s="16" t="str">
        <f t="shared" si="1"/>
        <v/>
      </c>
      <c r="E38" s="37"/>
      <c r="F38" s="58" t="str">
        <f t="shared" si="2"/>
        <v/>
      </c>
      <c r="G38" s="342" t="b">
        <f t="shared" si="3"/>
        <v>0</v>
      </c>
      <c r="H38" s="343">
        <f t="shared" si="4"/>
        <v>1</v>
      </c>
    </row>
    <row r="39" spans="1:8">
      <c r="A39" s="37">
        <v>28</v>
      </c>
      <c r="B39" s="6"/>
      <c r="C39" s="211"/>
      <c r="D39" s="16" t="str">
        <f t="shared" si="1"/>
        <v/>
      </c>
      <c r="E39" s="37"/>
      <c r="F39" s="58" t="str">
        <f t="shared" si="2"/>
        <v/>
      </c>
      <c r="G39" s="342" t="b">
        <f t="shared" si="3"/>
        <v>0</v>
      </c>
      <c r="H39" s="343">
        <f t="shared" si="4"/>
        <v>1</v>
      </c>
    </row>
    <row r="40" spans="1:8">
      <c r="A40" s="37">
        <v>29</v>
      </c>
      <c r="B40" s="6"/>
      <c r="C40" s="211"/>
      <c r="D40" s="16" t="str">
        <f t="shared" si="1"/>
        <v/>
      </c>
      <c r="E40" s="37"/>
      <c r="F40" s="58" t="str">
        <f t="shared" si="2"/>
        <v/>
      </c>
      <c r="G40" s="342" t="b">
        <f t="shared" si="3"/>
        <v>0</v>
      </c>
      <c r="H40" s="343">
        <f t="shared" si="4"/>
        <v>1</v>
      </c>
    </row>
    <row r="41" spans="1:8">
      <c r="A41" s="37">
        <v>30</v>
      </c>
      <c r="B41" s="6"/>
      <c r="C41" s="211"/>
      <c r="D41" s="16" t="str">
        <f t="shared" si="1"/>
        <v/>
      </c>
      <c r="E41" s="37"/>
      <c r="F41" s="58" t="str">
        <f t="shared" si="2"/>
        <v/>
      </c>
      <c r="G41" s="342" t="b">
        <f t="shared" si="3"/>
        <v>0</v>
      </c>
      <c r="H41" s="343">
        <f t="shared" si="4"/>
        <v>1</v>
      </c>
    </row>
    <row r="42" spans="1:8">
      <c r="A42" s="37">
        <v>31</v>
      </c>
      <c r="B42" s="6"/>
      <c r="C42" s="211"/>
      <c r="D42" s="16" t="str">
        <f t="shared" si="1"/>
        <v/>
      </c>
      <c r="E42" s="37"/>
      <c r="F42" s="58" t="str">
        <f t="shared" si="2"/>
        <v/>
      </c>
      <c r="G42" s="342" t="b">
        <f t="shared" si="3"/>
        <v>0</v>
      </c>
      <c r="H42" s="343">
        <f t="shared" si="4"/>
        <v>1</v>
      </c>
    </row>
    <row r="43" spans="1:8">
      <c r="A43" s="37">
        <v>32</v>
      </c>
      <c r="B43" s="6"/>
      <c r="C43" s="211"/>
      <c r="D43" s="16" t="str">
        <f t="shared" si="1"/>
        <v/>
      </c>
      <c r="E43" s="37"/>
      <c r="F43" s="58" t="str">
        <f t="shared" si="2"/>
        <v/>
      </c>
      <c r="G43" s="342" t="b">
        <f t="shared" si="3"/>
        <v>0</v>
      </c>
      <c r="H43" s="343">
        <f t="shared" si="4"/>
        <v>1</v>
      </c>
    </row>
    <row r="44" spans="1:8">
      <c r="A44" s="37">
        <v>33</v>
      </c>
      <c r="B44" s="6"/>
      <c r="C44" s="211"/>
      <c r="D44" s="16" t="str">
        <f t="shared" si="1"/>
        <v/>
      </c>
      <c r="E44" s="37"/>
      <c r="F44" s="58" t="str">
        <f t="shared" ref="F44:F75" si="5">IF(OR($B44="",,$C44="",$C44&gt;an_final),"",IF($C44&gt;=an_initial,1,""))</f>
        <v/>
      </c>
      <c r="G44" s="342" t="b">
        <f t="shared" si="3"/>
        <v>0</v>
      </c>
      <c r="H44" s="343">
        <f t="shared" ref="H44:H75" si="6">LEN(B44)-LEN(SUBSTITUTE(B44,",",""))+1</f>
        <v>1</v>
      </c>
    </row>
    <row r="45" spans="1:8">
      <c r="A45" s="37">
        <v>34</v>
      </c>
      <c r="B45" s="6"/>
      <c r="C45" s="211"/>
      <c r="D45" s="16" t="str">
        <f t="shared" si="1"/>
        <v/>
      </c>
      <c r="E45" s="37"/>
      <c r="F45" s="58" t="str">
        <f t="shared" si="5"/>
        <v/>
      </c>
      <c r="G45" s="342" t="b">
        <f t="shared" si="3"/>
        <v>0</v>
      </c>
      <c r="H45" s="343">
        <f t="shared" si="6"/>
        <v>1</v>
      </c>
    </row>
    <row r="46" spans="1:8">
      <c r="A46" s="37">
        <v>35</v>
      </c>
      <c r="B46" s="6"/>
      <c r="C46" s="211"/>
      <c r="D46" s="16" t="str">
        <f t="shared" si="1"/>
        <v/>
      </c>
      <c r="E46" s="37"/>
      <c r="F46" s="58" t="str">
        <f t="shared" si="5"/>
        <v/>
      </c>
      <c r="G46" s="342" t="b">
        <f t="shared" si="3"/>
        <v>0</v>
      </c>
      <c r="H46" s="343">
        <f t="shared" si="6"/>
        <v>1</v>
      </c>
    </row>
    <row r="47" spans="1:8">
      <c r="A47" s="37">
        <v>36</v>
      </c>
      <c r="B47" s="6"/>
      <c r="C47" s="211"/>
      <c r="D47" s="16" t="str">
        <f t="shared" si="1"/>
        <v/>
      </c>
      <c r="E47" s="37"/>
      <c r="F47" s="58" t="str">
        <f t="shared" si="5"/>
        <v/>
      </c>
      <c r="G47" s="342" t="b">
        <f t="shared" si="3"/>
        <v>0</v>
      </c>
      <c r="H47" s="343">
        <f t="shared" si="6"/>
        <v>1</v>
      </c>
    </row>
    <row r="48" spans="1:8">
      <c r="A48" s="37">
        <v>37</v>
      </c>
      <c r="B48" s="6"/>
      <c r="C48" s="211"/>
      <c r="D48" s="16" t="str">
        <f t="shared" si="1"/>
        <v/>
      </c>
      <c r="E48" s="37"/>
      <c r="F48" s="58" t="str">
        <f t="shared" si="5"/>
        <v/>
      </c>
      <c r="G48" s="342" t="b">
        <f t="shared" si="3"/>
        <v>0</v>
      </c>
      <c r="H48" s="343">
        <f t="shared" si="6"/>
        <v>1</v>
      </c>
    </row>
    <row r="49" spans="1:8">
      <c r="A49" s="37">
        <v>38</v>
      </c>
      <c r="B49" s="6"/>
      <c r="C49" s="211"/>
      <c r="D49" s="16" t="str">
        <f t="shared" si="1"/>
        <v/>
      </c>
      <c r="E49" s="37"/>
      <c r="F49" s="58" t="str">
        <f t="shared" si="5"/>
        <v/>
      </c>
      <c r="G49" s="342" t="b">
        <f t="shared" si="3"/>
        <v>0</v>
      </c>
      <c r="H49" s="343">
        <f t="shared" si="6"/>
        <v>1</v>
      </c>
    </row>
    <row r="50" spans="1:8">
      <c r="A50" s="37">
        <v>39</v>
      </c>
      <c r="B50" s="6"/>
      <c r="C50" s="211"/>
      <c r="D50" s="16" t="str">
        <f t="shared" si="1"/>
        <v/>
      </c>
      <c r="E50" s="37"/>
      <c r="F50" s="58" t="str">
        <f t="shared" si="5"/>
        <v/>
      </c>
      <c r="G50" s="342" t="b">
        <f t="shared" si="3"/>
        <v>0</v>
      </c>
      <c r="H50" s="343">
        <f t="shared" si="6"/>
        <v>1</v>
      </c>
    </row>
    <row r="51" spans="1:8">
      <c r="A51" s="37">
        <v>40</v>
      </c>
      <c r="B51" s="6"/>
      <c r="C51" s="211"/>
      <c r="D51" s="16" t="str">
        <f t="shared" si="1"/>
        <v/>
      </c>
      <c r="E51" s="37"/>
      <c r="F51" s="58" t="str">
        <f t="shared" si="5"/>
        <v/>
      </c>
      <c r="G51" s="342" t="b">
        <f t="shared" si="3"/>
        <v>0</v>
      </c>
      <c r="H51" s="343">
        <f t="shared" si="6"/>
        <v>1</v>
      </c>
    </row>
    <row r="52" spans="1:8">
      <c r="A52" s="37">
        <v>41</v>
      </c>
      <c r="B52" s="6"/>
      <c r="C52" s="211"/>
      <c r="D52" s="16" t="str">
        <f t="shared" si="1"/>
        <v/>
      </c>
      <c r="E52" s="37"/>
      <c r="F52" s="58" t="str">
        <f t="shared" si="5"/>
        <v/>
      </c>
      <c r="G52" s="342" t="b">
        <f t="shared" si="3"/>
        <v>0</v>
      </c>
      <c r="H52" s="343">
        <f t="shared" si="6"/>
        <v>1</v>
      </c>
    </row>
    <row r="53" spans="1:8">
      <c r="A53" s="37">
        <v>42</v>
      </c>
      <c r="B53" s="6"/>
      <c r="C53" s="211"/>
      <c r="D53" s="16" t="str">
        <f t="shared" si="1"/>
        <v/>
      </c>
      <c r="E53" s="37"/>
      <c r="F53" s="58" t="str">
        <f t="shared" si="5"/>
        <v/>
      </c>
      <c r="G53" s="342" t="b">
        <f t="shared" si="3"/>
        <v>0</v>
      </c>
      <c r="H53" s="343">
        <f t="shared" si="6"/>
        <v>1</v>
      </c>
    </row>
    <row r="54" spans="1:8">
      <c r="A54" s="37">
        <v>43</v>
      </c>
      <c r="B54" s="6"/>
      <c r="C54" s="211"/>
      <c r="D54" s="16" t="str">
        <f t="shared" si="1"/>
        <v/>
      </c>
      <c r="E54" s="37"/>
      <c r="F54" s="58" t="str">
        <f t="shared" si="5"/>
        <v/>
      </c>
      <c r="G54" s="342" t="b">
        <f t="shared" si="3"/>
        <v>0</v>
      </c>
      <c r="H54" s="343">
        <f t="shared" si="6"/>
        <v>1</v>
      </c>
    </row>
    <row r="55" spans="1:8">
      <c r="A55" s="37">
        <v>44</v>
      </c>
      <c r="B55" s="6"/>
      <c r="C55" s="211"/>
      <c r="D55" s="16" t="str">
        <f t="shared" si="1"/>
        <v/>
      </c>
      <c r="E55" s="37"/>
      <c r="F55" s="58" t="str">
        <f t="shared" si="5"/>
        <v/>
      </c>
      <c r="G55" s="342" t="b">
        <f t="shared" si="3"/>
        <v>0</v>
      </c>
      <c r="H55" s="343">
        <f t="shared" si="6"/>
        <v>1</v>
      </c>
    </row>
    <row r="56" spans="1:8">
      <c r="A56" s="37">
        <v>45</v>
      </c>
      <c r="B56" s="6"/>
      <c r="C56" s="211"/>
      <c r="D56" s="16" t="str">
        <f t="shared" si="1"/>
        <v/>
      </c>
      <c r="E56" s="37"/>
      <c r="F56" s="58" t="str">
        <f t="shared" si="5"/>
        <v/>
      </c>
      <c r="G56" s="342" t="b">
        <f t="shared" si="3"/>
        <v>0</v>
      </c>
      <c r="H56" s="343">
        <f t="shared" si="6"/>
        <v>1</v>
      </c>
    </row>
    <row r="57" spans="1:8">
      <c r="A57" s="37">
        <v>46</v>
      </c>
      <c r="B57" s="6"/>
      <c r="C57" s="211"/>
      <c r="D57" s="16" t="str">
        <f t="shared" si="1"/>
        <v/>
      </c>
      <c r="E57" s="37"/>
      <c r="F57" s="58" t="str">
        <f t="shared" si="5"/>
        <v/>
      </c>
      <c r="G57" s="342" t="b">
        <f t="shared" si="3"/>
        <v>0</v>
      </c>
      <c r="H57" s="343">
        <f t="shared" si="6"/>
        <v>1</v>
      </c>
    </row>
    <row r="58" spans="1:8">
      <c r="A58" s="37">
        <v>47</v>
      </c>
      <c r="B58" s="6"/>
      <c r="C58" s="211"/>
      <c r="D58" s="16" t="str">
        <f t="shared" si="1"/>
        <v/>
      </c>
      <c r="E58" s="37"/>
      <c r="F58" s="58" t="str">
        <f t="shared" si="5"/>
        <v/>
      </c>
      <c r="G58" s="342" t="b">
        <f t="shared" si="3"/>
        <v>0</v>
      </c>
      <c r="H58" s="343">
        <f t="shared" si="6"/>
        <v>1</v>
      </c>
    </row>
    <row r="59" spans="1:8">
      <c r="A59" s="37">
        <v>48</v>
      </c>
      <c r="B59" s="6"/>
      <c r="C59" s="211"/>
      <c r="D59" s="16" t="str">
        <f t="shared" si="1"/>
        <v/>
      </c>
      <c r="E59" s="37"/>
      <c r="F59" s="58" t="str">
        <f t="shared" si="5"/>
        <v/>
      </c>
      <c r="G59" s="342" t="b">
        <f t="shared" si="3"/>
        <v>0</v>
      </c>
      <c r="H59" s="343">
        <f t="shared" si="6"/>
        <v>1</v>
      </c>
    </row>
    <row r="60" spans="1:8">
      <c r="A60" s="37">
        <v>49</v>
      </c>
      <c r="B60" s="6"/>
      <c r="C60" s="211"/>
      <c r="D60" s="16" t="str">
        <f t="shared" si="1"/>
        <v/>
      </c>
      <c r="E60" s="37"/>
      <c r="F60" s="58" t="str">
        <f t="shared" si="5"/>
        <v/>
      </c>
      <c r="G60" s="342" t="b">
        <f t="shared" si="3"/>
        <v>0</v>
      </c>
      <c r="H60" s="343">
        <f t="shared" si="6"/>
        <v>1</v>
      </c>
    </row>
    <row r="61" spans="1:8">
      <c r="A61" s="37">
        <v>50</v>
      </c>
      <c r="B61" s="6"/>
      <c r="C61" s="211"/>
      <c r="D61" s="16" t="str">
        <f t="shared" si="1"/>
        <v/>
      </c>
      <c r="E61" s="37"/>
      <c r="F61" s="58" t="str">
        <f t="shared" si="5"/>
        <v/>
      </c>
      <c r="G61" s="342" t="b">
        <f t="shared" si="3"/>
        <v>0</v>
      </c>
      <c r="H61" s="343">
        <f t="shared" si="6"/>
        <v>1</v>
      </c>
    </row>
    <row r="62" spans="1:8">
      <c r="A62" s="37">
        <v>51</v>
      </c>
      <c r="B62" s="6"/>
      <c r="C62" s="211"/>
      <c r="D62" s="16" t="str">
        <f t="shared" si="1"/>
        <v/>
      </c>
      <c r="E62" s="37"/>
      <c r="F62" s="58" t="str">
        <f t="shared" si="5"/>
        <v/>
      </c>
      <c r="G62" s="342" t="b">
        <f t="shared" si="3"/>
        <v>0</v>
      </c>
      <c r="H62" s="343">
        <f t="shared" si="6"/>
        <v>1</v>
      </c>
    </row>
    <row r="63" spans="1:8">
      <c r="A63" s="37">
        <v>52</v>
      </c>
      <c r="B63" s="6"/>
      <c r="C63" s="211"/>
      <c r="D63" s="16" t="str">
        <f t="shared" si="1"/>
        <v/>
      </c>
      <c r="E63" s="37"/>
      <c r="F63" s="58" t="str">
        <f t="shared" si="5"/>
        <v/>
      </c>
      <c r="G63" s="342" t="b">
        <f t="shared" si="3"/>
        <v>0</v>
      </c>
      <c r="H63" s="343">
        <f t="shared" si="6"/>
        <v>1</v>
      </c>
    </row>
    <row r="64" spans="1:8">
      <c r="A64" s="37">
        <v>53</v>
      </c>
      <c r="B64" s="6"/>
      <c r="C64" s="211"/>
      <c r="D64" s="16" t="str">
        <f t="shared" si="1"/>
        <v/>
      </c>
      <c r="E64" s="37"/>
      <c r="F64" s="58" t="str">
        <f t="shared" si="5"/>
        <v/>
      </c>
      <c r="G64" s="342" t="b">
        <f t="shared" si="3"/>
        <v>0</v>
      </c>
      <c r="H64" s="343">
        <f t="shared" si="6"/>
        <v>1</v>
      </c>
    </row>
    <row r="65" spans="1:8">
      <c r="A65" s="37">
        <v>54</v>
      </c>
      <c r="B65" s="6"/>
      <c r="C65" s="211"/>
      <c r="D65" s="16" t="str">
        <f t="shared" si="1"/>
        <v/>
      </c>
      <c r="E65" s="37"/>
      <c r="F65" s="58" t="str">
        <f t="shared" si="5"/>
        <v/>
      </c>
      <c r="G65" s="342" t="b">
        <f t="shared" si="3"/>
        <v>0</v>
      </c>
      <c r="H65" s="343">
        <f t="shared" si="6"/>
        <v>1</v>
      </c>
    </row>
    <row r="66" spans="1:8">
      <c r="A66" s="37">
        <v>55</v>
      </c>
      <c r="B66" s="6"/>
      <c r="C66" s="211"/>
      <c r="D66" s="16" t="str">
        <f t="shared" si="1"/>
        <v/>
      </c>
      <c r="E66" s="37"/>
      <c r="F66" s="58" t="str">
        <f t="shared" si="5"/>
        <v/>
      </c>
      <c r="G66" s="342" t="b">
        <f t="shared" si="3"/>
        <v>0</v>
      </c>
      <c r="H66" s="343">
        <f t="shared" si="6"/>
        <v>1</v>
      </c>
    </row>
    <row r="67" spans="1:8">
      <c r="A67" s="37">
        <v>56</v>
      </c>
      <c r="B67" s="6"/>
      <c r="C67" s="211"/>
      <c r="D67" s="16" t="str">
        <f t="shared" si="1"/>
        <v/>
      </c>
      <c r="E67" s="37"/>
      <c r="F67" s="58" t="str">
        <f t="shared" si="5"/>
        <v/>
      </c>
      <c r="G67" s="342" t="b">
        <f t="shared" si="3"/>
        <v>0</v>
      </c>
      <c r="H67" s="343">
        <f t="shared" si="6"/>
        <v>1</v>
      </c>
    </row>
    <row r="68" spans="1:8">
      <c r="A68" s="37">
        <v>57</v>
      </c>
      <c r="B68" s="6"/>
      <c r="C68" s="211"/>
      <c r="D68" s="16" t="str">
        <f t="shared" si="1"/>
        <v/>
      </c>
      <c r="E68" s="37"/>
      <c r="F68" s="58" t="str">
        <f t="shared" si="5"/>
        <v/>
      </c>
      <c r="G68" s="342" t="b">
        <f t="shared" si="3"/>
        <v>0</v>
      </c>
      <c r="H68" s="343">
        <f t="shared" si="6"/>
        <v>1</v>
      </c>
    </row>
    <row r="69" spans="1:8">
      <c r="A69" s="37">
        <v>58</v>
      </c>
      <c r="B69" s="6"/>
      <c r="C69" s="211"/>
      <c r="D69" s="16" t="str">
        <f t="shared" si="1"/>
        <v/>
      </c>
      <c r="E69" s="37"/>
      <c r="F69" s="58" t="str">
        <f t="shared" si="5"/>
        <v/>
      </c>
      <c r="G69" s="342" t="b">
        <f t="shared" si="3"/>
        <v>0</v>
      </c>
      <c r="H69" s="343">
        <f t="shared" si="6"/>
        <v>1</v>
      </c>
    </row>
    <row r="70" spans="1:8">
      <c r="A70" s="37">
        <v>59</v>
      </c>
      <c r="B70" s="6"/>
      <c r="C70" s="211"/>
      <c r="D70" s="16" t="str">
        <f t="shared" si="1"/>
        <v/>
      </c>
      <c r="E70" s="37"/>
      <c r="F70" s="58" t="str">
        <f t="shared" si="5"/>
        <v/>
      </c>
      <c r="G70" s="342" t="b">
        <f t="shared" si="3"/>
        <v>0</v>
      </c>
      <c r="H70" s="343">
        <f t="shared" si="6"/>
        <v>1</v>
      </c>
    </row>
    <row r="71" spans="1:8">
      <c r="A71" s="37">
        <v>60</v>
      </c>
      <c r="B71" s="6"/>
      <c r="C71" s="211"/>
      <c r="D71" s="16" t="str">
        <f t="shared" si="1"/>
        <v/>
      </c>
      <c r="E71" s="37"/>
      <c r="F71" s="58" t="str">
        <f t="shared" si="5"/>
        <v/>
      </c>
      <c r="G71" s="342" t="b">
        <f t="shared" si="3"/>
        <v>0</v>
      </c>
      <c r="H71" s="343">
        <f t="shared" si="6"/>
        <v>1</v>
      </c>
    </row>
    <row r="72" spans="1:8">
      <c r="A72" s="37">
        <v>61</v>
      </c>
      <c r="B72" s="6"/>
      <c r="C72" s="211"/>
      <c r="D72" s="16" t="str">
        <f t="shared" si="1"/>
        <v/>
      </c>
      <c r="E72" s="37"/>
      <c r="F72" s="58" t="str">
        <f t="shared" si="5"/>
        <v/>
      </c>
      <c r="G72" s="342" t="b">
        <f t="shared" si="3"/>
        <v>0</v>
      </c>
      <c r="H72" s="343">
        <f t="shared" si="6"/>
        <v>1</v>
      </c>
    </row>
    <row r="73" spans="1:8">
      <c r="A73" s="37">
        <v>62</v>
      </c>
      <c r="B73" s="6"/>
      <c r="C73" s="211"/>
      <c r="D73" s="16" t="str">
        <f t="shared" si="1"/>
        <v/>
      </c>
      <c r="E73" s="37"/>
      <c r="F73" s="58" t="str">
        <f t="shared" si="5"/>
        <v/>
      </c>
      <c r="G73" s="342" t="b">
        <f t="shared" si="3"/>
        <v>0</v>
      </c>
      <c r="H73" s="343">
        <f t="shared" si="6"/>
        <v>1</v>
      </c>
    </row>
    <row r="74" spans="1:8">
      <c r="A74" s="37">
        <v>63</v>
      </c>
      <c r="B74" s="6"/>
      <c r="C74" s="211"/>
      <c r="D74" s="16" t="str">
        <f t="shared" si="1"/>
        <v/>
      </c>
      <c r="E74" s="37"/>
      <c r="F74" s="58" t="str">
        <f t="shared" si="5"/>
        <v/>
      </c>
      <c r="G74" s="342" t="b">
        <f t="shared" si="3"/>
        <v>0</v>
      </c>
      <c r="H74" s="343">
        <f t="shared" si="6"/>
        <v>1</v>
      </c>
    </row>
    <row r="75" spans="1:8">
      <c r="A75" s="37">
        <v>64</v>
      </c>
      <c r="B75" s="6"/>
      <c r="C75" s="211"/>
      <c r="D75" s="16" t="str">
        <f t="shared" si="1"/>
        <v/>
      </c>
      <c r="E75" s="37"/>
      <c r="F75" s="58" t="str">
        <f t="shared" si="5"/>
        <v/>
      </c>
      <c r="G75" s="342" t="b">
        <f t="shared" si="3"/>
        <v>0</v>
      </c>
      <c r="H75" s="343">
        <f t="shared" si="6"/>
        <v>1</v>
      </c>
    </row>
    <row r="76" spans="1:8">
      <c r="A76" s="37">
        <v>65</v>
      </c>
      <c r="B76" s="6"/>
      <c r="C76" s="211"/>
      <c r="D76" s="16" t="str">
        <f t="shared" ref="D76:D139" si="7">IF(OR($B76="",,$C76&lt;an_initial,$C76&gt;an_final),"",F76*20)</f>
        <v/>
      </c>
      <c r="E76" s="37"/>
      <c r="F76" s="58" t="str">
        <f t="shared" ref="F76:F110" si="8">IF(OR($B76="",,$C76="",$C76&gt;an_final),"",IF($C76&gt;=an_initial,1,""))</f>
        <v/>
      </c>
      <c r="G76" s="342" t="b">
        <f t="shared" ref="G76:G110" si="9">IF(nume_candidat="",FALSE,ISNUMBER(SEARCH(nume_candidat,$B76)))</f>
        <v>0</v>
      </c>
      <c r="H76" s="343">
        <f t="shared" ref="H76:H110" si="10">LEN(B76)-LEN(SUBSTITUTE(B76,",",""))+1</f>
        <v>1</v>
      </c>
    </row>
    <row r="77" spans="1:8">
      <c r="A77" s="37">
        <v>66</v>
      </c>
      <c r="B77" s="6"/>
      <c r="C77" s="211"/>
      <c r="D77" s="16" t="str">
        <f t="shared" si="7"/>
        <v/>
      </c>
      <c r="E77" s="37"/>
      <c r="F77" s="58" t="str">
        <f t="shared" si="8"/>
        <v/>
      </c>
      <c r="G77" s="342" t="b">
        <f t="shared" si="9"/>
        <v>0</v>
      </c>
      <c r="H77" s="343">
        <f t="shared" si="10"/>
        <v>1</v>
      </c>
    </row>
    <row r="78" spans="1:8">
      <c r="A78" s="37">
        <v>67</v>
      </c>
      <c r="B78" s="6"/>
      <c r="C78" s="211"/>
      <c r="D78" s="16" t="str">
        <f t="shared" si="7"/>
        <v/>
      </c>
      <c r="E78" s="37"/>
      <c r="F78" s="58" t="str">
        <f t="shared" si="8"/>
        <v/>
      </c>
      <c r="G78" s="342" t="b">
        <f t="shared" si="9"/>
        <v>0</v>
      </c>
      <c r="H78" s="343">
        <f t="shared" si="10"/>
        <v>1</v>
      </c>
    </row>
    <row r="79" spans="1:8">
      <c r="A79" s="37">
        <v>68</v>
      </c>
      <c r="B79" s="6"/>
      <c r="C79" s="211"/>
      <c r="D79" s="16" t="str">
        <f t="shared" si="7"/>
        <v/>
      </c>
      <c r="E79" s="37"/>
      <c r="F79" s="58" t="str">
        <f t="shared" si="8"/>
        <v/>
      </c>
      <c r="G79" s="342" t="b">
        <f t="shared" si="9"/>
        <v>0</v>
      </c>
      <c r="H79" s="343">
        <f t="shared" si="10"/>
        <v>1</v>
      </c>
    </row>
    <row r="80" spans="1:8">
      <c r="A80" s="37">
        <v>69</v>
      </c>
      <c r="B80" s="6"/>
      <c r="C80" s="211"/>
      <c r="D80" s="16" t="str">
        <f t="shared" si="7"/>
        <v/>
      </c>
      <c r="E80" s="37"/>
      <c r="F80" s="58" t="str">
        <f t="shared" si="8"/>
        <v/>
      </c>
      <c r="G80" s="342" t="b">
        <f t="shared" si="9"/>
        <v>0</v>
      </c>
      <c r="H80" s="343">
        <f t="shared" si="10"/>
        <v>1</v>
      </c>
    </row>
    <row r="81" spans="1:8">
      <c r="A81" s="37">
        <v>70</v>
      </c>
      <c r="B81" s="6"/>
      <c r="C81" s="211"/>
      <c r="D81" s="16" t="str">
        <f t="shared" si="7"/>
        <v/>
      </c>
      <c r="E81" s="37"/>
      <c r="F81" s="58" t="str">
        <f t="shared" si="8"/>
        <v/>
      </c>
      <c r="G81" s="342" t="b">
        <f t="shared" si="9"/>
        <v>0</v>
      </c>
      <c r="H81" s="343">
        <f t="shared" si="10"/>
        <v>1</v>
      </c>
    </row>
    <row r="82" spans="1:8">
      <c r="A82" s="37">
        <v>71</v>
      </c>
      <c r="B82" s="6"/>
      <c r="C82" s="211"/>
      <c r="D82" s="16" t="str">
        <f t="shared" si="7"/>
        <v/>
      </c>
      <c r="E82" s="37"/>
      <c r="F82" s="58" t="str">
        <f t="shared" si="8"/>
        <v/>
      </c>
      <c r="G82" s="342" t="b">
        <f t="shared" si="9"/>
        <v>0</v>
      </c>
      <c r="H82" s="343">
        <f t="shared" si="10"/>
        <v>1</v>
      </c>
    </row>
    <row r="83" spans="1:8">
      <c r="A83" s="37">
        <v>72</v>
      </c>
      <c r="B83" s="6"/>
      <c r="C83" s="211"/>
      <c r="D83" s="16" t="str">
        <f t="shared" si="7"/>
        <v/>
      </c>
      <c r="E83" s="37"/>
      <c r="F83" s="58" t="str">
        <f t="shared" si="8"/>
        <v/>
      </c>
      <c r="G83" s="342" t="b">
        <f t="shared" si="9"/>
        <v>0</v>
      </c>
      <c r="H83" s="343">
        <f t="shared" si="10"/>
        <v>1</v>
      </c>
    </row>
    <row r="84" spans="1:8">
      <c r="A84" s="37">
        <v>73</v>
      </c>
      <c r="B84" s="6"/>
      <c r="C84" s="211"/>
      <c r="D84" s="16" t="str">
        <f t="shared" si="7"/>
        <v/>
      </c>
      <c r="E84" s="37"/>
      <c r="F84" s="58" t="str">
        <f t="shared" si="8"/>
        <v/>
      </c>
      <c r="G84" s="342" t="b">
        <f t="shared" si="9"/>
        <v>0</v>
      </c>
      <c r="H84" s="343">
        <f t="shared" si="10"/>
        <v>1</v>
      </c>
    </row>
    <row r="85" spans="1:8">
      <c r="A85" s="37">
        <v>74</v>
      </c>
      <c r="B85" s="6"/>
      <c r="C85" s="211"/>
      <c r="D85" s="16" t="str">
        <f t="shared" si="7"/>
        <v/>
      </c>
      <c r="E85" s="37"/>
      <c r="F85" s="58" t="str">
        <f t="shared" si="8"/>
        <v/>
      </c>
      <c r="G85" s="342" t="b">
        <f t="shared" si="9"/>
        <v>0</v>
      </c>
      <c r="H85" s="343">
        <f t="shared" si="10"/>
        <v>1</v>
      </c>
    </row>
    <row r="86" spans="1:8">
      <c r="A86" s="37">
        <v>75</v>
      </c>
      <c r="B86" s="6"/>
      <c r="C86" s="211"/>
      <c r="D86" s="16" t="str">
        <f t="shared" si="7"/>
        <v/>
      </c>
      <c r="E86" s="37"/>
      <c r="F86" s="58" t="str">
        <f t="shared" si="8"/>
        <v/>
      </c>
      <c r="G86" s="342" t="b">
        <f t="shared" si="9"/>
        <v>0</v>
      </c>
      <c r="H86" s="343">
        <f t="shared" si="10"/>
        <v>1</v>
      </c>
    </row>
    <row r="87" spans="1:8">
      <c r="A87" s="37">
        <v>76</v>
      </c>
      <c r="B87" s="6"/>
      <c r="C87" s="211"/>
      <c r="D87" s="16" t="str">
        <f t="shared" si="7"/>
        <v/>
      </c>
      <c r="E87" s="37"/>
      <c r="F87" s="58" t="str">
        <f t="shared" si="8"/>
        <v/>
      </c>
      <c r="G87" s="342" t="b">
        <f t="shared" si="9"/>
        <v>0</v>
      </c>
      <c r="H87" s="343">
        <f t="shared" si="10"/>
        <v>1</v>
      </c>
    </row>
    <row r="88" spans="1:8">
      <c r="A88" s="37">
        <v>77</v>
      </c>
      <c r="B88" s="6"/>
      <c r="C88" s="211"/>
      <c r="D88" s="16" t="str">
        <f t="shared" si="7"/>
        <v/>
      </c>
      <c r="E88" s="37"/>
      <c r="F88" s="58" t="str">
        <f t="shared" si="8"/>
        <v/>
      </c>
      <c r="G88" s="342" t="b">
        <f t="shared" si="9"/>
        <v>0</v>
      </c>
      <c r="H88" s="343">
        <f t="shared" si="10"/>
        <v>1</v>
      </c>
    </row>
    <row r="89" spans="1:8">
      <c r="A89" s="37">
        <v>78</v>
      </c>
      <c r="B89" s="6"/>
      <c r="C89" s="211"/>
      <c r="D89" s="16" t="str">
        <f t="shared" si="7"/>
        <v/>
      </c>
      <c r="E89" s="37"/>
      <c r="F89" s="58" t="str">
        <f t="shared" si="8"/>
        <v/>
      </c>
      <c r="G89" s="342" t="b">
        <f t="shared" si="9"/>
        <v>0</v>
      </c>
      <c r="H89" s="343">
        <f t="shared" si="10"/>
        <v>1</v>
      </c>
    </row>
    <row r="90" spans="1:8">
      <c r="A90" s="37">
        <v>79</v>
      </c>
      <c r="B90" s="6"/>
      <c r="C90" s="211"/>
      <c r="D90" s="16" t="str">
        <f t="shared" si="7"/>
        <v/>
      </c>
      <c r="E90" s="37"/>
      <c r="F90" s="58" t="str">
        <f t="shared" si="8"/>
        <v/>
      </c>
      <c r="G90" s="342" t="b">
        <f t="shared" si="9"/>
        <v>0</v>
      </c>
      <c r="H90" s="343">
        <f t="shared" si="10"/>
        <v>1</v>
      </c>
    </row>
    <row r="91" spans="1:8">
      <c r="A91" s="37">
        <v>80</v>
      </c>
      <c r="B91" s="6"/>
      <c r="C91" s="211"/>
      <c r="D91" s="16" t="str">
        <f t="shared" si="7"/>
        <v/>
      </c>
      <c r="E91" s="37"/>
      <c r="F91" s="58" t="str">
        <f t="shared" si="8"/>
        <v/>
      </c>
      <c r="G91" s="342" t="b">
        <f t="shared" si="9"/>
        <v>0</v>
      </c>
      <c r="H91" s="343">
        <f t="shared" si="10"/>
        <v>1</v>
      </c>
    </row>
    <row r="92" spans="1:8">
      <c r="A92" s="37">
        <v>81</v>
      </c>
      <c r="B92" s="6"/>
      <c r="C92" s="211"/>
      <c r="D92" s="16" t="str">
        <f t="shared" si="7"/>
        <v/>
      </c>
      <c r="E92" s="37"/>
      <c r="F92" s="58" t="str">
        <f t="shared" si="8"/>
        <v/>
      </c>
      <c r="G92" s="342" t="b">
        <f t="shared" si="9"/>
        <v>0</v>
      </c>
      <c r="H92" s="343">
        <f t="shared" si="10"/>
        <v>1</v>
      </c>
    </row>
    <row r="93" spans="1:8">
      <c r="A93" s="37">
        <v>82</v>
      </c>
      <c r="B93" s="6"/>
      <c r="C93" s="211"/>
      <c r="D93" s="16" t="str">
        <f t="shared" si="7"/>
        <v/>
      </c>
      <c r="E93" s="37"/>
      <c r="F93" s="58" t="str">
        <f t="shared" si="8"/>
        <v/>
      </c>
      <c r="G93" s="342" t="b">
        <f t="shared" si="9"/>
        <v>0</v>
      </c>
      <c r="H93" s="343">
        <f t="shared" si="10"/>
        <v>1</v>
      </c>
    </row>
    <row r="94" spans="1:8">
      <c r="A94" s="37">
        <v>83</v>
      </c>
      <c r="B94" s="6"/>
      <c r="C94" s="211"/>
      <c r="D94" s="16" t="str">
        <f t="shared" si="7"/>
        <v/>
      </c>
      <c r="E94" s="37"/>
      <c r="F94" s="58" t="str">
        <f t="shared" si="8"/>
        <v/>
      </c>
      <c r="G94" s="342" t="b">
        <f t="shared" si="9"/>
        <v>0</v>
      </c>
      <c r="H94" s="343">
        <f t="shared" si="10"/>
        <v>1</v>
      </c>
    </row>
    <row r="95" spans="1:8">
      <c r="A95" s="37">
        <v>84</v>
      </c>
      <c r="B95" s="6"/>
      <c r="C95" s="211"/>
      <c r="D95" s="16" t="str">
        <f t="shared" si="7"/>
        <v/>
      </c>
      <c r="E95" s="37"/>
      <c r="F95" s="58" t="str">
        <f t="shared" si="8"/>
        <v/>
      </c>
      <c r="G95" s="342" t="b">
        <f t="shared" si="9"/>
        <v>0</v>
      </c>
      <c r="H95" s="343">
        <f t="shared" si="10"/>
        <v>1</v>
      </c>
    </row>
    <row r="96" spans="1:8">
      <c r="A96" s="37">
        <v>85</v>
      </c>
      <c r="B96" s="6"/>
      <c r="C96" s="211"/>
      <c r="D96" s="16" t="str">
        <f t="shared" si="7"/>
        <v/>
      </c>
      <c r="E96" s="37"/>
      <c r="F96" s="58" t="str">
        <f t="shared" si="8"/>
        <v/>
      </c>
      <c r="G96" s="342" t="b">
        <f t="shared" si="9"/>
        <v>0</v>
      </c>
      <c r="H96" s="343">
        <f t="shared" si="10"/>
        <v>1</v>
      </c>
    </row>
    <row r="97" spans="1:8">
      <c r="A97" s="37">
        <v>86</v>
      </c>
      <c r="B97" s="6"/>
      <c r="C97" s="211"/>
      <c r="D97" s="16" t="str">
        <f t="shared" si="7"/>
        <v/>
      </c>
      <c r="E97" s="37"/>
      <c r="F97" s="58" t="str">
        <f t="shared" si="8"/>
        <v/>
      </c>
      <c r="G97" s="342" t="b">
        <f t="shared" si="9"/>
        <v>0</v>
      </c>
      <c r="H97" s="343">
        <f t="shared" si="10"/>
        <v>1</v>
      </c>
    </row>
    <row r="98" spans="1:8">
      <c r="A98" s="37">
        <v>87</v>
      </c>
      <c r="B98" s="6"/>
      <c r="C98" s="211"/>
      <c r="D98" s="16" t="str">
        <f t="shared" si="7"/>
        <v/>
      </c>
      <c r="E98" s="37"/>
      <c r="F98" s="58" t="str">
        <f t="shared" si="8"/>
        <v/>
      </c>
      <c r="G98" s="342" t="b">
        <f t="shared" si="9"/>
        <v>0</v>
      </c>
      <c r="H98" s="343">
        <f t="shared" si="10"/>
        <v>1</v>
      </c>
    </row>
    <row r="99" spans="1:8">
      <c r="A99" s="37">
        <v>88</v>
      </c>
      <c r="B99" s="6"/>
      <c r="C99" s="211"/>
      <c r="D99" s="16" t="str">
        <f t="shared" si="7"/>
        <v/>
      </c>
      <c r="E99" s="37"/>
      <c r="F99" s="58" t="str">
        <f t="shared" si="8"/>
        <v/>
      </c>
      <c r="G99" s="342" t="b">
        <f t="shared" si="9"/>
        <v>0</v>
      </c>
      <c r="H99" s="343">
        <f t="shared" si="10"/>
        <v>1</v>
      </c>
    </row>
    <row r="100" spans="1:8">
      <c r="A100" s="37">
        <v>89</v>
      </c>
      <c r="B100" s="6"/>
      <c r="C100" s="211"/>
      <c r="D100" s="16" t="str">
        <f t="shared" si="7"/>
        <v/>
      </c>
      <c r="E100" s="37"/>
      <c r="F100" s="58" t="str">
        <f t="shared" si="8"/>
        <v/>
      </c>
      <c r="G100" s="342" t="b">
        <f t="shared" si="9"/>
        <v>0</v>
      </c>
      <c r="H100" s="343">
        <f t="shared" si="10"/>
        <v>1</v>
      </c>
    </row>
    <row r="101" spans="1:8">
      <c r="A101" s="37">
        <v>90</v>
      </c>
      <c r="B101" s="6"/>
      <c r="C101" s="211"/>
      <c r="D101" s="16" t="str">
        <f t="shared" si="7"/>
        <v/>
      </c>
      <c r="E101" s="37"/>
      <c r="F101" s="58" t="str">
        <f t="shared" si="8"/>
        <v/>
      </c>
      <c r="G101" s="342" t="b">
        <f t="shared" si="9"/>
        <v>0</v>
      </c>
      <c r="H101" s="343">
        <f t="shared" si="10"/>
        <v>1</v>
      </c>
    </row>
    <row r="102" spans="1:8">
      <c r="A102" s="37">
        <v>91</v>
      </c>
      <c r="B102" s="6"/>
      <c r="C102" s="211"/>
      <c r="D102" s="16" t="str">
        <f t="shared" si="7"/>
        <v/>
      </c>
      <c r="E102" s="37"/>
      <c r="F102" s="58" t="str">
        <f t="shared" si="8"/>
        <v/>
      </c>
      <c r="G102" s="342" t="b">
        <f t="shared" si="9"/>
        <v>0</v>
      </c>
      <c r="H102" s="343">
        <f t="shared" si="10"/>
        <v>1</v>
      </c>
    </row>
    <row r="103" spans="1:8">
      <c r="A103" s="37">
        <v>92</v>
      </c>
      <c r="B103" s="6"/>
      <c r="C103" s="211"/>
      <c r="D103" s="16" t="str">
        <f t="shared" si="7"/>
        <v/>
      </c>
      <c r="E103" s="37"/>
      <c r="F103" s="58" t="str">
        <f t="shared" si="8"/>
        <v/>
      </c>
      <c r="G103" s="342" t="b">
        <f t="shared" si="9"/>
        <v>0</v>
      </c>
      <c r="H103" s="343">
        <f t="shared" si="10"/>
        <v>1</v>
      </c>
    </row>
    <row r="104" spans="1:8">
      <c r="A104" s="37">
        <v>93</v>
      </c>
      <c r="B104" s="6"/>
      <c r="C104" s="211"/>
      <c r="D104" s="16" t="str">
        <f t="shared" si="7"/>
        <v/>
      </c>
      <c r="E104" s="37"/>
      <c r="F104" s="58" t="str">
        <f t="shared" si="8"/>
        <v/>
      </c>
      <c r="G104" s="342" t="b">
        <f t="shared" si="9"/>
        <v>0</v>
      </c>
      <c r="H104" s="343">
        <f t="shared" si="10"/>
        <v>1</v>
      </c>
    </row>
    <row r="105" spans="1:8">
      <c r="A105" s="37">
        <v>94</v>
      </c>
      <c r="B105" s="6"/>
      <c r="C105" s="211"/>
      <c r="D105" s="16" t="str">
        <f t="shared" si="7"/>
        <v/>
      </c>
      <c r="E105" s="37"/>
      <c r="F105" s="58" t="str">
        <f t="shared" si="8"/>
        <v/>
      </c>
      <c r="G105" s="342" t="b">
        <f t="shared" si="9"/>
        <v>0</v>
      </c>
      <c r="H105" s="343">
        <f t="shared" si="10"/>
        <v>1</v>
      </c>
    </row>
    <row r="106" spans="1:8">
      <c r="A106" s="37">
        <v>95</v>
      </c>
      <c r="B106" s="6"/>
      <c r="C106" s="211"/>
      <c r="D106" s="16" t="str">
        <f t="shared" si="7"/>
        <v/>
      </c>
      <c r="E106" s="37"/>
      <c r="F106" s="58" t="str">
        <f t="shared" si="8"/>
        <v/>
      </c>
      <c r="G106" s="342" t="b">
        <f t="shared" si="9"/>
        <v>0</v>
      </c>
      <c r="H106" s="343">
        <f t="shared" si="10"/>
        <v>1</v>
      </c>
    </row>
    <row r="107" spans="1:8">
      <c r="A107" s="37">
        <v>96</v>
      </c>
      <c r="B107" s="6"/>
      <c r="C107" s="211"/>
      <c r="D107" s="16" t="str">
        <f t="shared" si="7"/>
        <v/>
      </c>
      <c r="E107" s="37"/>
      <c r="F107" s="58" t="str">
        <f t="shared" si="8"/>
        <v/>
      </c>
      <c r="G107" s="342" t="b">
        <f t="shared" si="9"/>
        <v>0</v>
      </c>
      <c r="H107" s="343">
        <f t="shared" si="10"/>
        <v>1</v>
      </c>
    </row>
    <row r="108" spans="1:8">
      <c r="A108" s="37">
        <v>97</v>
      </c>
      <c r="B108" s="6"/>
      <c r="C108" s="211"/>
      <c r="D108" s="16" t="str">
        <f t="shared" si="7"/>
        <v/>
      </c>
      <c r="E108" s="37"/>
      <c r="F108" s="58" t="str">
        <f t="shared" si="8"/>
        <v/>
      </c>
      <c r="G108" s="342" t="b">
        <f t="shared" si="9"/>
        <v>0</v>
      </c>
      <c r="H108" s="343">
        <f t="shared" si="10"/>
        <v>1</v>
      </c>
    </row>
    <row r="109" spans="1:8">
      <c r="A109" s="37">
        <v>98</v>
      </c>
      <c r="B109" s="6"/>
      <c r="C109" s="211"/>
      <c r="D109" s="16" t="str">
        <f t="shared" si="7"/>
        <v/>
      </c>
      <c r="E109" s="37"/>
      <c r="F109" s="58" t="str">
        <f t="shared" si="8"/>
        <v/>
      </c>
      <c r="G109" s="342" t="b">
        <f t="shared" si="9"/>
        <v>0</v>
      </c>
      <c r="H109" s="343">
        <f t="shared" si="10"/>
        <v>1</v>
      </c>
    </row>
    <row r="110" spans="1:8">
      <c r="A110" s="139">
        <v>99</v>
      </c>
      <c r="B110" s="6"/>
      <c r="C110" s="211"/>
      <c r="D110" s="16" t="str">
        <f t="shared" si="7"/>
        <v/>
      </c>
      <c r="E110" s="139"/>
      <c r="F110" s="58" t="str">
        <f t="shared" si="8"/>
        <v/>
      </c>
      <c r="G110" s="342" t="b">
        <f t="shared" si="9"/>
        <v>0</v>
      </c>
      <c r="H110" s="343">
        <f t="shared" si="10"/>
        <v>1</v>
      </c>
    </row>
    <row r="111" spans="1:8">
      <c r="A111" s="139">
        <v>100</v>
      </c>
      <c r="B111" s="140"/>
      <c r="C111" s="142"/>
      <c r="D111" s="16" t="str">
        <f t="shared" si="7"/>
        <v/>
      </c>
      <c r="E111" s="139"/>
    </row>
    <row r="112" spans="1:8">
      <c r="A112" s="139">
        <v>101</v>
      </c>
      <c r="B112" s="140"/>
      <c r="C112" s="142"/>
      <c r="D112" s="16" t="str">
        <f t="shared" si="7"/>
        <v/>
      </c>
      <c r="E112" s="139"/>
    </row>
    <row r="113" spans="1:17">
      <c r="A113" s="139">
        <v>102</v>
      </c>
      <c r="B113" s="140"/>
      <c r="C113" s="142"/>
      <c r="D113" s="16" t="str">
        <f t="shared" si="7"/>
        <v/>
      </c>
      <c r="E113" s="139"/>
    </row>
    <row r="114" spans="1:17">
      <c r="A114" s="139">
        <v>103</v>
      </c>
      <c r="B114" s="140"/>
      <c r="C114" s="142"/>
      <c r="D114" s="16" t="str">
        <f t="shared" si="7"/>
        <v/>
      </c>
      <c r="E114" s="139"/>
    </row>
    <row r="115" spans="1:17" s="70" customFormat="1">
      <c r="A115" s="139">
        <v>104</v>
      </c>
      <c r="B115" s="140"/>
      <c r="C115" s="142"/>
      <c r="D115" s="16" t="str">
        <f t="shared" si="7"/>
        <v/>
      </c>
      <c r="E115" s="139"/>
      <c r="G115" s="71"/>
      <c r="H115" s="64"/>
      <c r="I115"/>
      <c r="J115" s="64"/>
      <c r="K115" s="64"/>
      <c r="L115" s="64"/>
      <c r="M115" s="64"/>
      <c r="N115" s="64"/>
      <c r="O115" s="64"/>
      <c r="P115" s="64"/>
      <c r="Q115" s="64"/>
    </row>
    <row r="116" spans="1:17" s="70" customFormat="1">
      <c r="A116" s="139">
        <v>105</v>
      </c>
      <c r="B116" s="140"/>
      <c r="C116" s="142"/>
      <c r="D116" s="16" t="str">
        <f t="shared" si="7"/>
        <v/>
      </c>
      <c r="E116" s="139"/>
      <c r="G116" s="71"/>
      <c r="H116" s="64"/>
      <c r="I116"/>
      <c r="J116" s="64"/>
      <c r="K116" s="64"/>
      <c r="L116" s="64"/>
      <c r="M116" s="64"/>
      <c r="N116" s="64"/>
      <c r="O116" s="64"/>
      <c r="P116" s="64"/>
      <c r="Q116" s="64"/>
    </row>
    <row r="117" spans="1:17" s="70" customFormat="1">
      <c r="A117" s="139">
        <v>106</v>
      </c>
      <c r="B117" s="140"/>
      <c r="C117" s="142"/>
      <c r="D117" s="16" t="str">
        <f t="shared" si="7"/>
        <v/>
      </c>
      <c r="E117" s="139"/>
      <c r="G117" s="71"/>
      <c r="H117" s="64"/>
      <c r="I117"/>
      <c r="J117" s="64"/>
      <c r="K117" s="64"/>
      <c r="L117" s="64"/>
      <c r="M117" s="64"/>
      <c r="N117" s="64"/>
      <c r="O117" s="64"/>
      <c r="P117" s="64"/>
      <c r="Q117" s="64"/>
    </row>
    <row r="118" spans="1:17" s="70" customFormat="1">
      <c r="A118" s="139">
        <v>107</v>
      </c>
      <c r="B118" s="140"/>
      <c r="C118" s="142"/>
      <c r="D118" s="16" t="str">
        <f t="shared" si="7"/>
        <v/>
      </c>
      <c r="E118" s="139"/>
      <c r="G118" s="71"/>
      <c r="H118" s="64"/>
      <c r="I118"/>
      <c r="J118" s="64"/>
      <c r="K118" s="64"/>
      <c r="L118" s="64"/>
      <c r="M118" s="64"/>
      <c r="N118" s="64"/>
      <c r="O118" s="64"/>
      <c r="P118" s="64"/>
      <c r="Q118" s="64"/>
    </row>
    <row r="119" spans="1:17" s="70" customFormat="1">
      <c r="A119" s="139">
        <v>108</v>
      </c>
      <c r="B119" s="140"/>
      <c r="C119" s="142"/>
      <c r="D119" s="16" t="str">
        <f t="shared" si="7"/>
        <v/>
      </c>
      <c r="E119" s="139"/>
      <c r="G119" s="71"/>
      <c r="H119" s="64"/>
      <c r="I119"/>
      <c r="J119" s="64"/>
      <c r="K119" s="64"/>
      <c r="L119" s="64"/>
      <c r="M119" s="64"/>
      <c r="N119" s="64"/>
      <c r="O119" s="64"/>
      <c r="P119" s="64"/>
      <c r="Q119" s="64"/>
    </row>
    <row r="120" spans="1:17" s="70" customFormat="1">
      <c r="A120" s="139">
        <v>109</v>
      </c>
      <c r="B120" s="140"/>
      <c r="C120" s="142"/>
      <c r="D120" s="16" t="str">
        <f t="shared" si="7"/>
        <v/>
      </c>
      <c r="E120" s="139"/>
      <c r="G120" s="71"/>
      <c r="H120" s="64"/>
      <c r="I120"/>
      <c r="J120" s="64"/>
      <c r="K120" s="64"/>
      <c r="L120" s="64"/>
      <c r="M120" s="64"/>
      <c r="N120" s="64"/>
      <c r="O120" s="64"/>
      <c r="P120" s="64"/>
      <c r="Q120" s="64"/>
    </row>
    <row r="121" spans="1:17" s="70" customFormat="1">
      <c r="A121" s="139">
        <v>110</v>
      </c>
      <c r="B121" s="140"/>
      <c r="C121" s="142"/>
      <c r="D121" s="16" t="str">
        <f t="shared" si="7"/>
        <v/>
      </c>
      <c r="E121" s="139"/>
      <c r="G121" s="71"/>
      <c r="H121" s="64"/>
      <c r="I121"/>
      <c r="J121" s="64"/>
      <c r="K121" s="64"/>
      <c r="L121" s="64"/>
      <c r="M121" s="64"/>
      <c r="N121" s="64"/>
      <c r="O121" s="64"/>
      <c r="P121" s="64"/>
      <c r="Q121" s="64"/>
    </row>
    <row r="122" spans="1:17" s="70" customFormat="1">
      <c r="A122" s="139">
        <v>111</v>
      </c>
      <c r="B122" s="140"/>
      <c r="C122" s="142"/>
      <c r="D122" s="16" t="str">
        <f t="shared" si="7"/>
        <v/>
      </c>
      <c r="E122" s="139"/>
      <c r="G122" s="71"/>
      <c r="H122" s="64"/>
      <c r="I122"/>
      <c r="J122" s="64"/>
      <c r="K122" s="64"/>
      <c r="L122" s="64"/>
      <c r="M122" s="64"/>
      <c r="N122" s="64"/>
      <c r="O122" s="64"/>
      <c r="P122" s="64"/>
      <c r="Q122" s="64"/>
    </row>
    <row r="123" spans="1:17" s="70" customFormat="1">
      <c r="A123" s="139">
        <v>112</v>
      </c>
      <c r="B123" s="140"/>
      <c r="C123" s="142"/>
      <c r="D123" s="16" t="str">
        <f t="shared" si="7"/>
        <v/>
      </c>
      <c r="E123" s="139"/>
      <c r="G123" s="71"/>
      <c r="H123" s="64"/>
      <c r="I123"/>
      <c r="J123" s="64"/>
      <c r="K123" s="64"/>
      <c r="L123" s="64"/>
      <c r="M123" s="64"/>
      <c r="N123" s="64"/>
      <c r="O123" s="64"/>
      <c r="P123" s="64"/>
      <c r="Q123" s="64"/>
    </row>
    <row r="124" spans="1:17" s="70" customFormat="1">
      <c r="A124" s="139">
        <v>113</v>
      </c>
      <c r="B124" s="140"/>
      <c r="C124" s="142"/>
      <c r="D124" s="16" t="str">
        <f t="shared" si="7"/>
        <v/>
      </c>
      <c r="E124" s="139"/>
      <c r="G124" s="71"/>
      <c r="H124" s="64"/>
      <c r="I124"/>
      <c r="J124" s="64"/>
      <c r="K124" s="64"/>
      <c r="L124" s="64"/>
      <c r="M124" s="64"/>
      <c r="N124" s="64"/>
      <c r="O124" s="64"/>
      <c r="P124" s="64"/>
      <c r="Q124" s="64"/>
    </row>
    <row r="125" spans="1:17" s="70" customFormat="1">
      <c r="A125" s="139">
        <v>114</v>
      </c>
      <c r="B125" s="140"/>
      <c r="C125" s="142"/>
      <c r="D125" s="16" t="str">
        <f t="shared" si="7"/>
        <v/>
      </c>
      <c r="E125" s="139"/>
      <c r="G125" s="71"/>
      <c r="H125" s="64"/>
      <c r="I125"/>
      <c r="J125" s="64"/>
      <c r="K125" s="64"/>
      <c r="L125" s="64"/>
      <c r="M125" s="64"/>
      <c r="N125" s="64"/>
      <c r="O125" s="64"/>
      <c r="P125" s="64"/>
      <c r="Q125" s="64"/>
    </row>
    <row r="126" spans="1:17" s="70" customFormat="1">
      <c r="A126" s="139">
        <v>115</v>
      </c>
      <c r="B126" s="140"/>
      <c r="C126" s="142"/>
      <c r="D126" s="16" t="str">
        <f t="shared" si="7"/>
        <v/>
      </c>
      <c r="E126" s="139"/>
      <c r="G126" s="71"/>
      <c r="H126" s="64"/>
      <c r="I126"/>
      <c r="J126" s="64"/>
      <c r="K126" s="64"/>
      <c r="L126" s="64"/>
      <c r="M126" s="64"/>
      <c r="N126" s="64"/>
      <c r="O126" s="64"/>
      <c r="P126" s="64"/>
      <c r="Q126" s="64"/>
    </row>
    <row r="127" spans="1:17" s="70" customFormat="1">
      <c r="A127" s="139">
        <v>116</v>
      </c>
      <c r="B127" s="140"/>
      <c r="C127" s="142"/>
      <c r="D127" s="16" t="str">
        <f t="shared" si="7"/>
        <v/>
      </c>
      <c r="E127" s="139"/>
      <c r="G127" s="71"/>
      <c r="H127" s="64"/>
      <c r="I127"/>
      <c r="J127" s="64"/>
      <c r="K127" s="64"/>
      <c r="L127" s="64"/>
      <c r="M127" s="64"/>
      <c r="N127" s="64"/>
      <c r="O127" s="64"/>
      <c r="P127" s="64"/>
      <c r="Q127" s="64"/>
    </row>
    <row r="128" spans="1:17" s="70" customFormat="1">
      <c r="A128" s="139">
        <v>117</v>
      </c>
      <c r="B128" s="140"/>
      <c r="C128" s="142"/>
      <c r="D128" s="16" t="str">
        <f t="shared" si="7"/>
        <v/>
      </c>
      <c r="E128" s="139"/>
      <c r="G128" s="71"/>
      <c r="H128" s="64"/>
      <c r="I128"/>
      <c r="J128" s="64"/>
      <c r="K128" s="64"/>
      <c r="L128" s="64"/>
      <c r="M128" s="64"/>
      <c r="N128" s="64"/>
      <c r="O128" s="64"/>
      <c r="P128" s="64"/>
      <c r="Q128" s="64"/>
    </row>
    <row r="129" spans="1:17" s="70" customFormat="1">
      <c r="A129" s="139">
        <v>118</v>
      </c>
      <c r="B129" s="140"/>
      <c r="C129" s="142"/>
      <c r="D129" s="16" t="str">
        <f t="shared" si="7"/>
        <v/>
      </c>
      <c r="E129" s="139"/>
      <c r="G129" s="71"/>
      <c r="H129" s="64"/>
      <c r="I129"/>
      <c r="J129" s="64"/>
      <c r="K129" s="64"/>
      <c r="L129" s="64"/>
      <c r="M129" s="64"/>
      <c r="N129" s="64"/>
      <c r="O129" s="64"/>
      <c r="P129" s="64"/>
      <c r="Q129" s="64"/>
    </row>
    <row r="130" spans="1:17" s="70" customFormat="1">
      <c r="A130" s="139">
        <v>119</v>
      </c>
      <c r="B130" s="140"/>
      <c r="C130" s="142"/>
      <c r="D130" s="16" t="str">
        <f t="shared" si="7"/>
        <v/>
      </c>
      <c r="E130" s="139"/>
      <c r="G130" s="71"/>
      <c r="H130" s="64"/>
      <c r="I130"/>
      <c r="J130" s="64"/>
      <c r="K130" s="64"/>
      <c r="L130" s="64"/>
      <c r="M130" s="64"/>
      <c r="N130" s="64"/>
      <c r="O130" s="64"/>
      <c r="P130" s="64"/>
      <c r="Q130" s="64"/>
    </row>
    <row r="131" spans="1:17" s="70" customFormat="1">
      <c r="A131" s="139">
        <v>120</v>
      </c>
      <c r="B131" s="140"/>
      <c r="C131" s="142"/>
      <c r="D131" s="16" t="str">
        <f t="shared" si="7"/>
        <v/>
      </c>
      <c r="E131" s="139"/>
      <c r="G131" s="71"/>
      <c r="H131" s="64"/>
      <c r="I131"/>
      <c r="J131" s="64"/>
      <c r="K131" s="64"/>
      <c r="L131" s="64"/>
      <c r="M131" s="64"/>
      <c r="N131" s="64"/>
      <c r="O131" s="64"/>
      <c r="P131" s="64"/>
      <c r="Q131" s="64"/>
    </row>
    <row r="132" spans="1:17" s="70" customFormat="1">
      <c r="A132" s="139">
        <v>121</v>
      </c>
      <c r="B132" s="140"/>
      <c r="C132" s="142"/>
      <c r="D132" s="16" t="str">
        <f t="shared" si="7"/>
        <v/>
      </c>
      <c r="E132" s="139"/>
      <c r="G132" s="71"/>
      <c r="H132" s="64"/>
      <c r="I132"/>
      <c r="J132" s="64"/>
      <c r="K132" s="64"/>
      <c r="L132" s="64"/>
      <c r="M132" s="64"/>
      <c r="N132" s="64"/>
      <c r="O132" s="64"/>
      <c r="P132" s="64"/>
      <c r="Q132" s="64"/>
    </row>
    <row r="133" spans="1:17" s="70" customFormat="1">
      <c r="A133" s="139">
        <v>122</v>
      </c>
      <c r="B133" s="140"/>
      <c r="C133" s="142"/>
      <c r="D133" s="16" t="str">
        <f t="shared" si="7"/>
        <v/>
      </c>
      <c r="E133" s="139"/>
      <c r="G133" s="71"/>
      <c r="H133" s="64"/>
      <c r="I133"/>
      <c r="J133" s="64"/>
      <c r="K133" s="64"/>
      <c r="L133" s="64"/>
      <c r="M133" s="64"/>
      <c r="N133" s="64"/>
      <c r="O133" s="64"/>
      <c r="P133" s="64"/>
      <c r="Q133" s="64"/>
    </row>
    <row r="134" spans="1:17" s="70" customFormat="1">
      <c r="A134" s="139">
        <v>123</v>
      </c>
      <c r="B134" s="140"/>
      <c r="C134" s="142"/>
      <c r="D134" s="16" t="str">
        <f t="shared" si="7"/>
        <v/>
      </c>
      <c r="E134" s="139"/>
      <c r="G134" s="71"/>
      <c r="H134" s="64"/>
      <c r="I134"/>
      <c r="J134" s="64"/>
      <c r="K134" s="64"/>
      <c r="L134" s="64"/>
      <c r="M134" s="64"/>
      <c r="N134" s="64"/>
      <c r="O134" s="64"/>
      <c r="P134" s="64"/>
      <c r="Q134" s="64"/>
    </row>
    <row r="135" spans="1:17" s="70" customFormat="1">
      <c r="A135" s="139">
        <v>124</v>
      </c>
      <c r="B135" s="140"/>
      <c r="C135" s="142"/>
      <c r="D135" s="16" t="str">
        <f t="shared" si="7"/>
        <v/>
      </c>
      <c r="E135" s="139"/>
      <c r="G135" s="71"/>
      <c r="H135" s="64"/>
      <c r="I135"/>
      <c r="J135" s="64"/>
      <c r="K135" s="64"/>
      <c r="L135" s="64"/>
      <c r="M135" s="64"/>
      <c r="N135" s="64"/>
      <c r="O135" s="64"/>
      <c r="P135" s="64"/>
      <c r="Q135" s="64"/>
    </row>
    <row r="136" spans="1:17" s="70" customFormat="1">
      <c r="A136" s="139">
        <v>125</v>
      </c>
      <c r="B136" s="140"/>
      <c r="C136" s="142"/>
      <c r="D136" s="16" t="str">
        <f t="shared" si="7"/>
        <v/>
      </c>
      <c r="E136" s="139"/>
      <c r="G136" s="71"/>
      <c r="H136" s="64"/>
      <c r="I136"/>
      <c r="J136" s="64"/>
      <c r="K136" s="64"/>
      <c r="L136" s="64"/>
      <c r="M136" s="64"/>
      <c r="N136" s="64"/>
      <c r="O136" s="64"/>
      <c r="P136" s="64"/>
      <c r="Q136" s="64"/>
    </row>
    <row r="137" spans="1:17" s="70" customFormat="1">
      <c r="A137" s="139">
        <v>126</v>
      </c>
      <c r="B137" s="140"/>
      <c r="C137" s="142"/>
      <c r="D137" s="16" t="str">
        <f t="shared" si="7"/>
        <v/>
      </c>
      <c r="E137" s="139"/>
      <c r="G137" s="71"/>
      <c r="H137" s="64"/>
      <c r="I137"/>
      <c r="J137" s="64"/>
      <c r="K137" s="64"/>
      <c r="L137" s="64"/>
      <c r="M137" s="64"/>
      <c r="N137" s="64"/>
      <c r="O137" s="64"/>
      <c r="P137" s="64"/>
      <c r="Q137" s="64"/>
    </row>
    <row r="138" spans="1:17" s="70" customFormat="1">
      <c r="A138" s="139">
        <v>127</v>
      </c>
      <c r="B138" s="140"/>
      <c r="C138" s="142"/>
      <c r="D138" s="16" t="str">
        <f t="shared" si="7"/>
        <v/>
      </c>
      <c r="E138" s="139"/>
      <c r="G138" s="71"/>
      <c r="H138" s="64"/>
      <c r="I138"/>
      <c r="J138" s="64"/>
      <c r="K138" s="64"/>
      <c r="L138" s="64"/>
      <c r="M138" s="64"/>
      <c r="N138" s="64"/>
      <c r="O138" s="64"/>
      <c r="P138" s="64"/>
      <c r="Q138" s="64"/>
    </row>
    <row r="139" spans="1:17" s="70" customFormat="1">
      <c r="A139" s="139">
        <v>128</v>
      </c>
      <c r="B139" s="140"/>
      <c r="C139" s="142"/>
      <c r="D139" s="16" t="str">
        <f t="shared" si="7"/>
        <v/>
      </c>
      <c r="E139" s="139"/>
      <c r="G139" s="71"/>
      <c r="H139" s="64"/>
      <c r="I139"/>
      <c r="J139" s="64"/>
      <c r="K139" s="64"/>
      <c r="L139" s="64"/>
      <c r="M139" s="64"/>
      <c r="N139" s="64"/>
      <c r="O139" s="64"/>
      <c r="P139" s="64"/>
      <c r="Q139" s="64"/>
    </row>
    <row r="140" spans="1:17" s="70" customFormat="1">
      <c r="A140" s="139">
        <v>129</v>
      </c>
      <c r="B140" s="140"/>
      <c r="C140" s="142"/>
      <c r="D140" s="16" t="str">
        <f t="shared" ref="D140:D203" si="11">IF(OR($B140="",,$C140&lt;an_initial,$C140&gt;an_final),"",F140*20)</f>
        <v/>
      </c>
      <c r="E140" s="139"/>
      <c r="G140" s="71"/>
      <c r="H140" s="64"/>
      <c r="I140"/>
      <c r="J140" s="64"/>
      <c r="K140" s="64"/>
      <c r="L140" s="64"/>
      <c r="M140" s="64"/>
      <c r="N140" s="64"/>
      <c r="O140" s="64"/>
      <c r="P140" s="64"/>
      <c r="Q140" s="64"/>
    </row>
    <row r="141" spans="1:17" s="70" customFormat="1">
      <c r="A141" s="139">
        <v>130</v>
      </c>
      <c r="B141" s="140"/>
      <c r="C141" s="142"/>
      <c r="D141" s="16" t="str">
        <f t="shared" si="11"/>
        <v/>
      </c>
      <c r="E141" s="139"/>
      <c r="G141" s="71"/>
      <c r="H141" s="64"/>
      <c r="I141"/>
      <c r="J141" s="64"/>
      <c r="K141" s="64"/>
      <c r="L141" s="64"/>
      <c r="M141" s="64"/>
      <c r="N141" s="64"/>
      <c r="O141" s="64"/>
      <c r="P141" s="64"/>
      <c r="Q141" s="64"/>
    </row>
    <row r="142" spans="1:17" s="70" customFormat="1">
      <c r="A142" s="139">
        <v>131</v>
      </c>
      <c r="B142" s="140"/>
      <c r="C142" s="142"/>
      <c r="D142" s="16" t="str">
        <f t="shared" si="11"/>
        <v/>
      </c>
      <c r="E142" s="139"/>
      <c r="G142" s="71"/>
      <c r="H142" s="64"/>
      <c r="I142"/>
      <c r="J142" s="64"/>
      <c r="K142" s="64"/>
      <c r="L142" s="64"/>
      <c r="M142" s="64"/>
      <c r="N142" s="64"/>
      <c r="O142" s="64"/>
      <c r="P142" s="64"/>
      <c r="Q142" s="64"/>
    </row>
    <row r="143" spans="1:17" s="70" customFormat="1">
      <c r="A143" s="139">
        <v>132</v>
      </c>
      <c r="B143" s="140"/>
      <c r="C143" s="142"/>
      <c r="D143" s="16" t="str">
        <f t="shared" si="11"/>
        <v/>
      </c>
      <c r="E143" s="139"/>
      <c r="G143" s="71"/>
      <c r="H143" s="64"/>
      <c r="I143"/>
      <c r="J143" s="64"/>
      <c r="K143" s="64"/>
      <c r="L143" s="64"/>
      <c r="M143" s="64"/>
      <c r="N143" s="64"/>
      <c r="O143" s="64"/>
      <c r="P143" s="64"/>
      <c r="Q143" s="64"/>
    </row>
    <row r="144" spans="1:17" s="70" customFormat="1">
      <c r="A144" s="139">
        <v>133</v>
      </c>
      <c r="B144" s="140"/>
      <c r="C144" s="142"/>
      <c r="D144" s="16" t="str">
        <f t="shared" si="11"/>
        <v/>
      </c>
      <c r="E144" s="139"/>
      <c r="G144" s="71"/>
      <c r="H144" s="64"/>
      <c r="I144"/>
      <c r="J144" s="64"/>
      <c r="K144" s="64"/>
      <c r="L144" s="64"/>
      <c r="M144" s="64"/>
      <c r="N144" s="64"/>
      <c r="O144" s="64"/>
      <c r="P144" s="64"/>
      <c r="Q144" s="64"/>
    </row>
    <row r="145" spans="1:17" s="70" customFormat="1">
      <c r="A145" s="139">
        <v>134</v>
      </c>
      <c r="B145" s="140"/>
      <c r="C145" s="142"/>
      <c r="D145" s="16" t="str">
        <f t="shared" si="11"/>
        <v/>
      </c>
      <c r="E145" s="139"/>
      <c r="G145" s="71"/>
      <c r="H145" s="64"/>
      <c r="I145"/>
      <c r="J145" s="64"/>
      <c r="K145" s="64"/>
      <c r="L145" s="64"/>
      <c r="M145" s="64"/>
      <c r="N145" s="64"/>
      <c r="O145" s="64"/>
      <c r="P145" s="64"/>
      <c r="Q145" s="64"/>
    </row>
    <row r="146" spans="1:17" s="70" customFormat="1">
      <c r="A146" s="139">
        <v>135</v>
      </c>
      <c r="B146" s="140"/>
      <c r="C146" s="142"/>
      <c r="D146" s="16" t="str">
        <f t="shared" si="11"/>
        <v/>
      </c>
      <c r="E146" s="139"/>
      <c r="G146" s="71"/>
      <c r="H146" s="64"/>
      <c r="I146"/>
      <c r="J146" s="64"/>
      <c r="K146" s="64"/>
      <c r="L146" s="64"/>
      <c r="M146" s="64"/>
      <c r="N146" s="64"/>
      <c r="O146" s="64"/>
      <c r="P146" s="64"/>
      <c r="Q146" s="64"/>
    </row>
    <row r="147" spans="1:17" s="70" customFormat="1">
      <c r="A147" s="139">
        <v>136</v>
      </c>
      <c r="B147" s="140"/>
      <c r="C147" s="142"/>
      <c r="D147" s="16" t="str">
        <f t="shared" si="11"/>
        <v/>
      </c>
      <c r="E147" s="139"/>
      <c r="G147" s="71"/>
      <c r="H147" s="64"/>
      <c r="I147"/>
      <c r="J147" s="64"/>
      <c r="K147" s="64"/>
      <c r="L147" s="64"/>
      <c r="M147" s="64"/>
      <c r="N147" s="64"/>
      <c r="O147" s="64"/>
      <c r="P147" s="64"/>
      <c r="Q147" s="64"/>
    </row>
    <row r="148" spans="1:17" s="70" customFormat="1">
      <c r="A148" s="139">
        <v>137</v>
      </c>
      <c r="B148" s="140"/>
      <c r="C148" s="142"/>
      <c r="D148" s="16" t="str">
        <f t="shared" si="11"/>
        <v/>
      </c>
      <c r="E148" s="139"/>
      <c r="G148" s="71"/>
      <c r="H148" s="64"/>
      <c r="I148"/>
      <c r="J148" s="64"/>
      <c r="K148" s="64"/>
      <c r="L148" s="64"/>
      <c r="M148" s="64"/>
      <c r="N148" s="64"/>
      <c r="O148" s="64"/>
      <c r="P148" s="64"/>
      <c r="Q148" s="64"/>
    </row>
    <row r="149" spans="1:17" s="70" customFormat="1">
      <c r="A149" s="139">
        <v>138</v>
      </c>
      <c r="B149" s="140"/>
      <c r="C149" s="142"/>
      <c r="D149" s="16" t="str">
        <f t="shared" si="11"/>
        <v/>
      </c>
      <c r="E149" s="139"/>
      <c r="G149" s="71"/>
      <c r="H149" s="64"/>
      <c r="I149"/>
      <c r="J149" s="64"/>
      <c r="K149" s="64"/>
      <c r="L149" s="64"/>
      <c r="M149" s="64"/>
      <c r="N149" s="64"/>
      <c r="O149" s="64"/>
      <c r="P149" s="64"/>
      <c r="Q149" s="64"/>
    </row>
    <row r="150" spans="1:17" s="70" customFormat="1">
      <c r="A150" s="139">
        <v>139</v>
      </c>
      <c r="B150" s="140"/>
      <c r="C150" s="142"/>
      <c r="D150" s="16" t="str">
        <f t="shared" si="11"/>
        <v/>
      </c>
      <c r="E150" s="139"/>
      <c r="G150" s="71"/>
      <c r="H150" s="64"/>
      <c r="I150"/>
      <c r="J150" s="64"/>
      <c r="K150" s="64"/>
      <c r="L150" s="64"/>
      <c r="M150" s="64"/>
      <c r="N150" s="64"/>
      <c r="O150" s="64"/>
      <c r="P150" s="64"/>
      <c r="Q150" s="64"/>
    </row>
    <row r="151" spans="1:17" s="70" customFormat="1">
      <c r="A151" s="139">
        <v>140</v>
      </c>
      <c r="B151" s="140"/>
      <c r="C151" s="142"/>
      <c r="D151" s="16" t="str">
        <f t="shared" si="11"/>
        <v/>
      </c>
      <c r="E151" s="139"/>
      <c r="G151" s="71"/>
      <c r="H151" s="64"/>
      <c r="I151"/>
      <c r="J151" s="64"/>
      <c r="K151" s="64"/>
      <c r="L151" s="64"/>
      <c r="M151" s="64"/>
      <c r="N151" s="64"/>
      <c r="O151" s="64"/>
      <c r="P151" s="64"/>
      <c r="Q151" s="64"/>
    </row>
    <row r="152" spans="1:17" s="70" customFormat="1">
      <c r="A152" s="139">
        <v>141</v>
      </c>
      <c r="B152" s="140"/>
      <c r="C152" s="142"/>
      <c r="D152" s="16" t="str">
        <f t="shared" si="11"/>
        <v/>
      </c>
      <c r="E152" s="139"/>
      <c r="G152" s="71"/>
      <c r="H152" s="64"/>
      <c r="I152"/>
      <c r="J152" s="64"/>
      <c r="K152" s="64"/>
      <c r="L152" s="64"/>
      <c r="M152" s="64"/>
      <c r="N152" s="64"/>
      <c r="O152" s="64"/>
      <c r="P152" s="64"/>
      <c r="Q152" s="64"/>
    </row>
    <row r="153" spans="1:17" s="70" customFormat="1">
      <c r="A153" s="139">
        <v>142</v>
      </c>
      <c r="B153" s="140"/>
      <c r="C153" s="142"/>
      <c r="D153" s="16" t="str">
        <f t="shared" si="11"/>
        <v/>
      </c>
      <c r="E153" s="139"/>
      <c r="G153" s="71"/>
      <c r="H153" s="64"/>
      <c r="I153"/>
      <c r="J153" s="64"/>
      <c r="K153" s="64"/>
      <c r="L153" s="64"/>
      <c r="M153" s="64"/>
      <c r="N153" s="64"/>
      <c r="O153" s="64"/>
      <c r="P153" s="64"/>
      <c r="Q153" s="64"/>
    </row>
    <row r="154" spans="1:17" s="70" customFormat="1">
      <c r="A154" s="139">
        <v>143</v>
      </c>
      <c r="B154" s="140"/>
      <c r="C154" s="142"/>
      <c r="D154" s="16" t="str">
        <f t="shared" si="11"/>
        <v/>
      </c>
      <c r="E154" s="139"/>
      <c r="G154" s="71"/>
      <c r="H154" s="64"/>
      <c r="I154"/>
      <c r="J154" s="64"/>
      <c r="K154" s="64"/>
      <c r="L154" s="64"/>
      <c r="M154" s="64"/>
      <c r="N154" s="64"/>
      <c r="O154" s="64"/>
      <c r="P154" s="64"/>
      <c r="Q154" s="64"/>
    </row>
    <row r="155" spans="1:17" s="70" customFormat="1">
      <c r="A155" s="139">
        <v>144</v>
      </c>
      <c r="B155" s="140"/>
      <c r="C155" s="142"/>
      <c r="D155" s="16" t="str">
        <f t="shared" si="11"/>
        <v/>
      </c>
      <c r="E155" s="139"/>
      <c r="G155" s="71"/>
      <c r="H155" s="64"/>
      <c r="I155"/>
      <c r="J155" s="64"/>
      <c r="K155" s="64"/>
      <c r="L155" s="64"/>
      <c r="M155" s="64"/>
      <c r="N155" s="64"/>
      <c r="O155" s="64"/>
      <c r="P155" s="64"/>
      <c r="Q155" s="64"/>
    </row>
    <row r="156" spans="1:17" s="70" customFormat="1">
      <c r="A156" s="139">
        <v>145</v>
      </c>
      <c r="B156" s="140"/>
      <c r="C156" s="142"/>
      <c r="D156" s="16" t="str">
        <f t="shared" si="11"/>
        <v/>
      </c>
      <c r="E156" s="139"/>
      <c r="G156" s="71"/>
      <c r="H156" s="64"/>
      <c r="I156"/>
      <c r="J156" s="64"/>
      <c r="K156" s="64"/>
      <c r="L156" s="64"/>
      <c r="M156" s="64"/>
      <c r="N156" s="64"/>
      <c r="O156" s="64"/>
      <c r="P156" s="64"/>
      <c r="Q156" s="64"/>
    </row>
    <row r="157" spans="1:17" s="70" customFormat="1">
      <c r="A157" s="139">
        <v>146</v>
      </c>
      <c r="B157" s="140"/>
      <c r="C157" s="142"/>
      <c r="D157" s="16" t="str">
        <f t="shared" si="11"/>
        <v/>
      </c>
      <c r="E157" s="139"/>
      <c r="G157" s="71"/>
      <c r="H157" s="64"/>
      <c r="I157"/>
      <c r="J157" s="64"/>
      <c r="K157" s="64"/>
      <c r="L157" s="64"/>
      <c r="M157" s="64"/>
      <c r="N157" s="64"/>
      <c r="O157" s="64"/>
      <c r="P157" s="64"/>
      <c r="Q157" s="64"/>
    </row>
    <row r="158" spans="1:17" s="70" customFormat="1">
      <c r="A158" s="139">
        <v>147</v>
      </c>
      <c r="B158" s="140"/>
      <c r="C158" s="142"/>
      <c r="D158" s="16" t="str">
        <f t="shared" si="11"/>
        <v/>
      </c>
      <c r="E158" s="139"/>
      <c r="G158" s="71"/>
      <c r="H158" s="64"/>
      <c r="I158"/>
      <c r="J158" s="64"/>
      <c r="K158" s="64"/>
      <c r="L158" s="64"/>
      <c r="M158" s="64"/>
      <c r="N158" s="64"/>
      <c r="O158" s="64"/>
      <c r="P158" s="64"/>
      <c r="Q158" s="64"/>
    </row>
    <row r="159" spans="1:17" s="70" customFormat="1">
      <c r="A159" s="139">
        <v>148</v>
      </c>
      <c r="B159" s="140"/>
      <c r="C159" s="142"/>
      <c r="D159" s="16" t="str">
        <f t="shared" si="11"/>
        <v/>
      </c>
      <c r="E159" s="139"/>
      <c r="G159" s="71"/>
      <c r="H159" s="64"/>
      <c r="I159"/>
      <c r="J159" s="64"/>
      <c r="K159" s="64"/>
      <c r="L159" s="64"/>
      <c r="M159" s="64"/>
      <c r="N159" s="64"/>
      <c r="O159" s="64"/>
      <c r="P159" s="64"/>
      <c r="Q159" s="64"/>
    </row>
    <row r="160" spans="1:17" s="70" customFormat="1">
      <c r="A160" s="139">
        <v>149</v>
      </c>
      <c r="B160" s="140"/>
      <c r="C160" s="142"/>
      <c r="D160" s="16" t="str">
        <f t="shared" si="11"/>
        <v/>
      </c>
      <c r="E160" s="139"/>
      <c r="G160" s="71"/>
      <c r="H160" s="64"/>
      <c r="I160"/>
      <c r="J160" s="64"/>
      <c r="K160" s="64"/>
      <c r="L160" s="64"/>
      <c r="M160" s="64"/>
      <c r="N160" s="64"/>
      <c r="O160" s="64"/>
      <c r="P160" s="64"/>
      <c r="Q160" s="64"/>
    </row>
    <row r="161" spans="1:17" s="70" customFormat="1">
      <c r="A161" s="139">
        <v>150</v>
      </c>
      <c r="B161" s="140"/>
      <c r="C161" s="142"/>
      <c r="D161" s="16" t="str">
        <f t="shared" si="11"/>
        <v/>
      </c>
      <c r="E161" s="139"/>
      <c r="G161" s="71"/>
      <c r="H161" s="64"/>
      <c r="I161"/>
      <c r="J161" s="64"/>
      <c r="K161" s="64"/>
      <c r="L161" s="64"/>
      <c r="M161" s="64"/>
      <c r="N161" s="64"/>
      <c r="O161" s="64"/>
      <c r="P161" s="64"/>
      <c r="Q161" s="64"/>
    </row>
    <row r="162" spans="1:17" s="70" customFormat="1">
      <c r="A162" s="139">
        <v>151</v>
      </c>
      <c r="B162" s="140"/>
      <c r="C162" s="142"/>
      <c r="D162" s="16" t="str">
        <f t="shared" si="11"/>
        <v/>
      </c>
      <c r="E162" s="139"/>
      <c r="G162" s="71"/>
      <c r="H162" s="64"/>
      <c r="I162"/>
      <c r="J162" s="64"/>
      <c r="K162" s="64"/>
      <c r="L162" s="64"/>
      <c r="M162" s="64"/>
      <c r="N162" s="64"/>
      <c r="O162" s="64"/>
      <c r="P162" s="64"/>
      <c r="Q162" s="64"/>
    </row>
    <row r="163" spans="1:17" s="70" customFormat="1">
      <c r="A163" s="139">
        <v>152</v>
      </c>
      <c r="B163" s="140"/>
      <c r="C163" s="142"/>
      <c r="D163" s="16" t="str">
        <f t="shared" si="11"/>
        <v/>
      </c>
      <c r="E163" s="139"/>
      <c r="G163" s="71"/>
      <c r="H163" s="64"/>
      <c r="I163"/>
      <c r="J163" s="64"/>
      <c r="K163" s="64"/>
      <c r="L163" s="64"/>
      <c r="M163" s="64"/>
      <c r="N163" s="64"/>
      <c r="O163" s="64"/>
      <c r="P163" s="64"/>
      <c r="Q163" s="64"/>
    </row>
    <row r="164" spans="1:17" s="70" customFormat="1">
      <c r="A164" s="139">
        <v>153</v>
      </c>
      <c r="B164" s="140"/>
      <c r="C164" s="142"/>
      <c r="D164" s="16" t="str">
        <f t="shared" si="11"/>
        <v/>
      </c>
      <c r="E164" s="139"/>
      <c r="G164" s="71"/>
      <c r="H164" s="64"/>
      <c r="I164"/>
      <c r="J164" s="64"/>
      <c r="K164" s="64"/>
      <c r="L164" s="64"/>
      <c r="M164" s="64"/>
      <c r="N164" s="64"/>
      <c r="O164" s="64"/>
      <c r="P164" s="64"/>
      <c r="Q164" s="64"/>
    </row>
    <row r="165" spans="1:17" s="70" customFormat="1">
      <c r="A165" s="139">
        <v>154</v>
      </c>
      <c r="B165" s="140"/>
      <c r="C165" s="142"/>
      <c r="D165" s="16" t="str">
        <f t="shared" si="11"/>
        <v/>
      </c>
      <c r="E165" s="139"/>
      <c r="G165" s="71"/>
      <c r="H165" s="64"/>
      <c r="I165"/>
      <c r="J165" s="64"/>
      <c r="K165" s="64"/>
      <c r="L165" s="64"/>
      <c r="M165" s="64"/>
      <c r="N165" s="64"/>
      <c r="O165" s="64"/>
      <c r="P165" s="64"/>
      <c r="Q165" s="64"/>
    </row>
    <row r="166" spans="1:17" s="70" customFormat="1">
      <c r="A166" s="139">
        <v>155</v>
      </c>
      <c r="B166" s="140"/>
      <c r="C166" s="142"/>
      <c r="D166" s="16" t="str">
        <f t="shared" si="11"/>
        <v/>
      </c>
      <c r="E166" s="139"/>
      <c r="G166" s="71"/>
      <c r="H166" s="64"/>
      <c r="I166"/>
      <c r="J166" s="64"/>
      <c r="K166" s="64"/>
      <c r="L166" s="64"/>
      <c r="M166" s="64"/>
      <c r="N166" s="64"/>
      <c r="O166" s="64"/>
      <c r="P166" s="64"/>
      <c r="Q166" s="64"/>
    </row>
    <row r="167" spans="1:17" s="70" customFormat="1">
      <c r="A167" s="139">
        <v>156</v>
      </c>
      <c r="B167" s="140"/>
      <c r="C167" s="142"/>
      <c r="D167" s="16" t="str">
        <f t="shared" si="11"/>
        <v/>
      </c>
      <c r="E167" s="139"/>
      <c r="G167" s="71"/>
      <c r="H167" s="64"/>
      <c r="I167"/>
      <c r="J167" s="64"/>
      <c r="K167" s="64"/>
      <c r="L167" s="64"/>
      <c r="M167" s="64"/>
      <c r="N167" s="64"/>
      <c r="O167" s="64"/>
      <c r="P167" s="64"/>
      <c r="Q167" s="64"/>
    </row>
    <row r="168" spans="1:17" s="70" customFormat="1">
      <c r="A168" s="139">
        <v>157</v>
      </c>
      <c r="B168" s="140"/>
      <c r="C168" s="142"/>
      <c r="D168" s="16" t="str">
        <f t="shared" si="11"/>
        <v/>
      </c>
      <c r="E168" s="139"/>
      <c r="G168" s="71"/>
      <c r="H168" s="64"/>
      <c r="I168"/>
      <c r="J168" s="64"/>
      <c r="K168" s="64"/>
      <c r="L168" s="64"/>
      <c r="M168" s="64"/>
      <c r="N168" s="64"/>
      <c r="O168" s="64"/>
      <c r="P168" s="64"/>
      <c r="Q168" s="64"/>
    </row>
    <row r="169" spans="1:17" s="70" customFormat="1">
      <c r="A169" s="139">
        <v>158</v>
      </c>
      <c r="B169" s="140"/>
      <c r="C169" s="142"/>
      <c r="D169" s="16" t="str">
        <f t="shared" si="11"/>
        <v/>
      </c>
      <c r="E169" s="139"/>
      <c r="G169" s="71"/>
      <c r="H169" s="64"/>
      <c r="I169"/>
      <c r="J169" s="64"/>
      <c r="K169" s="64"/>
      <c r="L169" s="64"/>
      <c r="M169" s="64"/>
      <c r="N169" s="64"/>
      <c r="O169" s="64"/>
      <c r="P169" s="64"/>
      <c r="Q169" s="64"/>
    </row>
    <row r="170" spans="1:17" s="70" customFormat="1">
      <c r="A170" s="139">
        <v>159</v>
      </c>
      <c r="B170" s="140"/>
      <c r="C170" s="142"/>
      <c r="D170" s="16" t="str">
        <f t="shared" si="11"/>
        <v/>
      </c>
      <c r="E170" s="139"/>
      <c r="G170" s="71"/>
      <c r="H170" s="64"/>
      <c r="I170"/>
      <c r="J170" s="64"/>
      <c r="K170" s="64"/>
      <c r="L170" s="64"/>
      <c r="M170" s="64"/>
      <c r="N170" s="64"/>
      <c r="O170" s="64"/>
      <c r="P170" s="64"/>
      <c r="Q170" s="64"/>
    </row>
    <row r="171" spans="1:17" s="70" customFormat="1">
      <c r="A171" s="139">
        <v>160</v>
      </c>
      <c r="B171" s="140"/>
      <c r="C171" s="142"/>
      <c r="D171" s="16" t="str">
        <f t="shared" si="11"/>
        <v/>
      </c>
      <c r="E171" s="139"/>
      <c r="G171" s="71"/>
      <c r="H171" s="64"/>
      <c r="I171"/>
      <c r="J171" s="64"/>
      <c r="K171" s="64"/>
      <c r="L171" s="64"/>
      <c r="M171" s="64"/>
      <c r="N171" s="64"/>
      <c r="O171" s="64"/>
      <c r="P171" s="64"/>
      <c r="Q171" s="64"/>
    </row>
    <row r="172" spans="1:17" s="70" customFormat="1">
      <c r="A172" s="139">
        <v>161</v>
      </c>
      <c r="B172" s="140"/>
      <c r="C172" s="142"/>
      <c r="D172" s="16" t="str">
        <f t="shared" si="11"/>
        <v/>
      </c>
      <c r="E172" s="139"/>
      <c r="G172" s="71"/>
      <c r="H172" s="64"/>
      <c r="I172"/>
      <c r="J172" s="64"/>
      <c r="K172" s="64"/>
      <c r="L172" s="64"/>
      <c r="M172" s="64"/>
      <c r="N172" s="64"/>
      <c r="O172" s="64"/>
      <c r="P172" s="64"/>
      <c r="Q172" s="64"/>
    </row>
    <row r="173" spans="1:17" s="70" customFormat="1">
      <c r="A173" s="139">
        <v>162</v>
      </c>
      <c r="B173" s="140"/>
      <c r="C173" s="142"/>
      <c r="D173" s="16" t="str">
        <f t="shared" si="11"/>
        <v/>
      </c>
      <c r="E173" s="139"/>
      <c r="G173" s="71"/>
      <c r="H173" s="64"/>
      <c r="I173"/>
      <c r="J173" s="64"/>
      <c r="K173" s="64"/>
      <c r="L173" s="64"/>
      <c r="M173" s="64"/>
      <c r="N173" s="64"/>
      <c r="O173" s="64"/>
      <c r="P173" s="64"/>
      <c r="Q173" s="64"/>
    </row>
    <row r="174" spans="1:17" s="70" customFormat="1">
      <c r="A174" s="139">
        <v>163</v>
      </c>
      <c r="B174" s="140"/>
      <c r="C174" s="142"/>
      <c r="D174" s="16" t="str">
        <f t="shared" si="11"/>
        <v/>
      </c>
      <c r="E174" s="139"/>
      <c r="G174" s="71"/>
      <c r="H174" s="64"/>
      <c r="I174"/>
      <c r="J174" s="64"/>
      <c r="K174" s="64"/>
      <c r="L174" s="64"/>
      <c r="M174" s="64"/>
      <c r="N174" s="64"/>
      <c r="O174" s="64"/>
      <c r="P174" s="64"/>
      <c r="Q174" s="64"/>
    </row>
    <row r="175" spans="1:17" s="70" customFormat="1">
      <c r="A175" s="139">
        <v>164</v>
      </c>
      <c r="B175" s="140"/>
      <c r="C175" s="142"/>
      <c r="D175" s="16" t="str">
        <f t="shared" si="11"/>
        <v/>
      </c>
      <c r="E175" s="139"/>
      <c r="G175" s="71"/>
      <c r="H175" s="64"/>
      <c r="I175"/>
      <c r="J175" s="64"/>
      <c r="K175" s="64"/>
      <c r="L175" s="64"/>
      <c r="M175" s="64"/>
      <c r="N175" s="64"/>
      <c r="O175" s="64"/>
      <c r="P175" s="64"/>
      <c r="Q175" s="64"/>
    </row>
    <row r="176" spans="1:17" s="70" customFormat="1">
      <c r="A176" s="139">
        <v>165</v>
      </c>
      <c r="B176" s="140"/>
      <c r="C176" s="142"/>
      <c r="D176" s="16" t="str">
        <f t="shared" si="11"/>
        <v/>
      </c>
      <c r="E176" s="139"/>
      <c r="G176" s="71"/>
      <c r="H176" s="64"/>
      <c r="I176"/>
      <c r="J176" s="64"/>
      <c r="K176" s="64"/>
      <c r="L176" s="64"/>
      <c r="M176" s="64"/>
      <c r="N176" s="64"/>
      <c r="O176" s="64"/>
      <c r="P176" s="64"/>
      <c r="Q176" s="64"/>
    </row>
    <row r="177" spans="1:17" s="70" customFormat="1">
      <c r="A177" s="139">
        <v>166</v>
      </c>
      <c r="B177" s="140"/>
      <c r="C177" s="142"/>
      <c r="D177" s="16" t="str">
        <f t="shared" si="11"/>
        <v/>
      </c>
      <c r="E177" s="139"/>
      <c r="G177" s="71"/>
      <c r="H177" s="64"/>
      <c r="I177"/>
      <c r="J177" s="64"/>
      <c r="K177" s="64"/>
      <c r="L177" s="64"/>
      <c r="M177" s="64"/>
      <c r="N177" s="64"/>
      <c r="O177" s="64"/>
      <c r="P177" s="64"/>
      <c r="Q177" s="64"/>
    </row>
    <row r="178" spans="1:17" s="70" customFormat="1">
      <c r="A178" s="139">
        <v>167</v>
      </c>
      <c r="B178" s="140"/>
      <c r="C178" s="142"/>
      <c r="D178" s="16" t="str">
        <f t="shared" si="11"/>
        <v/>
      </c>
      <c r="E178" s="139"/>
      <c r="G178" s="71"/>
      <c r="H178" s="64"/>
      <c r="I178"/>
      <c r="J178" s="64"/>
      <c r="K178" s="64"/>
      <c r="L178" s="64"/>
      <c r="M178" s="64"/>
      <c r="N178" s="64"/>
      <c r="O178" s="64"/>
      <c r="P178" s="64"/>
      <c r="Q178" s="64"/>
    </row>
    <row r="179" spans="1:17" s="70" customFormat="1">
      <c r="A179" s="139">
        <v>168</v>
      </c>
      <c r="B179" s="140"/>
      <c r="C179" s="142"/>
      <c r="D179" s="16" t="str">
        <f t="shared" si="11"/>
        <v/>
      </c>
      <c r="E179" s="139"/>
      <c r="G179" s="71"/>
      <c r="H179" s="64"/>
      <c r="I179"/>
      <c r="J179" s="64"/>
      <c r="K179" s="64"/>
      <c r="L179" s="64"/>
      <c r="M179" s="64"/>
      <c r="N179" s="64"/>
      <c r="O179" s="64"/>
      <c r="P179" s="64"/>
      <c r="Q179" s="64"/>
    </row>
    <row r="180" spans="1:17" s="70" customFormat="1">
      <c r="A180" s="139">
        <v>169</v>
      </c>
      <c r="B180" s="140"/>
      <c r="C180" s="142"/>
      <c r="D180" s="16" t="str">
        <f t="shared" si="11"/>
        <v/>
      </c>
      <c r="E180" s="139"/>
      <c r="G180" s="71"/>
      <c r="H180" s="64"/>
      <c r="I180"/>
      <c r="J180" s="64"/>
      <c r="K180" s="64"/>
      <c r="L180" s="64"/>
      <c r="M180" s="64"/>
      <c r="N180" s="64"/>
      <c r="O180" s="64"/>
      <c r="P180" s="64"/>
      <c r="Q180" s="64"/>
    </row>
    <row r="181" spans="1:17" s="70" customFormat="1">
      <c r="A181" s="139">
        <v>170</v>
      </c>
      <c r="B181" s="140"/>
      <c r="C181" s="142"/>
      <c r="D181" s="16" t="str">
        <f t="shared" si="11"/>
        <v/>
      </c>
      <c r="E181" s="139"/>
      <c r="G181" s="71"/>
      <c r="H181" s="64"/>
      <c r="I181"/>
      <c r="J181" s="64"/>
      <c r="K181" s="64"/>
      <c r="L181" s="64"/>
      <c r="M181" s="64"/>
      <c r="N181" s="64"/>
      <c r="O181" s="64"/>
      <c r="P181" s="64"/>
      <c r="Q181" s="64"/>
    </row>
    <row r="182" spans="1:17" s="70" customFormat="1">
      <c r="A182" s="139">
        <v>171</v>
      </c>
      <c r="B182" s="140"/>
      <c r="C182" s="142"/>
      <c r="D182" s="16" t="str">
        <f t="shared" si="11"/>
        <v/>
      </c>
      <c r="E182" s="139"/>
      <c r="G182" s="71"/>
      <c r="H182" s="64"/>
      <c r="I182"/>
      <c r="J182" s="64"/>
      <c r="K182" s="64"/>
      <c r="L182" s="64"/>
      <c r="M182" s="64"/>
      <c r="N182" s="64"/>
      <c r="O182" s="64"/>
      <c r="P182" s="64"/>
      <c r="Q182" s="64"/>
    </row>
    <row r="183" spans="1:17" s="70" customFormat="1">
      <c r="A183" s="139">
        <v>172</v>
      </c>
      <c r="B183" s="140"/>
      <c r="C183" s="142"/>
      <c r="D183" s="16" t="str">
        <f t="shared" si="11"/>
        <v/>
      </c>
      <c r="E183" s="139"/>
      <c r="G183" s="71"/>
      <c r="H183" s="64"/>
      <c r="I183"/>
      <c r="J183" s="64"/>
      <c r="K183" s="64"/>
      <c r="L183" s="64"/>
      <c r="M183" s="64"/>
      <c r="N183" s="64"/>
      <c r="O183" s="64"/>
      <c r="P183" s="64"/>
      <c r="Q183" s="64"/>
    </row>
    <row r="184" spans="1:17" s="70" customFormat="1">
      <c r="A184" s="139">
        <v>173</v>
      </c>
      <c r="B184" s="140"/>
      <c r="C184" s="142"/>
      <c r="D184" s="16" t="str">
        <f t="shared" si="11"/>
        <v/>
      </c>
      <c r="E184" s="139"/>
      <c r="G184" s="71"/>
      <c r="H184" s="64"/>
      <c r="I184"/>
      <c r="J184" s="64"/>
      <c r="K184" s="64"/>
      <c r="L184" s="64"/>
      <c r="M184" s="64"/>
      <c r="N184" s="64"/>
      <c r="O184" s="64"/>
      <c r="P184" s="64"/>
      <c r="Q184" s="64"/>
    </row>
    <row r="185" spans="1:17" s="70" customFormat="1">
      <c r="A185" s="139">
        <v>174</v>
      </c>
      <c r="B185" s="140"/>
      <c r="C185" s="142"/>
      <c r="D185" s="16" t="str">
        <f t="shared" si="11"/>
        <v/>
      </c>
      <c r="E185" s="139"/>
      <c r="G185" s="71"/>
      <c r="H185" s="64"/>
      <c r="I185"/>
      <c r="J185" s="64"/>
      <c r="K185" s="64"/>
      <c r="L185" s="64"/>
      <c r="M185" s="64"/>
      <c r="N185" s="64"/>
      <c r="O185" s="64"/>
      <c r="P185" s="64"/>
      <c r="Q185" s="64"/>
    </row>
    <row r="186" spans="1:17" s="70" customFormat="1">
      <c r="A186" s="139">
        <v>175</v>
      </c>
      <c r="B186" s="140"/>
      <c r="C186" s="142"/>
      <c r="D186" s="16" t="str">
        <f t="shared" si="11"/>
        <v/>
      </c>
      <c r="E186" s="139"/>
      <c r="G186" s="71"/>
      <c r="H186" s="64"/>
      <c r="I186"/>
      <c r="J186" s="64"/>
      <c r="K186" s="64"/>
      <c r="L186" s="64"/>
      <c r="M186" s="64"/>
      <c r="N186" s="64"/>
      <c r="O186" s="64"/>
      <c r="P186" s="64"/>
      <c r="Q186" s="64"/>
    </row>
    <row r="187" spans="1:17" s="70" customFormat="1">
      <c r="A187" s="139">
        <v>176</v>
      </c>
      <c r="B187" s="140"/>
      <c r="C187" s="142"/>
      <c r="D187" s="16" t="str">
        <f t="shared" si="11"/>
        <v/>
      </c>
      <c r="E187" s="139"/>
      <c r="G187" s="71"/>
      <c r="H187" s="64"/>
      <c r="I187"/>
      <c r="J187" s="64"/>
      <c r="K187" s="64"/>
      <c r="L187" s="64"/>
      <c r="M187" s="64"/>
      <c r="N187" s="64"/>
      <c r="O187" s="64"/>
      <c r="P187" s="64"/>
      <c r="Q187" s="64"/>
    </row>
    <row r="188" spans="1:17" s="70" customFormat="1">
      <c r="A188" s="139">
        <v>177</v>
      </c>
      <c r="B188" s="140"/>
      <c r="C188" s="142"/>
      <c r="D188" s="16" t="str">
        <f t="shared" si="11"/>
        <v/>
      </c>
      <c r="E188" s="139"/>
      <c r="G188" s="71"/>
      <c r="H188" s="64"/>
      <c r="I188"/>
      <c r="J188" s="64"/>
      <c r="K188" s="64"/>
      <c r="L188" s="64"/>
      <c r="M188" s="64"/>
      <c r="N188" s="64"/>
      <c r="O188" s="64"/>
      <c r="P188" s="64"/>
      <c r="Q188" s="64"/>
    </row>
    <row r="189" spans="1:17" s="70" customFormat="1">
      <c r="A189" s="139">
        <v>178</v>
      </c>
      <c r="B189" s="140"/>
      <c r="C189" s="142"/>
      <c r="D189" s="16" t="str">
        <f t="shared" si="11"/>
        <v/>
      </c>
      <c r="E189" s="139"/>
      <c r="G189" s="71"/>
      <c r="H189" s="64"/>
      <c r="I189"/>
      <c r="J189" s="64"/>
      <c r="K189" s="64"/>
      <c r="L189" s="64"/>
      <c r="M189" s="64"/>
      <c r="N189" s="64"/>
      <c r="O189" s="64"/>
      <c r="P189" s="64"/>
      <c r="Q189" s="64"/>
    </row>
    <row r="190" spans="1:17" s="70" customFormat="1">
      <c r="A190" s="139">
        <v>179</v>
      </c>
      <c r="B190" s="140"/>
      <c r="C190" s="142"/>
      <c r="D190" s="16" t="str">
        <f t="shared" si="11"/>
        <v/>
      </c>
      <c r="E190" s="139"/>
      <c r="G190" s="71"/>
      <c r="H190" s="64"/>
      <c r="I190"/>
      <c r="J190" s="64"/>
      <c r="K190" s="64"/>
      <c r="L190" s="64"/>
      <c r="M190" s="64"/>
      <c r="N190" s="64"/>
      <c r="O190" s="64"/>
      <c r="P190" s="64"/>
      <c r="Q190" s="64"/>
    </row>
    <row r="191" spans="1:17" s="70" customFormat="1">
      <c r="A191" s="139">
        <v>180</v>
      </c>
      <c r="B191" s="140"/>
      <c r="C191" s="142"/>
      <c r="D191" s="16" t="str">
        <f t="shared" si="11"/>
        <v/>
      </c>
      <c r="E191" s="139"/>
      <c r="G191" s="71"/>
      <c r="H191" s="64"/>
      <c r="I191"/>
      <c r="J191" s="64"/>
      <c r="K191" s="64"/>
      <c r="L191" s="64"/>
      <c r="M191" s="64"/>
      <c r="N191" s="64"/>
      <c r="O191" s="64"/>
      <c r="P191" s="64"/>
      <c r="Q191" s="64"/>
    </row>
    <row r="192" spans="1:17" s="70" customFormat="1">
      <c r="A192" s="139">
        <v>181</v>
      </c>
      <c r="B192" s="140"/>
      <c r="C192" s="142"/>
      <c r="D192" s="16" t="str">
        <f t="shared" si="11"/>
        <v/>
      </c>
      <c r="E192" s="139"/>
      <c r="G192" s="71"/>
      <c r="H192" s="64"/>
      <c r="I192"/>
      <c r="J192" s="64"/>
      <c r="K192" s="64"/>
      <c r="L192" s="64"/>
      <c r="M192" s="64"/>
      <c r="N192" s="64"/>
      <c r="O192" s="64"/>
      <c r="P192" s="64"/>
      <c r="Q192" s="64"/>
    </row>
    <row r="193" spans="1:17" s="70" customFormat="1">
      <c r="A193" s="139">
        <v>182</v>
      </c>
      <c r="B193" s="140"/>
      <c r="C193" s="142"/>
      <c r="D193" s="16" t="str">
        <f t="shared" si="11"/>
        <v/>
      </c>
      <c r="E193" s="139"/>
      <c r="G193" s="71"/>
      <c r="H193" s="64"/>
      <c r="I193"/>
      <c r="J193" s="64"/>
      <c r="K193" s="64"/>
      <c r="L193" s="64"/>
      <c r="M193" s="64"/>
      <c r="N193" s="64"/>
      <c r="O193" s="64"/>
      <c r="P193" s="64"/>
      <c r="Q193" s="64"/>
    </row>
    <row r="194" spans="1:17" s="70" customFormat="1">
      <c r="A194" s="139">
        <v>183</v>
      </c>
      <c r="B194" s="140"/>
      <c r="C194" s="142"/>
      <c r="D194" s="16" t="str">
        <f t="shared" si="11"/>
        <v/>
      </c>
      <c r="E194" s="139"/>
      <c r="G194" s="71"/>
      <c r="H194" s="64"/>
      <c r="I194"/>
      <c r="J194" s="64"/>
      <c r="K194" s="64"/>
      <c r="L194" s="64"/>
      <c r="M194" s="64"/>
      <c r="N194" s="64"/>
      <c r="O194" s="64"/>
      <c r="P194" s="64"/>
      <c r="Q194" s="64"/>
    </row>
    <row r="195" spans="1:17" s="70" customFormat="1">
      <c r="A195" s="139">
        <v>184</v>
      </c>
      <c r="B195" s="140"/>
      <c r="C195" s="142"/>
      <c r="D195" s="16" t="str">
        <f t="shared" si="11"/>
        <v/>
      </c>
      <c r="E195" s="139"/>
      <c r="G195" s="71"/>
      <c r="H195" s="64"/>
      <c r="I195"/>
      <c r="J195" s="64"/>
      <c r="K195" s="64"/>
      <c r="L195" s="64"/>
      <c r="M195" s="64"/>
      <c r="N195" s="64"/>
      <c r="O195" s="64"/>
      <c r="P195" s="64"/>
      <c r="Q195" s="64"/>
    </row>
    <row r="196" spans="1:17" s="70" customFormat="1">
      <c r="A196" s="139">
        <v>185</v>
      </c>
      <c r="B196" s="140"/>
      <c r="C196" s="142"/>
      <c r="D196" s="16" t="str">
        <f t="shared" si="11"/>
        <v/>
      </c>
      <c r="E196" s="139"/>
      <c r="G196" s="71"/>
      <c r="H196" s="64"/>
      <c r="I196"/>
      <c r="J196" s="64"/>
      <c r="K196" s="64"/>
      <c r="L196" s="64"/>
      <c r="M196" s="64"/>
      <c r="N196" s="64"/>
      <c r="O196" s="64"/>
      <c r="P196" s="64"/>
      <c r="Q196" s="64"/>
    </row>
    <row r="197" spans="1:17" s="70" customFormat="1">
      <c r="A197" s="139">
        <v>186</v>
      </c>
      <c r="B197" s="140"/>
      <c r="C197" s="142"/>
      <c r="D197" s="16" t="str">
        <f t="shared" si="11"/>
        <v/>
      </c>
      <c r="E197" s="139"/>
      <c r="G197" s="71"/>
      <c r="H197" s="64"/>
      <c r="I197"/>
      <c r="J197" s="64"/>
      <c r="K197" s="64"/>
      <c r="L197" s="64"/>
      <c r="M197" s="64"/>
      <c r="N197" s="64"/>
      <c r="O197" s="64"/>
      <c r="P197" s="64"/>
      <c r="Q197" s="64"/>
    </row>
    <row r="198" spans="1:17" s="70" customFormat="1">
      <c r="A198" s="139">
        <v>187</v>
      </c>
      <c r="B198" s="140"/>
      <c r="C198" s="142"/>
      <c r="D198" s="16" t="str">
        <f t="shared" si="11"/>
        <v/>
      </c>
      <c r="E198" s="139"/>
      <c r="G198" s="71"/>
      <c r="H198" s="64"/>
      <c r="I198"/>
      <c r="J198" s="64"/>
      <c r="K198" s="64"/>
      <c r="L198" s="64"/>
      <c r="M198" s="64"/>
      <c r="N198" s="64"/>
      <c r="O198" s="64"/>
      <c r="P198" s="64"/>
      <c r="Q198" s="64"/>
    </row>
    <row r="199" spans="1:17" s="70" customFormat="1">
      <c r="A199" s="139">
        <v>188</v>
      </c>
      <c r="B199" s="140"/>
      <c r="C199" s="142"/>
      <c r="D199" s="16" t="str">
        <f t="shared" si="11"/>
        <v/>
      </c>
      <c r="E199" s="139"/>
      <c r="G199" s="71"/>
      <c r="H199" s="64"/>
      <c r="I199"/>
      <c r="J199" s="64"/>
      <c r="K199" s="64"/>
      <c r="L199" s="64"/>
      <c r="M199" s="64"/>
      <c r="N199" s="64"/>
      <c r="O199" s="64"/>
      <c r="P199" s="64"/>
      <c r="Q199" s="64"/>
    </row>
    <row r="200" spans="1:17" s="70" customFormat="1">
      <c r="A200" s="139">
        <v>189</v>
      </c>
      <c r="B200" s="140"/>
      <c r="C200" s="142"/>
      <c r="D200" s="16" t="str">
        <f t="shared" si="11"/>
        <v/>
      </c>
      <c r="E200" s="139"/>
      <c r="G200" s="71"/>
      <c r="H200" s="64"/>
      <c r="I200"/>
      <c r="J200" s="64"/>
      <c r="K200" s="64"/>
      <c r="L200" s="64"/>
      <c r="M200" s="64"/>
      <c r="N200" s="64"/>
      <c r="O200" s="64"/>
      <c r="P200" s="64"/>
      <c r="Q200" s="64"/>
    </row>
    <row r="201" spans="1:17" s="70" customFormat="1">
      <c r="A201" s="139">
        <v>190</v>
      </c>
      <c r="B201" s="140"/>
      <c r="C201" s="142"/>
      <c r="D201" s="16" t="str">
        <f t="shared" si="11"/>
        <v/>
      </c>
      <c r="E201" s="139"/>
      <c r="G201" s="71"/>
      <c r="H201" s="64"/>
      <c r="I201"/>
      <c r="J201" s="64"/>
      <c r="K201" s="64"/>
      <c r="L201" s="64"/>
      <c r="M201" s="64"/>
      <c r="N201" s="64"/>
      <c r="O201" s="64"/>
      <c r="P201" s="64"/>
      <c r="Q201" s="64"/>
    </row>
    <row r="202" spans="1:17" s="70" customFormat="1">
      <c r="A202" s="139">
        <v>191</v>
      </c>
      <c r="B202" s="140"/>
      <c r="C202" s="142"/>
      <c r="D202" s="16" t="str">
        <f t="shared" si="11"/>
        <v/>
      </c>
      <c r="E202" s="139"/>
      <c r="G202" s="71"/>
      <c r="H202" s="64"/>
      <c r="I202"/>
      <c r="J202" s="64"/>
      <c r="K202" s="64"/>
      <c r="L202" s="64"/>
      <c r="M202" s="64"/>
      <c r="N202" s="64"/>
      <c r="O202" s="64"/>
      <c r="P202" s="64"/>
      <c r="Q202" s="64"/>
    </row>
    <row r="203" spans="1:17" s="70" customFormat="1">
      <c r="A203" s="139">
        <v>192</v>
      </c>
      <c r="B203" s="140"/>
      <c r="C203" s="142"/>
      <c r="D203" s="16" t="str">
        <f t="shared" si="11"/>
        <v/>
      </c>
      <c r="E203" s="139"/>
      <c r="G203" s="71"/>
      <c r="H203" s="64"/>
      <c r="I203"/>
      <c r="J203" s="64"/>
      <c r="K203" s="64"/>
      <c r="L203" s="64"/>
      <c r="M203" s="64"/>
      <c r="N203" s="64"/>
      <c r="O203" s="64"/>
      <c r="P203" s="64"/>
      <c r="Q203" s="64"/>
    </row>
    <row r="204" spans="1:17" s="70" customFormat="1">
      <c r="A204" s="139">
        <v>193</v>
      </c>
      <c r="B204" s="140"/>
      <c r="C204" s="142"/>
      <c r="D204" s="16" t="str">
        <f t="shared" ref="D204:D261" si="12">IF(OR($B204="",,$C204&lt;an_initial,$C204&gt;an_final),"",F204*20)</f>
        <v/>
      </c>
      <c r="E204" s="139"/>
      <c r="G204" s="71"/>
      <c r="H204" s="64"/>
      <c r="I204"/>
      <c r="J204" s="64"/>
      <c r="K204" s="64"/>
      <c r="L204" s="64"/>
      <c r="M204" s="64"/>
      <c r="N204" s="64"/>
      <c r="O204" s="64"/>
      <c r="P204" s="64"/>
      <c r="Q204" s="64"/>
    </row>
    <row r="205" spans="1:17" s="70" customFormat="1">
      <c r="A205" s="139">
        <v>194</v>
      </c>
      <c r="B205" s="140"/>
      <c r="C205" s="142"/>
      <c r="D205" s="16" t="str">
        <f t="shared" si="12"/>
        <v/>
      </c>
      <c r="E205" s="139"/>
      <c r="G205" s="71"/>
      <c r="H205" s="64"/>
      <c r="I205"/>
      <c r="J205" s="64"/>
      <c r="K205" s="64"/>
      <c r="L205" s="64"/>
      <c r="M205" s="64"/>
      <c r="N205" s="64"/>
      <c r="O205" s="64"/>
      <c r="P205" s="64"/>
      <c r="Q205" s="64"/>
    </row>
    <row r="206" spans="1:17" s="70" customFormat="1">
      <c r="A206" s="139">
        <v>195</v>
      </c>
      <c r="B206" s="140"/>
      <c r="C206" s="142"/>
      <c r="D206" s="16" t="str">
        <f t="shared" si="12"/>
        <v/>
      </c>
      <c r="E206" s="139"/>
      <c r="G206" s="71"/>
      <c r="H206" s="64"/>
      <c r="I206"/>
      <c r="J206" s="64"/>
      <c r="K206" s="64"/>
      <c r="L206" s="64"/>
      <c r="M206" s="64"/>
      <c r="N206" s="64"/>
      <c r="O206" s="64"/>
      <c r="P206" s="64"/>
      <c r="Q206" s="64"/>
    </row>
    <row r="207" spans="1:17" s="70" customFormat="1">
      <c r="A207" s="139">
        <v>196</v>
      </c>
      <c r="B207" s="140"/>
      <c r="C207" s="142"/>
      <c r="D207" s="16" t="str">
        <f t="shared" si="12"/>
        <v/>
      </c>
      <c r="E207" s="139"/>
      <c r="G207" s="71"/>
      <c r="H207" s="64"/>
      <c r="I207"/>
      <c r="J207" s="64"/>
      <c r="K207" s="64"/>
      <c r="L207" s="64"/>
      <c r="M207" s="64"/>
      <c r="N207" s="64"/>
      <c r="O207" s="64"/>
      <c r="P207" s="64"/>
      <c r="Q207" s="64"/>
    </row>
    <row r="208" spans="1:17" s="70" customFormat="1">
      <c r="A208" s="139">
        <v>197</v>
      </c>
      <c r="B208" s="140"/>
      <c r="C208" s="142"/>
      <c r="D208" s="16" t="str">
        <f t="shared" si="12"/>
        <v/>
      </c>
      <c r="E208" s="139"/>
      <c r="G208" s="71"/>
      <c r="H208" s="64"/>
      <c r="I208"/>
      <c r="J208" s="64"/>
      <c r="K208" s="64"/>
      <c r="L208" s="64"/>
      <c r="M208" s="64"/>
      <c r="N208" s="64"/>
      <c r="O208" s="64"/>
      <c r="P208" s="64"/>
      <c r="Q208" s="64"/>
    </row>
    <row r="209" spans="1:17" s="70" customFormat="1">
      <c r="A209" s="139">
        <v>198</v>
      </c>
      <c r="B209" s="140"/>
      <c r="C209" s="142"/>
      <c r="D209" s="16" t="str">
        <f t="shared" si="12"/>
        <v/>
      </c>
      <c r="E209" s="139"/>
      <c r="G209" s="71"/>
      <c r="H209" s="64"/>
      <c r="I209"/>
      <c r="J209" s="64"/>
      <c r="K209" s="64"/>
      <c r="L209" s="64"/>
      <c r="M209" s="64"/>
      <c r="N209" s="64"/>
      <c r="O209" s="64"/>
      <c r="P209" s="64"/>
      <c r="Q209" s="64"/>
    </row>
    <row r="210" spans="1:17" s="70" customFormat="1">
      <c r="A210" s="139">
        <v>199</v>
      </c>
      <c r="B210" s="140"/>
      <c r="C210" s="142"/>
      <c r="D210" s="16" t="str">
        <f t="shared" si="12"/>
        <v/>
      </c>
      <c r="E210" s="139"/>
      <c r="G210" s="71"/>
      <c r="H210" s="64"/>
      <c r="I210"/>
      <c r="J210" s="64"/>
      <c r="K210" s="64"/>
      <c r="L210" s="64"/>
      <c r="M210" s="64"/>
      <c r="N210" s="64"/>
      <c r="O210" s="64"/>
      <c r="P210" s="64"/>
      <c r="Q210" s="64"/>
    </row>
    <row r="211" spans="1:17" s="70" customFormat="1">
      <c r="A211" s="139">
        <v>200</v>
      </c>
      <c r="B211" s="140"/>
      <c r="C211" s="142"/>
      <c r="D211" s="16" t="str">
        <f t="shared" si="12"/>
        <v/>
      </c>
      <c r="E211" s="139"/>
      <c r="G211" s="71"/>
      <c r="H211" s="64"/>
      <c r="I211"/>
      <c r="J211" s="64"/>
      <c r="K211" s="64"/>
      <c r="L211" s="64"/>
      <c r="M211" s="64"/>
      <c r="N211" s="64"/>
      <c r="O211" s="64"/>
      <c r="P211" s="64"/>
      <c r="Q211" s="64"/>
    </row>
    <row r="212" spans="1:17" s="70" customFormat="1">
      <c r="A212" s="139">
        <v>201</v>
      </c>
      <c r="B212" s="140"/>
      <c r="C212" s="142"/>
      <c r="D212" s="16" t="str">
        <f t="shared" si="12"/>
        <v/>
      </c>
      <c r="E212" s="139"/>
      <c r="G212" s="71"/>
      <c r="H212" s="64"/>
      <c r="I212"/>
      <c r="J212" s="64"/>
      <c r="K212" s="64"/>
      <c r="L212" s="64"/>
      <c r="M212" s="64"/>
      <c r="N212" s="64"/>
      <c r="O212" s="64"/>
      <c r="P212" s="64"/>
      <c r="Q212" s="64"/>
    </row>
    <row r="213" spans="1:17" s="70" customFormat="1">
      <c r="A213" s="139">
        <v>202</v>
      </c>
      <c r="B213" s="140"/>
      <c r="C213" s="142"/>
      <c r="D213" s="16" t="str">
        <f t="shared" si="12"/>
        <v/>
      </c>
      <c r="E213" s="139"/>
      <c r="G213" s="71"/>
      <c r="H213" s="64"/>
      <c r="I213"/>
      <c r="J213" s="64"/>
      <c r="K213" s="64"/>
      <c r="L213" s="64"/>
      <c r="M213" s="64"/>
      <c r="N213" s="64"/>
      <c r="O213" s="64"/>
      <c r="P213" s="64"/>
      <c r="Q213" s="64"/>
    </row>
    <row r="214" spans="1:17" s="70" customFormat="1">
      <c r="A214" s="139">
        <v>203</v>
      </c>
      <c r="B214" s="140"/>
      <c r="C214" s="142"/>
      <c r="D214" s="16" t="str">
        <f t="shared" si="12"/>
        <v/>
      </c>
      <c r="E214" s="139"/>
      <c r="G214" s="71"/>
      <c r="H214" s="64"/>
      <c r="I214"/>
      <c r="J214" s="64"/>
      <c r="K214" s="64"/>
      <c r="L214" s="64"/>
      <c r="M214" s="64"/>
      <c r="N214" s="64"/>
      <c r="O214" s="64"/>
      <c r="P214" s="64"/>
      <c r="Q214" s="64"/>
    </row>
    <row r="215" spans="1:17" s="70" customFormat="1">
      <c r="A215" s="139">
        <v>204</v>
      </c>
      <c r="B215" s="140"/>
      <c r="C215" s="142"/>
      <c r="D215" s="16" t="str">
        <f t="shared" si="12"/>
        <v/>
      </c>
      <c r="E215" s="139"/>
      <c r="G215" s="71"/>
      <c r="H215" s="64"/>
      <c r="I215"/>
      <c r="J215" s="64"/>
      <c r="K215" s="64"/>
      <c r="L215" s="64"/>
      <c r="M215" s="64"/>
      <c r="N215" s="64"/>
      <c r="O215" s="64"/>
      <c r="P215" s="64"/>
      <c r="Q215" s="64"/>
    </row>
    <row r="216" spans="1:17" s="70" customFormat="1">
      <c r="A216" s="139">
        <v>205</v>
      </c>
      <c r="B216" s="140"/>
      <c r="C216" s="142"/>
      <c r="D216" s="16" t="str">
        <f t="shared" si="12"/>
        <v/>
      </c>
      <c r="E216" s="139"/>
      <c r="G216" s="71"/>
      <c r="H216" s="64"/>
      <c r="I216"/>
      <c r="J216" s="64"/>
      <c r="K216" s="64"/>
      <c r="L216" s="64"/>
      <c r="M216" s="64"/>
      <c r="N216" s="64"/>
      <c r="O216" s="64"/>
      <c r="P216" s="64"/>
      <c r="Q216" s="64"/>
    </row>
    <row r="217" spans="1:17" s="70" customFormat="1">
      <c r="A217" s="139">
        <v>206</v>
      </c>
      <c r="B217" s="140"/>
      <c r="C217" s="142"/>
      <c r="D217" s="16" t="str">
        <f t="shared" si="12"/>
        <v/>
      </c>
      <c r="E217" s="139"/>
      <c r="G217" s="71"/>
      <c r="H217" s="64"/>
      <c r="I217"/>
      <c r="J217" s="64"/>
      <c r="K217" s="64"/>
      <c r="L217" s="64"/>
      <c r="M217" s="64"/>
      <c r="N217" s="64"/>
      <c r="O217" s="64"/>
      <c r="P217" s="64"/>
      <c r="Q217" s="64"/>
    </row>
    <row r="218" spans="1:17" s="70" customFormat="1">
      <c r="A218" s="139">
        <v>207</v>
      </c>
      <c r="B218" s="140"/>
      <c r="C218" s="142"/>
      <c r="D218" s="16" t="str">
        <f t="shared" si="12"/>
        <v/>
      </c>
      <c r="E218" s="139"/>
      <c r="G218" s="71"/>
      <c r="H218" s="64"/>
      <c r="I218"/>
      <c r="J218" s="64"/>
      <c r="K218" s="64"/>
      <c r="L218" s="64"/>
      <c r="M218" s="64"/>
      <c r="N218" s="64"/>
      <c r="O218" s="64"/>
      <c r="P218" s="64"/>
      <c r="Q218" s="64"/>
    </row>
    <row r="219" spans="1:17" s="70" customFormat="1">
      <c r="A219" s="139">
        <v>208</v>
      </c>
      <c r="B219" s="140"/>
      <c r="C219" s="142"/>
      <c r="D219" s="16" t="str">
        <f t="shared" si="12"/>
        <v/>
      </c>
      <c r="E219" s="139"/>
      <c r="G219" s="71"/>
      <c r="H219" s="64"/>
      <c r="I219"/>
      <c r="J219" s="64"/>
      <c r="K219" s="64"/>
      <c r="L219" s="64"/>
      <c r="M219" s="64"/>
      <c r="N219" s="64"/>
      <c r="O219" s="64"/>
      <c r="P219" s="64"/>
      <c r="Q219" s="64"/>
    </row>
    <row r="220" spans="1:17" s="70" customFormat="1">
      <c r="A220" s="139">
        <v>209</v>
      </c>
      <c r="B220" s="140"/>
      <c r="C220" s="142"/>
      <c r="D220" s="16" t="str">
        <f t="shared" si="12"/>
        <v/>
      </c>
      <c r="E220" s="139"/>
      <c r="G220" s="71"/>
      <c r="H220" s="64"/>
      <c r="I220"/>
      <c r="J220" s="64"/>
      <c r="K220" s="64"/>
      <c r="L220" s="64"/>
      <c r="M220" s="64"/>
      <c r="N220" s="64"/>
      <c r="O220" s="64"/>
      <c r="P220" s="64"/>
      <c r="Q220" s="64"/>
    </row>
    <row r="221" spans="1:17" s="70" customFormat="1">
      <c r="A221" s="139">
        <v>210</v>
      </c>
      <c r="B221" s="140"/>
      <c r="C221" s="142"/>
      <c r="D221" s="16" t="str">
        <f t="shared" si="12"/>
        <v/>
      </c>
      <c r="E221" s="139"/>
      <c r="G221" s="71"/>
      <c r="H221" s="64"/>
      <c r="I221"/>
      <c r="J221" s="64"/>
      <c r="K221" s="64"/>
      <c r="L221" s="64"/>
      <c r="M221" s="64"/>
      <c r="N221" s="64"/>
      <c r="O221" s="64"/>
      <c r="P221" s="64"/>
      <c r="Q221" s="64"/>
    </row>
    <row r="222" spans="1:17" s="70" customFormat="1">
      <c r="A222" s="139">
        <v>211</v>
      </c>
      <c r="B222" s="140"/>
      <c r="C222" s="142"/>
      <c r="D222" s="16" t="str">
        <f t="shared" si="12"/>
        <v/>
      </c>
      <c r="E222" s="139"/>
      <c r="G222" s="71"/>
      <c r="H222" s="64"/>
      <c r="I222"/>
      <c r="J222" s="64"/>
      <c r="K222" s="64"/>
      <c r="L222" s="64"/>
      <c r="M222" s="64"/>
      <c r="N222" s="64"/>
      <c r="O222" s="64"/>
      <c r="P222" s="64"/>
      <c r="Q222" s="64"/>
    </row>
    <row r="223" spans="1:17" s="70" customFormat="1">
      <c r="A223" s="139">
        <v>212</v>
      </c>
      <c r="B223" s="140"/>
      <c r="C223" s="142"/>
      <c r="D223" s="16" t="str">
        <f t="shared" si="12"/>
        <v/>
      </c>
      <c r="E223" s="139"/>
      <c r="G223" s="71"/>
      <c r="H223" s="64"/>
      <c r="I223"/>
      <c r="J223" s="64"/>
      <c r="K223" s="64"/>
      <c r="L223" s="64"/>
      <c r="M223" s="64"/>
      <c r="N223" s="64"/>
      <c r="O223" s="64"/>
      <c r="P223" s="64"/>
      <c r="Q223" s="64"/>
    </row>
    <row r="224" spans="1:17" s="70" customFormat="1">
      <c r="A224" s="139">
        <v>213</v>
      </c>
      <c r="B224" s="140"/>
      <c r="C224" s="142"/>
      <c r="D224" s="16" t="str">
        <f t="shared" si="12"/>
        <v/>
      </c>
      <c r="E224" s="139"/>
      <c r="G224" s="71"/>
      <c r="H224" s="64"/>
      <c r="I224"/>
      <c r="J224" s="64"/>
      <c r="K224" s="64"/>
      <c r="L224" s="64"/>
      <c r="M224" s="64"/>
      <c r="N224" s="64"/>
      <c r="O224" s="64"/>
      <c r="P224" s="64"/>
      <c r="Q224" s="64"/>
    </row>
    <row r="225" spans="1:17" s="70" customFormat="1">
      <c r="A225" s="139">
        <v>214</v>
      </c>
      <c r="B225" s="140"/>
      <c r="C225" s="142"/>
      <c r="D225" s="16" t="str">
        <f t="shared" si="12"/>
        <v/>
      </c>
      <c r="E225" s="139"/>
      <c r="G225" s="71"/>
      <c r="H225" s="64"/>
      <c r="I225"/>
      <c r="J225" s="64"/>
      <c r="K225" s="64"/>
      <c r="L225" s="64"/>
      <c r="M225" s="64"/>
      <c r="N225" s="64"/>
      <c r="O225" s="64"/>
      <c r="P225" s="64"/>
      <c r="Q225" s="64"/>
    </row>
    <row r="226" spans="1:17" s="70" customFormat="1">
      <c r="A226" s="139">
        <v>215</v>
      </c>
      <c r="B226" s="140"/>
      <c r="C226" s="142"/>
      <c r="D226" s="16" t="str">
        <f t="shared" si="12"/>
        <v/>
      </c>
      <c r="E226" s="139"/>
      <c r="G226" s="71"/>
      <c r="H226" s="64"/>
      <c r="I226"/>
      <c r="J226" s="64"/>
      <c r="K226" s="64"/>
      <c r="L226" s="64"/>
      <c r="M226" s="64"/>
      <c r="N226" s="64"/>
      <c r="O226" s="64"/>
      <c r="P226" s="64"/>
      <c r="Q226" s="64"/>
    </row>
    <row r="227" spans="1:17" s="70" customFormat="1">
      <c r="A227" s="139">
        <v>216</v>
      </c>
      <c r="B227" s="140"/>
      <c r="C227" s="142"/>
      <c r="D227" s="16" t="str">
        <f t="shared" si="12"/>
        <v/>
      </c>
      <c r="E227" s="139"/>
      <c r="G227" s="71"/>
      <c r="H227" s="64"/>
      <c r="I227"/>
      <c r="J227" s="64"/>
      <c r="K227" s="64"/>
      <c r="L227" s="64"/>
      <c r="M227" s="64"/>
      <c r="N227" s="64"/>
      <c r="O227" s="64"/>
      <c r="P227" s="64"/>
      <c r="Q227" s="64"/>
    </row>
    <row r="228" spans="1:17" s="70" customFormat="1">
      <c r="A228" s="139">
        <v>217</v>
      </c>
      <c r="B228" s="140"/>
      <c r="C228" s="142"/>
      <c r="D228" s="16" t="str">
        <f t="shared" si="12"/>
        <v/>
      </c>
      <c r="E228" s="139"/>
      <c r="G228" s="71"/>
      <c r="H228" s="64"/>
      <c r="I228"/>
      <c r="J228" s="64"/>
      <c r="K228" s="64"/>
      <c r="L228" s="64"/>
      <c r="M228" s="64"/>
      <c r="N228" s="64"/>
      <c r="O228" s="64"/>
      <c r="P228" s="64"/>
      <c r="Q228" s="64"/>
    </row>
    <row r="229" spans="1:17" s="70" customFormat="1">
      <c r="A229" s="139">
        <v>218</v>
      </c>
      <c r="B229" s="140"/>
      <c r="C229" s="142"/>
      <c r="D229" s="16" t="str">
        <f t="shared" si="12"/>
        <v/>
      </c>
      <c r="E229" s="139"/>
      <c r="G229" s="71"/>
      <c r="H229" s="64"/>
      <c r="I229"/>
      <c r="J229" s="64"/>
      <c r="K229" s="64"/>
      <c r="L229" s="64"/>
      <c r="M229" s="64"/>
      <c r="N229" s="64"/>
      <c r="O229" s="64"/>
      <c r="P229" s="64"/>
      <c r="Q229" s="64"/>
    </row>
    <row r="230" spans="1:17" s="70" customFormat="1">
      <c r="A230" s="139">
        <v>219</v>
      </c>
      <c r="B230" s="140"/>
      <c r="C230" s="142"/>
      <c r="D230" s="16" t="str">
        <f t="shared" si="12"/>
        <v/>
      </c>
      <c r="E230" s="139"/>
      <c r="G230" s="71"/>
      <c r="H230" s="64"/>
      <c r="I230"/>
      <c r="J230" s="64"/>
      <c r="K230" s="64"/>
      <c r="L230" s="64"/>
      <c r="M230" s="64"/>
      <c r="N230" s="64"/>
      <c r="O230" s="64"/>
      <c r="P230" s="64"/>
      <c r="Q230" s="64"/>
    </row>
    <row r="231" spans="1:17" s="70" customFormat="1">
      <c r="A231" s="139">
        <v>220</v>
      </c>
      <c r="B231" s="140"/>
      <c r="C231" s="142"/>
      <c r="D231" s="16" t="str">
        <f t="shared" si="12"/>
        <v/>
      </c>
      <c r="E231" s="139"/>
      <c r="G231" s="71"/>
      <c r="H231" s="64"/>
      <c r="I231"/>
      <c r="J231" s="64"/>
      <c r="K231" s="64"/>
      <c r="L231" s="64"/>
      <c r="M231" s="64"/>
      <c r="N231" s="64"/>
      <c r="O231" s="64"/>
      <c r="P231" s="64"/>
      <c r="Q231" s="64"/>
    </row>
    <row r="232" spans="1:17" s="70" customFormat="1">
      <c r="A232" s="139">
        <v>221</v>
      </c>
      <c r="B232" s="140"/>
      <c r="C232" s="142"/>
      <c r="D232" s="16" t="str">
        <f t="shared" si="12"/>
        <v/>
      </c>
      <c r="E232" s="139"/>
      <c r="G232" s="71"/>
      <c r="H232" s="64"/>
      <c r="I232"/>
      <c r="J232" s="64"/>
      <c r="K232" s="64"/>
      <c r="L232" s="64"/>
      <c r="M232" s="64"/>
      <c r="N232" s="64"/>
      <c r="O232" s="64"/>
      <c r="P232" s="64"/>
      <c r="Q232" s="64"/>
    </row>
    <row r="233" spans="1:17" s="70" customFormat="1">
      <c r="A233" s="139">
        <v>222</v>
      </c>
      <c r="B233" s="140"/>
      <c r="C233" s="142"/>
      <c r="D233" s="16" t="str">
        <f t="shared" si="12"/>
        <v/>
      </c>
      <c r="E233" s="139"/>
      <c r="G233" s="71"/>
      <c r="H233" s="64"/>
      <c r="I233"/>
      <c r="J233" s="64"/>
      <c r="K233" s="64"/>
      <c r="L233" s="64"/>
      <c r="M233" s="64"/>
      <c r="N233" s="64"/>
      <c r="O233" s="64"/>
      <c r="P233" s="64"/>
      <c r="Q233" s="64"/>
    </row>
    <row r="234" spans="1:17" s="70" customFormat="1">
      <c r="A234" s="139">
        <v>223</v>
      </c>
      <c r="B234" s="140"/>
      <c r="C234" s="142"/>
      <c r="D234" s="16" t="str">
        <f t="shared" si="12"/>
        <v/>
      </c>
      <c r="E234" s="139"/>
      <c r="G234" s="71"/>
      <c r="H234" s="64"/>
      <c r="I234"/>
      <c r="J234" s="64"/>
      <c r="K234" s="64"/>
      <c r="L234" s="64"/>
      <c r="M234" s="64"/>
      <c r="N234" s="64"/>
      <c r="O234" s="64"/>
      <c r="P234" s="64"/>
      <c r="Q234" s="64"/>
    </row>
    <row r="235" spans="1:17" s="70" customFormat="1">
      <c r="A235" s="139">
        <v>224</v>
      </c>
      <c r="B235" s="140"/>
      <c r="C235" s="142"/>
      <c r="D235" s="16" t="str">
        <f t="shared" si="12"/>
        <v/>
      </c>
      <c r="E235" s="139"/>
      <c r="G235" s="71"/>
      <c r="H235" s="64"/>
      <c r="I235"/>
      <c r="J235" s="64"/>
      <c r="K235" s="64"/>
      <c r="L235" s="64"/>
      <c r="M235" s="64"/>
      <c r="N235" s="64"/>
      <c r="O235" s="64"/>
      <c r="P235" s="64"/>
      <c r="Q235" s="64"/>
    </row>
    <row r="236" spans="1:17" s="70" customFormat="1">
      <c r="A236" s="139">
        <v>225</v>
      </c>
      <c r="B236" s="140"/>
      <c r="C236" s="142"/>
      <c r="D236" s="16" t="str">
        <f t="shared" si="12"/>
        <v/>
      </c>
      <c r="E236" s="139"/>
      <c r="G236" s="71"/>
      <c r="H236" s="64"/>
      <c r="I236"/>
      <c r="J236" s="64"/>
      <c r="K236" s="64"/>
      <c r="L236" s="64"/>
      <c r="M236" s="64"/>
      <c r="N236" s="64"/>
      <c r="O236" s="64"/>
      <c r="P236" s="64"/>
      <c r="Q236" s="64"/>
    </row>
    <row r="237" spans="1:17" s="70" customFormat="1">
      <c r="A237" s="139">
        <v>226</v>
      </c>
      <c r="B237" s="140"/>
      <c r="C237" s="142"/>
      <c r="D237" s="16" t="str">
        <f t="shared" si="12"/>
        <v/>
      </c>
      <c r="E237" s="139"/>
      <c r="G237" s="71"/>
      <c r="H237" s="64"/>
      <c r="I237"/>
      <c r="J237" s="64"/>
      <c r="K237" s="64"/>
      <c r="L237" s="64"/>
      <c r="M237" s="64"/>
      <c r="N237" s="64"/>
      <c r="O237" s="64"/>
      <c r="P237" s="64"/>
      <c r="Q237" s="64"/>
    </row>
    <row r="238" spans="1:17" s="70" customFormat="1">
      <c r="A238" s="139">
        <v>227</v>
      </c>
      <c r="B238" s="140"/>
      <c r="C238" s="142"/>
      <c r="D238" s="16" t="str">
        <f t="shared" si="12"/>
        <v/>
      </c>
      <c r="E238" s="139"/>
      <c r="G238" s="71"/>
      <c r="H238" s="64"/>
      <c r="I238"/>
      <c r="J238" s="64"/>
      <c r="K238" s="64"/>
      <c r="L238" s="64"/>
      <c r="M238" s="64"/>
      <c r="N238" s="64"/>
      <c r="O238" s="64"/>
      <c r="P238" s="64"/>
      <c r="Q238" s="64"/>
    </row>
    <row r="239" spans="1:17" s="70" customFormat="1">
      <c r="A239" s="139">
        <v>228</v>
      </c>
      <c r="B239" s="140"/>
      <c r="C239" s="142"/>
      <c r="D239" s="16" t="str">
        <f t="shared" si="12"/>
        <v/>
      </c>
      <c r="E239" s="139"/>
      <c r="G239" s="71"/>
      <c r="H239" s="64"/>
      <c r="I239"/>
      <c r="J239" s="64"/>
      <c r="K239" s="64"/>
      <c r="L239" s="64"/>
      <c r="M239" s="64"/>
      <c r="N239" s="64"/>
      <c r="O239" s="64"/>
      <c r="P239" s="64"/>
      <c r="Q239" s="64"/>
    </row>
    <row r="240" spans="1:17" s="70" customFormat="1">
      <c r="A240" s="139">
        <v>229</v>
      </c>
      <c r="B240" s="140"/>
      <c r="C240" s="142"/>
      <c r="D240" s="16" t="str">
        <f t="shared" si="12"/>
        <v/>
      </c>
      <c r="E240" s="139"/>
      <c r="G240" s="71"/>
      <c r="H240" s="64"/>
      <c r="I240"/>
      <c r="J240" s="64"/>
      <c r="K240" s="64"/>
      <c r="L240" s="64"/>
      <c r="M240" s="64"/>
      <c r="N240" s="64"/>
      <c r="O240" s="64"/>
      <c r="P240" s="64"/>
      <c r="Q240" s="64"/>
    </row>
    <row r="241" spans="1:17" s="70" customFormat="1">
      <c r="A241" s="139">
        <v>230</v>
      </c>
      <c r="B241" s="140"/>
      <c r="C241" s="142"/>
      <c r="D241" s="16" t="str">
        <f t="shared" si="12"/>
        <v/>
      </c>
      <c r="E241" s="139"/>
      <c r="G241" s="71"/>
      <c r="H241" s="64"/>
      <c r="I241"/>
      <c r="J241" s="64"/>
      <c r="K241" s="64"/>
      <c r="L241" s="64"/>
      <c r="M241" s="64"/>
      <c r="N241" s="64"/>
      <c r="O241" s="64"/>
      <c r="P241" s="64"/>
      <c r="Q241" s="64"/>
    </row>
    <row r="242" spans="1:17" s="70" customFormat="1">
      <c r="A242" s="139">
        <v>231</v>
      </c>
      <c r="B242" s="140"/>
      <c r="C242" s="142"/>
      <c r="D242" s="16" t="str">
        <f t="shared" si="12"/>
        <v/>
      </c>
      <c r="E242" s="139"/>
      <c r="G242" s="71"/>
      <c r="H242" s="64"/>
      <c r="I242"/>
      <c r="J242" s="64"/>
      <c r="K242" s="64"/>
      <c r="L242" s="64"/>
      <c r="M242" s="64"/>
      <c r="N242" s="64"/>
      <c r="O242" s="64"/>
      <c r="P242" s="64"/>
      <c r="Q242" s="64"/>
    </row>
    <row r="243" spans="1:17" s="70" customFormat="1">
      <c r="A243" s="139">
        <v>232</v>
      </c>
      <c r="B243" s="140"/>
      <c r="C243" s="142"/>
      <c r="D243" s="16" t="str">
        <f t="shared" si="12"/>
        <v/>
      </c>
      <c r="E243" s="139"/>
      <c r="G243" s="71"/>
      <c r="H243" s="64"/>
      <c r="I243"/>
      <c r="J243" s="64"/>
      <c r="K243" s="64"/>
      <c r="L243" s="64"/>
      <c r="M243" s="64"/>
      <c r="N243" s="64"/>
      <c r="O243" s="64"/>
      <c r="P243" s="64"/>
      <c r="Q243" s="64"/>
    </row>
    <row r="244" spans="1:17" s="70" customFormat="1">
      <c r="A244" s="139">
        <v>233</v>
      </c>
      <c r="B244" s="140"/>
      <c r="C244" s="142"/>
      <c r="D244" s="16" t="str">
        <f t="shared" si="12"/>
        <v/>
      </c>
      <c r="E244" s="139"/>
      <c r="G244" s="71"/>
      <c r="H244" s="64"/>
      <c r="I244"/>
      <c r="J244" s="64"/>
      <c r="K244" s="64"/>
      <c r="L244" s="64"/>
      <c r="M244" s="64"/>
      <c r="N244" s="64"/>
      <c r="O244" s="64"/>
      <c r="P244" s="64"/>
      <c r="Q244" s="64"/>
    </row>
    <row r="245" spans="1:17" s="70" customFormat="1">
      <c r="A245" s="139">
        <v>234</v>
      </c>
      <c r="B245" s="140"/>
      <c r="C245" s="142"/>
      <c r="D245" s="16" t="str">
        <f t="shared" si="12"/>
        <v/>
      </c>
      <c r="E245" s="139"/>
      <c r="G245" s="71"/>
      <c r="H245" s="64"/>
      <c r="I245"/>
      <c r="J245" s="64"/>
      <c r="K245" s="64"/>
      <c r="L245" s="64"/>
      <c r="M245" s="64"/>
      <c r="N245" s="64"/>
      <c r="O245" s="64"/>
      <c r="P245" s="64"/>
      <c r="Q245" s="64"/>
    </row>
    <row r="246" spans="1:17" s="70" customFormat="1">
      <c r="A246" s="139">
        <v>235</v>
      </c>
      <c r="B246" s="140"/>
      <c r="C246" s="142"/>
      <c r="D246" s="16" t="str">
        <f t="shared" si="12"/>
        <v/>
      </c>
      <c r="E246" s="139"/>
      <c r="G246" s="71"/>
      <c r="H246" s="64"/>
      <c r="I246"/>
      <c r="J246" s="64"/>
      <c r="K246" s="64"/>
      <c r="L246" s="64"/>
      <c r="M246" s="64"/>
      <c r="N246" s="64"/>
      <c r="O246" s="64"/>
      <c r="P246" s="64"/>
      <c r="Q246" s="64"/>
    </row>
    <row r="247" spans="1:17" s="70" customFormat="1">
      <c r="A247" s="139">
        <v>236</v>
      </c>
      <c r="B247" s="140"/>
      <c r="C247" s="142"/>
      <c r="D247" s="16" t="str">
        <f t="shared" si="12"/>
        <v/>
      </c>
      <c r="E247" s="139"/>
      <c r="G247" s="71"/>
      <c r="H247" s="64"/>
      <c r="I247"/>
      <c r="J247" s="64"/>
      <c r="K247" s="64"/>
      <c r="L247" s="64"/>
      <c r="M247" s="64"/>
      <c r="N247" s="64"/>
      <c r="O247" s="64"/>
      <c r="P247" s="64"/>
      <c r="Q247" s="64"/>
    </row>
    <row r="248" spans="1:17" s="70" customFormat="1">
      <c r="A248" s="139">
        <v>237</v>
      </c>
      <c r="B248" s="140"/>
      <c r="C248" s="142"/>
      <c r="D248" s="16" t="str">
        <f t="shared" si="12"/>
        <v/>
      </c>
      <c r="E248" s="139"/>
      <c r="G248" s="71"/>
      <c r="H248" s="64"/>
      <c r="I248"/>
      <c r="J248" s="64"/>
      <c r="K248" s="64"/>
      <c r="L248" s="64"/>
      <c r="M248" s="64"/>
      <c r="N248" s="64"/>
      <c r="O248" s="64"/>
      <c r="P248" s="64"/>
      <c r="Q248" s="64"/>
    </row>
    <row r="249" spans="1:17" s="70" customFormat="1">
      <c r="A249" s="139">
        <v>238</v>
      </c>
      <c r="B249" s="140"/>
      <c r="C249" s="142"/>
      <c r="D249" s="16" t="str">
        <f t="shared" si="12"/>
        <v/>
      </c>
      <c r="E249" s="139"/>
      <c r="G249" s="71"/>
      <c r="H249" s="64"/>
      <c r="I249"/>
      <c r="J249" s="64"/>
      <c r="K249" s="64"/>
      <c r="L249" s="64"/>
      <c r="M249" s="64"/>
      <c r="N249" s="64"/>
      <c r="O249" s="64"/>
      <c r="P249" s="64"/>
      <c r="Q249" s="64"/>
    </row>
    <row r="250" spans="1:17" s="70" customFormat="1">
      <c r="A250" s="139">
        <v>239</v>
      </c>
      <c r="B250" s="140"/>
      <c r="C250" s="142"/>
      <c r="D250" s="16" t="str">
        <f t="shared" si="12"/>
        <v/>
      </c>
      <c r="E250" s="139"/>
      <c r="G250" s="71"/>
      <c r="H250" s="64"/>
      <c r="I250"/>
      <c r="J250" s="64"/>
      <c r="K250" s="64"/>
      <c r="L250" s="64"/>
      <c r="M250" s="64"/>
      <c r="N250" s="64"/>
      <c r="O250" s="64"/>
      <c r="P250" s="64"/>
      <c r="Q250" s="64"/>
    </row>
    <row r="251" spans="1:17" s="70" customFormat="1">
      <c r="A251" s="139">
        <v>240</v>
      </c>
      <c r="B251" s="140"/>
      <c r="C251" s="142"/>
      <c r="D251" s="16" t="str">
        <f t="shared" si="12"/>
        <v/>
      </c>
      <c r="E251" s="139"/>
      <c r="G251" s="71"/>
      <c r="H251" s="64"/>
      <c r="I251"/>
      <c r="J251" s="64"/>
      <c r="K251" s="64"/>
      <c r="L251" s="64"/>
      <c r="M251" s="64"/>
      <c r="N251" s="64"/>
      <c r="O251" s="64"/>
      <c r="P251" s="64"/>
      <c r="Q251" s="64"/>
    </row>
    <row r="252" spans="1:17" s="70" customFormat="1">
      <c r="A252" s="139">
        <v>241</v>
      </c>
      <c r="B252" s="140"/>
      <c r="C252" s="142"/>
      <c r="D252" s="16" t="str">
        <f t="shared" si="12"/>
        <v/>
      </c>
      <c r="E252" s="139"/>
      <c r="G252" s="71"/>
      <c r="H252" s="64"/>
      <c r="I252"/>
      <c r="J252" s="64"/>
      <c r="K252" s="64"/>
      <c r="L252" s="64"/>
      <c r="M252" s="64"/>
      <c r="N252" s="64"/>
      <c r="O252" s="64"/>
      <c r="P252" s="64"/>
      <c r="Q252" s="64"/>
    </row>
    <row r="253" spans="1:17" s="70" customFormat="1">
      <c r="A253" s="139">
        <v>242</v>
      </c>
      <c r="B253" s="140"/>
      <c r="C253" s="142"/>
      <c r="D253" s="16" t="str">
        <f t="shared" si="12"/>
        <v/>
      </c>
      <c r="E253" s="139"/>
      <c r="G253" s="71"/>
      <c r="H253" s="64"/>
      <c r="I253"/>
      <c r="J253" s="64"/>
      <c r="K253" s="64"/>
      <c r="L253" s="64"/>
      <c r="M253" s="64"/>
      <c r="N253" s="64"/>
      <c r="O253" s="64"/>
      <c r="P253" s="64"/>
      <c r="Q253" s="64"/>
    </row>
    <row r="254" spans="1:17" s="70" customFormat="1">
      <c r="A254" s="139">
        <v>243</v>
      </c>
      <c r="B254" s="140"/>
      <c r="C254" s="142"/>
      <c r="D254" s="16" t="str">
        <f t="shared" si="12"/>
        <v/>
      </c>
      <c r="E254" s="139"/>
      <c r="G254" s="71"/>
      <c r="H254" s="64"/>
      <c r="I254"/>
      <c r="J254" s="64"/>
      <c r="K254" s="64"/>
      <c r="L254" s="64"/>
      <c r="M254" s="64"/>
      <c r="N254" s="64"/>
      <c r="O254" s="64"/>
      <c r="P254" s="64"/>
      <c r="Q254" s="64"/>
    </row>
    <row r="255" spans="1:17" s="70" customFormat="1">
      <c r="A255" s="139">
        <v>244</v>
      </c>
      <c r="B255" s="140"/>
      <c r="C255" s="142"/>
      <c r="D255" s="16" t="str">
        <f t="shared" si="12"/>
        <v/>
      </c>
      <c r="E255" s="139"/>
      <c r="G255" s="71"/>
      <c r="H255" s="64"/>
      <c r="I255"/>
      <c r="J255" s="64"/>
      <c r="K255" s="64"/>
      <c r="L255" s="64"/>
      <c r="M255" s="64"/>
      <c r="N255" s="64"/>
      <c r="O255" s="64"/>
      <c r="P255" s="64"/>
      <c r="Q255" s="64"/>
    </row>
    <row r="256" spans="1:17" s="70" customFormat="1">
      <c r="A256" s="139">
        <v>245</v>
      </c>
      <c r="B256" s="140"/>
      <c r="C256" s="142"/>
      <c r="D256" s="16" t="str">
        <f t="shared" si="12"/>
        <v/>
      </c>
      <c r="E256" s="139"/>
      <c r="G256" s="71"/>
      <c r="H256" s="64"/>
      <c r="I256"/>
      <c r="J256" s="64"/>
      <c r="K256" s="64"/>
      <c r="L256" s="64"/>
      <c r="M256" s="64"/>
      <c r="N256" s="64"/>
      <c r="O256" s="64"/>
      <c r="P256" s="64"/>
      <c r="Q256" s="64"/>
    </row>
    <row r="257" spans="1:17" s="70" customFormat="1">
      <c r="A257" s="139">
        <v>246</v>
      </c>
      <c r="B257" s="140"/>
      <c r="C257" s="142"/>
      <c r="D257" s="16" t="str">
        <f t="shared" si="12"/>
        <v/>
      </c>
      <c r="E257" s="139"/>
      <c r="G257" s="71"/>
      <c r="H257" s="64"/>
      <c r="I257"/>
      <c r="J257" s="64"/>
      <c r="K257" s="64"/>
      <c r="L257" s="64"/>
      <c r="M257" s="64"/>
      <c r="N257" s="64"/>
      <c r="O257" s="64"/>
      <c r="P257" s="64"/>
      <c r="Q257" s="64"/>
    </row>
    <row r="258" spans="1:17" s="70" customFormat="1">
      <c r="A258" s="139">
        <v>247</v>
      </c>
      <c r="B258" s="140"/>
      <c r="C258" s="142"/>
      <c r="D258" s="16" t="str">
        <f t="shared" si="12"/>
        <v/>
      </c>
      <c r="E258" s="139"/>
      <c r="G258" s="71"/>
      <c r="H258" s="64"/>
      <c r="I258"/>
      <c r="J258" s="64"/>
      <c r="K258" s="64"/>
      <c r="L258" s="64"/>
      <c r="M258" s="64"/>
      <c r="N258" s="64"/>
      <c r="O258" s="64"/>
      <c r="P258" s="64"/>
      <c r="Q258" s="64"/>
    </row>
    <row r="259" spans="1:17" s="70" customFormat="1">
      <c r="A259" s="139">
        <v>248</v>
      </c>
      <c r="B259" s="140"/>
      <c r="C259" s="142"/>
      <c r="D259" s="16" t="str">
        <f t="shared" si="12"/>
        <v/>
      </c>
      <c r="E259" s="139"/>
      <c r="G259" s="71"/>
      <c r="H259" s="64"/>
      <c r="I259"/>
      <c r="J259" s="64"/>
      <c r="K259" s="64"/>
      <c r="L259" s="64"/>
      <c r="M259" s="64"/>
      <c r="N259" s="64"/>
      <c r="O259" s="64"/>
      <c r="P259" s="64"/>
      <c r="Q259" s="64"/>
    </row>
    <row r="260" spans="1:17" s="70" customFormat="1">
      <c r="A260" s="139">
        <v>249</v>
      </c>
      <c r="B260" s="140"/>
      <c r="C260" s="142"/>
      <c r="D260" s="16" t="str">
        <f t="shared" si="12"/>
        <v/>
      </c>
      <c r="E260" s="139"/>
      <c r="G260" s="71"/>
      <c r="H260" s="64"/>
      <c r="I260"/>
      <c r="J260" s="64"/>
      <c r="K260" s="64"/>
      <c r="L260" s="64"/>
      <c r="M260" s="64"/>
      <c r="N260" s="64"/>
      <c r="O260" s="64"/>
      <c r="P260" s="64"/>
      <c r="Q260" s="64"/>
    </row>
    <row r="261" spans="1:17" s="70" customFormat="1">
      <c r="A261" s="139">
        <v>250</v>
      </c>
      <c r="B261" s="140"/>
      <c r="C261" s="142"/>
      <c r="D261" s="16" t="str">
        <f t="shared" si="12"/>
        <v/>
      </c>
      <c r="E261" s="139"/>
      <c r="G261" s="71"/>
      <c r="H261" s="64"/>
      <c r="I261"/>
      <c r="J261" s="64"/>
      <c r="K261" s="64"/>
      <c r="L261" s="64"/>
      <c r="M261" s="64"/>
      <c r="N261" s="64"/>
      <c r="O261" s="64"/>
      <c r="P261" s="64"/>
      <c r="Q261" s="64"/>
    </row>
  </sheetData>
  <sheetProtection algorithmName="SHA-512" hashValue="KDiMX0nIHKYnlQQy9Y9G4t3/FD8PdKb+ck2QvGkJ71wkdfOzf9cJFwd2cFN9saEsi3sHa8SxjE3s7CjS+S8QpQ==" saltValue="qbC/kT1FKNfiJm1BNUU9hQ=="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D6" sqref="D6"/>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228</v>
      </c>
      <c r="D1" s="61"/>
      <c r="E1" s="63"/>
      <c r="F1" s="62"/>
      <c r="G1" s="284"/>
    </row>
    <row r="2" spans="1:8" s="60" customFormat="1">
      <c r="A2" s="339" t="str">
        <f>IF(ISBLANK(facultate), IF(ISBLANK(departament),"","Departament " &amp; departament), "Facultatea " &amp; facultate)</f>
        <v>Facultatea Construcții</v>
      </c>
      <c r="D2" s="61"/>
      <c r="E2" s="63"/>
      <c r="F2" s="62"/>
      <c r="G2" s="284"/>
    </row>
    <row r="3" spans="1:8" s="60" customFormat="1">
      <c r="A3" s="339" t="str">
        <f>IF(ISBLANK(departament),"","Departamentul " &amp; departament)</f>
        <v>Departamentul Căi de Comunicație Terestre, Fundații și Cadastru</v>
      </c>
      <c r="D3" s="61"/>
      <c r="E3" s="63"/>
      <c r="F3" s="62"/>
      <c r="G3" s="284"/>
    </row>
    <row r="4" spans="1:8">
      <c r="A4" s="527" t="s">
        <v>531</v>
      </c>
      <c r="B4" s="527"/>
      <c r="C4" s="527"/>
      <c r="D4" s="527"/>
      <c r="E4" s="527"/>
      <c r="F4" s="221"/>
      <c r="G4" s="286"/>
    </row>
    <row r="5" spans="1:8">
      <c r="A5" s="527" t="s">
        <v>581</v>
      </c>
      <c r="B5" s="527"/>
      <c r="C5" s="527"/>
      <c r="D5" s="527"/>
      <c r="E5" s="527"/>
      <c r="F5" s="221"/>
    </row>
    <row r="6" spans="1:8" ht="13.5" customHeight="1">
      <c r="D6" s="64"/>
      <c r="E6" s="340" t="str">
        <f>CONCATENATE(functie," ",nume_candidat)</f>
        <v>Profesor Ciutina Adrian</v>
      </c>
    </row>
    <row r="7" spans="1:8" ht="18.75" customHeight="1">
      <c r="A7" s="525" t="s">
        <v>93</v>
      </c>
      <c r="B7" s="535" t="s">
        <v>574</v>
      </c>
      <c r="C7" s="535" t="s">
        <v>571</v>
      </c>
      <c r="D7" s="535" t="s">
        <v>2</v>
      </c>
      <c r="E7" s="525" t="s">
        <v>289</v>
      </c>
      <c r="F7" s="525" t="s">
        <v>4</v>
      </c>
      <c r="G7" s="546" t="s">
        <v>286</v>
      </c>
      <c r="H7" s="532" t="s">
        <v>296</v>
      </c>
    </row>
    <row r="8" spans="1:8" ht="18.75" customHeight="1">
      <c r="A8" s="542"/>
      <c r="B8" s="536"/>
      <c r="C8" s="536"/>
      <c r="D8" s="536"/>
      <c r="E8" s="542"/>
      <c r="F8" s="542"/>
      <c r="G8" s="547"/>
      <c r="H8" s="532"/>
    </row>
    <row r="9" spans="1:8" ht="18.75" customHeight="1">
      <c r="A9" s="542"/>
      <c r="B9" s="536"/>
      <c r="C9" s="536"/>
      <c r="D9" s="536"/>
      <c r="E9" s="526"/>
      <c r="F9" s="526"/>
      <c r="G9" s="547"/>
      <c r="H9" s="532"/>
    </row>
    <row r="10" spans="1:8" ht="18.75" customHeight="1">
      <c r="A10" s="526"/>
      <c r="B10" s="537"/>
      <c r="C10" s="537"/>
      <c r="D10" s="537"/>
      <c r="E10" s="341" t="str">
        <f>CONCATENATE("ultimii ",durata_evaluare," ani")</f>
        <v>ultimii 5 ani</v>
      </c>
      <c r="F10" s="341" t="str">
        <f>CONCATENATE("ultimii                                  ",durata_evaluare," ani")</f>
        <v>ultimii                                  5 ani</v>
      </c>
      <c r="G10" s="548"/>
      <c r="H10" s="532"/>
    </row>
    <row r="11" spans="1:8">
      <c r="A11" s="86"/>
      <c r="B11" s="65"/>
      <c r="C11" s="65"/>
      <c r="D11" s="30"/>
      <c r="E11" s="144">
        <f>SUMIF(E12:E1012,"&gt;0")</f>
        <v>0</v>
      </c>
      <c r="F11" s="4">
        <f t="shared" ref="F11" si="0">SUMIF(F12:F110,"&gt;0")</f>
        <v>0</v>
      </c>
      <c r="G11" s="293"/>
    </row>
    <row r="12" spans="1:8">
      <c r="A12" s="37">
        <v>1</v>
      </c>
      <c r="B12" s="7"/>
      <c r="C12" s="7"/>
      <c r="D12" s="215"/>
      <c r="E12" s="16" t="str">
        <f t="shared" ref="E12:E43" si="1">IF(OR($B12="",$D12&lt;an_initial,$D12&gt;an_final),"",F12*(HLOOKUP(C12,i8punctaje,2,FALSE)))</f>
        <v/>
      </c>
      <c r="F12" s="58" t="str">
        <f t="shared" ref="F12:F43" si="2">IF(OR($B12="",,$D12="",$D12&gt;an_final),"",IF($D12&gt;=an_initial,1,""))</f>
        <v/>
      </c>
      <c r="G12" s="342" t="b">
        <f t="shared" ref="G12:G75" si="3">IF(nume_candidat="",FALSE,ISNUMBER(SEARCH(nume_candidat,$B12)))</f>
        <v>0</v>
      </c>
      <c r="H12" s="343">
        <f t="shared" ref="H12:H43" si="4">LEN(B12)-LEN(SUBSTITUTE(B12,",",""))+1</f>
        <v>1</v>
      </c>
    </row>
    <row r="13" spans="1:8">
      <c r="A13" s="37">
        <v>2</v>
      </c>
      <c r="B13" s="7"/>
      <c r="C13" s="7"/>
      <c r="D13" s="215"/>
      <c r="E13" s="16" t="str">
        <f t="shared" si="1"/>
        <v/>
      </c>
      <c r="F13" s="58" t="str">
        <f t="shared" si="2"/>
        <v/>
      </c>
      <c r="G13" s="342" t="b">
        <f t="shared" si="3"/>
        <v>0</v>
      </c>
      <c r="H13" s="343">
        <f t="shared" si="4"/>
        <v>1</v>
      </c>
    </row>
    <row r="14" spans="1:8">
      <c r="A14" s="37">
        <v>3</v>
      </c>
      <c r="B14" s="7"/>
      <c r="C14" s="7"/>
      <c r="D14" s="215"/>
      <c r="E14" s="16" t="str">
        <f t="shared" si="1"/>
        <v/>
      </c>
      <c r="F14" s="58" t="str">
        <f t="shared" si="2"/>
        <v/>
      </c>
      <c r="G14" s="342" t="b">
        <f t="shared" si="3"/>
        <v>0</v>
      </c>
      <c r="H14" s="343">
        <f t="shared" si="4"/>
        <v>1</v>
      </c>
    </row>
    <row r="15" spans="1:8">
      <c r="A15" s="37">
        <v>4</v>
      </c>
      <c r="B15" s="6"/>
      <c r="C15" s="6"/>
      <c r="D15" s="211"/>
      <c r="E15" s="16" t="str">
        <f t="shared" si="1"/>
        <v/>
      </c>
      <c r="F15" s="58" t="str">
        <f t="shared" si="2"/>
        <v/>
      </c>
      <c r="G15" s="342" t="b">
        <f t="shared" si="3"/>
        <v>0</v>
      </c>
      <c r="H15" s="343">
        <f t="shared" si="4"/>
        <v>1</v>
      </c>
    </row>
    <row r="16" spans="1:8">
      <c r="A16" s="37">
        <v>5</v>
      </c>
      <c r="B16" s="6"/>
      <c r="C16" s="6"/>
      <c r="D16" s="211"/>
      <c r="E16" s="16" t="str">
        <f t="shared" si="1"/>
        <v/>
      </c>
      <c r="F16" s="58" t="str">
        <f t="shared" si="2"/>
        <v/>
      </c>
      <c r="G16" s="342" t="b">
        <f t="shared" si="3"/>
        <v>0</v>
      </c>
      <c r="H16" s="343">
        <f t="shared" si="4"/>
        <v>1</v>
      </c>
    </row>
    <row r="17" spans="1:8">
      <c r="A17" s="37">
        <v>6</v>
      </c>
      <c r="B17" s="6"/>
      <c r="C17" s="6"/>
      <c r="D17" s="211"/>
      <c r="E17" s="16" t="str">
        <f t="shared" si="1"/>
        <v/>
      </c>
      <c r="F17" s="58" t="str">
        <f t="shared" si="2"/>
        <v/>
      </c>
      <c r="G17" s="342" t="b">
        <f t="shared" si="3"/>
        <v>0</v>
      </c>
      <c r="H17" s="343">
        <f t="shared" si="4"/>
        <v>1</v>
      </c>
    </row>
    <row r="18" spans="1:8">
      <c r="A18" s="37">
        <v>7</v>
      </c>
      <c r="B18" s="6"/>
      <c r="C18" s="6"/>
      <c r="D18" s="211"/>
      <c r="E18" s="16" t="str">
        <f t="shared" si="1"/>
        <v/>
      </c>
      <c r="F18" s="58" t="str">
        <f t="shared" si="2"/>
        <v/>
      </c>
      <c r="G18" s="342" t="b">
        <f t="shared" si="3"/>
        <v>0</v>
      </c>
      <c r="H18" s="343">
        <f t="shared" si="4"/>
        <v>1</v>
      </c>
    </row>
    <row r="19" spans="1:8">
      <c r="A19" s="37">
        <v>8</v>
      </c>
      <c r="B19" s="6"/>
      <c r="C19" s="6"/>
      <c r="D19" s="211"/>
      <c r="E19" s="16" t="str">
        <f t="shared" si="1"/>
        <v/>
      </c>
      <c r="F19" s="58" t="str">
        <f t="shared" si="2"/>
        <v/>
      </c>
      <c r="G19" s="342" t="b">
        <f t="shared" si="3"/>
        <v>0</v>
      </c>
      <c r="H19" s="343">
        <f t="shared" si="4"/>
        <v>1</v>
      </c>
    </row>
    <row r="20" spans="1:8">
      <c r="A20" s="37">
        <v>9</v>
      </c>
      <c r="B20" s="6"/>
      <c r="C20" s="6"/>
      <c r="D20" s="211"/>
      <c r="E20" s="16" t="str">
        <f t="shared" si="1"/>
        <v/>
      </c>
      <c r="F20" s="58" t="str">
        <f t="shared" si="2"/>
        <v/>
      </c>
      <c r="G20" s="342" t="b">
        <f t="shared" si="3"/>
        <v>0</v>
      </c>
      <c r="H20" s="343">
        <f t="shared" si="4"/>
        <v>1</v>
      </c>
    </row>
    <row r="21" spans="1:8">
      <c r="A21" s="37">
        <v>10</v>
      </c>
      <c r="B21" s="6"/>
      <c r="C21" s="6"/>
      <c r="D21" s="211"/>
      <c r="E21" s="16" t="str">
        <f t="shared" si="1"/>
        <v/>
      </c>
      <c r="F21" s="58" t="str">
        <f t="shared" si="2"/>
        <v/>
      </c>
      <c r="G21" s="342" t="b">
        <f t="shared" si="3"/>
        <v>0</v>
      </c>
      <c r="H21" s="343">
        <f t="shared" si="4"/>
        <v>1</v>
      </c>
    </row>
    <row r="22" spans="1:8">
      <c r="A22" s="37">
        <v>11</v>
      </c>
      <c r="B22" s="6"/>
      <c r="C22" s="6"/>
      <c r="D22" s="211"/>
      <c r="E22" s="16" t="str">
        <f t="shared" si="1"/>
        <v/>
      </c>
      <c r="F22" s="58" t="str">
        <f t="shared" si="2"/>
        <v/>
      </c>
      <c r="G22" s="342" t="b">
        <f t="shared" si="3"/>
        <v>0</v>
      </c>
      <c r="H22" s="343">
        <f t="shared" si="4"/>
        <v>1</v>
      </c>
    </row>
    <row r="23" spans="1:8">
      <c r="A23" s="37">
        <v>12</v>
      </c>
      <c r="B23" s="6"/>
      <c r="C23" s="6"/>
      <c r="D23" s="211"/>
      <c r="E23" s="16" t="str">
        <f t="shared" si="1"/>
        <v/>
      </c>
      <c r="F23" s="58" t="str">
        <f t="shared" si="2"/>
        <v/>
      </c>
      <c r="G23" s="342" t="b">
        <f t="shared" si="3"/>
        <v>0</v>
      </c>
      <c r="H23" s="343">
        <f t="shared" si="4"/>
        <v>1</v>
      </c>
    </row>
    <row r="24" spans="1:8">
      <c r="A24" s="37">
        <v>13</v>
      </c>
      <c r="B24" s="6"/>
      <c r="C24" s="6"/>
      <c r="D24" s="211"/>
      <c r="E24" s="16" t="str">
        <f t="shared" si="1"/>
        <v/>
      </c>
      <c r="F24" s="58" t="str">
        <f t="shared" si="2"/>
        <v/>
      </c>
      <c r="G24" s="342" t="b">
        <f t="shared" si="3"/>
        <v>0</v>
      </c>
      <c r="H24" s="343">
        <f t="shared" si="4"/>
        <v>1</v>
      </c>
    </row>
    <row r="25" spans="1:8">
      <c r="A25" s="37">
        <v>14</v>
      </c>
      <c r="B25" s="6"/>
      <c r="C25" s="6"/>
      <c r="D25" s="211"/>
      <c r="E25" s="16" t="str">
        <f t="shared" si="1"/>
        <v/>
      </c>
      <c r="F25" s="58" t="str">
        <f t="shared" si="2"/>
        <v/>
      </c>
      <c r="G25" s="342" t="b">
        <f t="shared" si="3"/>
        <v>0</v>
      </c>
      <c r="H25" s="343">
        <f t="shared" si="4"/>
        <v>1</v>
      </c>
    </row>
    <row r="26" spans="1:8">
      <c r="A26" s="37">
        <v>15</v>
      </c>
      <c r="B26" s="6"/>
      <c r="C26" s="6"/>
      <c r="D26" s="211"/>
      <c r="E26" s="16" t="str">
        <f t="shared" si="1"/>
        <v/>
      </c>
      <c r="F26" s="58" t="str">
        <f t="shared" si="2"/>
        <v/>
      </c>
      <c r="G26" s="342" t="b">
        <f t="shared" si="3"/>
        <v>0</v>
      </c>
      <c r="H26" s="343">
        <f t="shared" si="4"/>
        <v>1</v>
      </c>
    </row>
    <row r="27" spans="1:8">
      <c r="A27" s="37">
        <v>16</v>
      </c>
      <c r="B27" s="6"/>
      <c r="C27" s="6"/>
      <c r="D27" s="211"/>
      <c r="E27" s="16" t="str">
        <f t="shared" si="1"/>
        <v/>
      </c>
      <c r="F27" s="58" t="str">
        <f t="shared" si="2"/>
        <v/>
      </c>
      <c r="G27" s="342" t="b">
        <f t="shared" si="3"/>
        <v>0</v>
      </c>
      <c r="H27" s="343">
        <f t="shared" si="4"/>
        <v>1</v>
      </c>
    </row>
    <row r="28" spans="1:8">
      <c r="A28" s="37">
        <v>17</v>
      </c>
      <c r="B28" s="6"/>
      <c r="C28" s="6"/>
      <c r="D28" s="211"/>
      <c r="E28" s="16" t="str">
        <f t="shared" si="1"/>
        <v/>
      </c>
      <c r="F28" s="58" t="str">
        <f t="shared" si="2"/>
        <v/>
      </c>
      <c r="G28" s="342" t="b">
        <f t="shared" si="3"/>
        <v>0</v>
      </c>
      <c r="H28" s="343">
        <f t="shared" si="4"/>
        <v>1</v>
      </c>
    </row>
    <row r="29" spans="1:8">
      <c r="A29" s="37">
        <v>18</v>
      </c>
      <c r="B29" s="6"/>
      <c r="C29" s="6"/>
      <c r="D29" s="211"/>
      <c r="E29" s="16" t="str">
        <f t="shared" si="1"/>
        <v/>
      </c>
      <c r="F29" s="58" t="str">
        <f t="shared" si="2"/>
        <v/>
      </c>
      <c r="G29" s="342" t="b">
        <f t="shared" si="3"/>
        <v>0</v>
      </c>
      <c r="H29" s="343">
        <f t="shared" si="4"/>
        <v>1</v>
      </c>
    </row>
    <row r="30" spans="1:8">
      <c r="A30" s="37">
        <v>19</v>
      </c>
      <c r="B30" s="6"/>
      <c r="C30" s="6"/>
      <c r="D30" s="211"/>
      <c r="E30" s="16" t="str">
        <f t="shared" si="1"/>
        <v/>
      </c>
      <c r="F30" s="58" t="str">
        <f t="shared" si="2"/>
        <v/>
      </c>
      <c r="G30" s="342" t="b">
        <f t="shared" si="3"/>
        <v>0</v>
      </c>
      <c r="H30" s="343">
        <f t="shared" si="4"/>
        <v>1</v>
      </c>
    </row>
    <row r="31" spans="1:8">
      <c r="A31" s="37">
        <v>20</v>
      </c>
      <c r="B31" s="6"/>
      <c r="C31" s="6"/>
      <c r="D31" s="211"/>
      <c r="E31" s="16" t="str">
        <f t="shared" si="1"/>
        <v/>
      </c>
      <c r="F31" s="58" t="str">
        <f t="shared" si="2"/>
        <v/>
      </c>
      <c r="G31" s="342" t="b">
        <f t="shared" si="3"/>
        <v>0</v>
      </c>
      <c r="H31" s="343">
        <f t="shared" si="4"/>
        <v>1</v>
      </c>
    </row>
    <row r="32" spans="1:8">
      <c r="A32" s="37">
        <v>21</v>
      </c>
      <c r="B32" s="6"/>
      <c r="C32" s="6"/>
      <c r="D32" s="211"/>
      <c r="E32" s="16" t="str">
        <f t="shared" si="1"/>
        <v/>
      </c>
      <c r="F32" s="58" t="str">
        <f t="shared" si="2"/>
        <v/>
      </c>
      <c r="G32" s="342" t="b">
        <f t="shared" si="3"/>
        <v>0</v>
      </c>
      <c r="H32" s="343">
        <f t="shared" si="4"/>
        <v>1</v>
      </c>
    </row>
    <row r="33" spans="1:8">
      <c r="A33" s="37">
        <v>22</v>
      </c>
      <c r="B33" s="6"/>
      <c r="C33" s="6"/>
      <c r="D33" s="211"/>
      <c r="E33" s="16" t="str">
        <f t="shared" si="1"/>
        <v/>
      </c>
      <c r="F33" s="58" t="str">
        <f t="shared" si="2"/>
        <v/>
      </c>
      <c r="G33" s="342" t="b">
        <f t="shared" si="3"/>
        <v>0</v>
      </c>
      <c r="H33" s="343">
        <f t="shared" si="4"/>
        <v>1</v>
      </c>
    </row>
    <row r="34" spans="1:8">
      <c r="A34" s="37">
        <v>23</v>
      </c>
      <c r="B34" s="6"/>
      <c r="C34" s="6"/>
      <c r="D34" s="211"/>
      <c r="E34" s="16" t="str">
        <f t="shared" si="1"/>
        <v/>
      </c>
      <c r="F34" s="58" t="str">
        <f t="shared" si="2"/>
        <v/>
      </c>
      <c r="G34" s="342" t="b">
        <f t="shared" si="3"/>
        <v>0</v>
      </c>
      <c r="H34" s="343">
        <f t="shared" si="4"/>
        <v>1</v>
      </c>
    </row>
    <row r="35" spans="1:8">
      <c r="A35" s="37">
        <v>24</v>
      </c>
      <c r="B35" s="6"/>
      <c r="C35" s="6"/>
      <c r="D35" s="211"/>
      <c r="E35" s="16" t="str">
        <f t="shared" si="1"/>
        <v/>
      </c>
      <c r="F35" s="58" t="str">
        <f t="shared" si="2"/>
        <v/>
      </c>
      <c r="G35" s="342" t="b">
        <f t="shared" si="3"/>
        <v>0</v>
      </c>
      <c r="H35" s="343">
        <f t="shared" si="4"/>
        <v>1</v>
      </c>
    </row>
    <row r="36" spans="1:8">
      <c r="A36" s="37">
        <v>25</v>
      </c>
      <c r="B36" s="6"/>
      <c r="C36" s="6"/>
      <c r="D36" s="211"/>
      <c r="E36" s="16" t="str">
        <f t="shared" si="1"/>
        <v/>
      </c>
      <c r="F36" s="58" t="str">
        <f t="shared" si="2"/>
        <v/>
      </c>
      <c r="G36" s="342" t="b">
        <f t="shared" si="3"/>
        <v>0</v>
      </c>
      <c r="H36" s="343">
        <f t="shared" si="4"/>
        <v>1</v>
      </c>
    </row>
    <row r="37" spans="1:8">
      <c r="A37" s="37">
        <v>26</v>
      </c>
      <c r="B37" s="6"/>
      <c r="C37" s="6"/>
      <c r="D37" s="211"/>
      <c r="E37" s="16" t="str">
        <f t="shared" si="1"/>
        <v/>
      </c>
      <c r="F37" s="58" t="str">
        <f t="shared" si="2"/>
        <v/>
      </c>
      <c r="G37" s="342" t="b">
        <f t="shared" si="3"/>
        <v>0</v>
      </c>
      <c r="H37" s="343">
        <f t="shared" si="4"/>
        <v>1</v>
      </c>
    </row>
    <row r="38" spans="1:8">
      <c r="A38" s="37">
        <v>27</v>
      </c>
      <c r="B38" s="6"/>
      <c r="C38" s="6"/>
      <c r="D38" s="211"/>
      <c r="E38" s="16" t="str">
        <f t="shared" si="1"/>
        <v/>
      </c>
      <c r="F38" s="58" t="str">
        <f t="shared" si="2"/>
        <v/>
      </c>
      <c r="G38" s="342" t="b">
        <f t="shared" si="3"/>
        <v>0</v>
      </c>
      <c r="H38" s="343">
        <f t="shared" si="4"/>
        <v>1</v>
      </c>
    </row>
    <row r="39" spans="1:8">
      <c r="A39" s="37">
        <v>28</v>
      </c>
      <c r="B39" s="6"/>
      <c r="C39" s="6"/>
      <c r="D39" s="211"/>
      <c r="E39" s="16" t="str">
        <f t="shared" si="1"/>
        <v/>
      </c>
      <c r="F39" s="58" t="str">
        <f t="shared" si="2"/>
        <v/>
      </c>
      <c r="G39" s="342" t="b">
        <f t="shared" si="3"/>
        <v>0</v>
      </c>
      <c r="H39" s="343">
        <f t="shared" si="4"/>
        <v>1</v>
      </c>
    </row>
    <row r="40" spans="1:8">
      <c r="A40" s="37">
        <v>29</v>
      </c>
      <c r="B40" s="6"/>
      <c r="C40" s="6"/>
      <c r="D40" s="211"/>
      <c r="E40" s="16" t="str">
        <f t="shared" si="1"/>
        <v/>
      </c>
      <c r="F40" s="58" t="str">
        <f t="shared" si="2"/>
        <v/>
      </c>
      <c r="G40" s="342" t="b">
        <f t="shared" si="3"/>
        <v>0</v>
      </c>
      <c r="H40" s="343">
        <f t="shared" si="4"/>
        <v>1</v>
      </c>
    </row>
    <row r="41" spans="1:8">
      <c r="A41" s="37">
        <v>30</v>
      </c>
      <c r="B41" s="6"/>
      <c r="C41" s="6"/>
      <c r="D41" s="211"/>
      <c r="E41" s="16" t="str">
        <f t="shared" si="1"/>
        <v/>
      </c>
      <c r="F41" s="58" t="str">
        <f t="shared" si="2"/>
        <v/>
      </c>
      <c r="G41" s="342" t="b">
        <f t="shared" si="3"/>
        <v>0</v>
      </c>
      <c r="H41" s="343">
        <f t="shared" si="4"/>
        <v>1</v>
      </c>
    </row>
    <row r="42" spans="1:8">
      <c r="A42" s="37">
        <v>31</v>
      </c>
      <c r="B42" s="6"/>
      <c r="C42" s="6"/>
      <c r="D42" s="211"/>
      <c r="E42" s="16" t="str">
        <f t="shared" si="1"/>
        <v/>
      </c>
      <c r="F42" s="58" t="str">
        <f t="shared" si="2"/>
        <v/>
      </c>
      <c r="G42" s="342" t="b">
        <f t="shared" si="3"/>
        <v>0</v>
      </c>
      <c r="H42" s="343">
        <f t="shared" si="4"/>
        <v>1</v>
      </c>
    </row>
    <row r="43" spans="1:8">
      <c r="A43" s="37">
        <v>32</v>
      </c>
      <c r="B43" s="6"/>
      <c r="C43" s="6"/>
      <c r="D43" s="211"/>
      <c r="E43" s="16" t="str">
        <f t="shared" si="1"/>
        <v/>
      </c>
      <c r="F43" s="58" t="str">
        <f t="shared" si="2"/>
        <v/>
      </c>
      <c r="G43" s="342" t="b">
        <f t="shared" si="3"/>
        <v>0</v>
      </c>
      <c r="H43" s="343">
        <f t="shared" si="4"/>
        <v>1</v>
      </c>
    </row>
    <row r="44" spans="1:8">
      <c r="A44" s="37">
        <v>33</v>
      </c>
      <c r="B44" s="6"/>
      <c r="C44" s="6"/>
      <c r="D44" s="211"/>
      <c r="E44" s="16" t="str">
        <f t="shared" ref="E44:E75" si="5">IF(OR($B44="",$D44&lt;an_initial,$D44&gt;an_final),"",F44*(HLOOKUP(C44,i8punctaje,2,FALSE)))</f>
        <v/>
      </c>
      <c r="F44" s="58" t="str">
        <f t="shared" ref="F44:F75" si="6">IF(OR($B44="",,$D44="",$D44&gt;an_final),"",IF($D44&gt;=an_initial,1,""))</f>
        <v/>
      </c>
      <c r="G44" s="342" t="b">
        <f t="shared" si="3"/>
        <v>0</v>
      </c>
      <c r="H44" s="343">
        <f t="shared" ref="H44:H75" si="7">LEN(B44)-LEN(SUBSTITUTE(B44,",",""))+1</f>
        <v>1</v>
      </c>
    </row>
    <row r="45" spans="1:8">
      <c r="A45" s="37">
        <v>34</v>
      </c>
      <c r="B45" s="6"/>
      <c r="C45" s="6"/>
      <c r="D45" s="211"/>
      <c r="E45" s="16" t="str">
        <f t="shared" si="5"/>
        <v/>
      </c>
      <c r="F45" s="58" t="str">
        <f t="shared" si="6"/>
        <v/>
      </c>
      <c r="G45" s="342" t="b">
        <f t="shared" si="3"/>
        <v>0</v>
      </c>
      <c r="H45" s="343">
        <f t="shared" si="7"/>
        <v>1</v>
      </c>
    </row>
    <row r="46" spans="1:8">
      <c r="A46" s="37">
        <v>35</v>
      </c>
      <c r="B46" s="6"/>
      <c r="C46" s="6"/>
      <c r="D46" s="211"/>
      <c r="E46" s="16" t="str">
        <f t="shared" si="5"/>
        <v/>
      </c>
      <c r="F46" s="58" t="str">
        <f t="shared" si="6"/>
        <v/>
      </c>
      <c r="G46" s="342" t="b">
        <f t="shared" si="3"/>
        <v>0</v>
      </c>
      <c r="H46" s="343">
        <f t="shared" si="7"/>
        <v>1</v>
      </c>
    </row>
    <row r="47" spans="1:8">
      <c r="A47" s="37">
        <v>36</v>
      </c>
      <c r="B47" s="6"/>
      <c r="C47" s="6"/>
      <c r="D47" s="211"/>
      <c r="E47" s="16" t="str">
        <f t="shared" si="5"/>
        <v/>
      </c>
      <c r="F47" s="58" t="str">
        <f t="shared" si="6"/>
        <v/>
      </c>
      <c r="G47" s="342" t="b">
        <f t="shared" si="3"/>
        <v>0</v>
      </c>
      <c r="H47" s="343">
        <f t="shared" si="7"/>
        <v>1</v>
      </c>
    </row>
    <row r="48" spans="1:8">
      <c r="A48" s="37">
        <v>37</v>
      </c>
      <c r="B48" s="6"/>
      <c r="C48" s="6"/>
      <c r="D48" s="211"/>
      <c r="E48" s="16" t="str">
        <f t="shared" si="5"/>
        <v/>
      </c>
      <c r="F48" s="58" t="str">
        <f t="shared" si="6"/>
        <v/>
      </c>
      <c r="G48" s="342" t="b">
        <f t="shared" si="3"/>
        <v>0</v>
      </c>
      <c r="H48" s="343">
        <f t="shared" si="7"/>
        <v>1</v>
      </c>
    </row>
    <row r="49" spans="1:8">
      <c r="A49" s="37">
        <v>38</v>
      </c>
      <c r="B49" s="6"/>
      <c r="C49" s="6"/>
      <c r="D49" s="211"/>
      <c r="E49" s="16" t="str">
        <f t="shared" si="5"/>
        <v/>
      </c>
      <c r="F49" s="58" t="str">
        <f t="shared" si="6"/>
        <v/>
      </c>
      <c r="G49" s="342" t="b">
        <f t="shared" si="3"/>
        <v>0</v>
      </c>
      <c r="H49" s="343">
        <f t="shared" si="7"/>
        <v>1</v>
      </c>
    </row>
    <row r="50" spans="1:8">
      <c r="A50" s="37">
        <v>39</v>
      </c>
      <c r="B50" s="6"/>
      <c r="C50" s="6"/>
      <c r="D50" s="211"/>
      <c r="E50" s="16" t="str">
        <f t="shared" si="5"/>
        <v/>
      </c>
      <c r="F50" s="58" t="str">
        <f t="shared" si="6"/>
        <v/>
      </c>
      <c r="G50" s="342" t="b">
        <f t="shared" si="3"/>
        <v>0</v>
      </c>
      <c r="H50" s="343">
        <f t="shared" si="7"/>
        <v>1</v>
      </c>
    </row>
    <row r="51" spans="1:8">
      <c r="A51" s="37">
        <v>40</v>
      </c>
      <c r="B51" s="6"/>
      <c r="C51" s="6"/>
      <c r="D51" s="211"/>
      <c r="E51" s="16" t="str">
        <f t="shared" si="5"/>
        <v/>
      </c>
      <c r="F51" s="58" t="str">
        <f t="shared" si="6"/>
        <v/>
      </c>
      <c r="G51" s="342" t="b">
        <f t="shared" si="3"/>
        <v>0</v>
      </c>
      <c r="H51" s="343">
        <f t="shared" si="7"/>
        <v>1</v>
      </c>
    </row>
    <row r="52" spans="1:8">
      <c r="A52" s="37">
        <v>41</v>
      </c>
      <c r="B52" s="6"/>
      <c r="C52" s="6"/>
      <c r="D52" s="211"/>
      <c r="E52" s="16" t="str">
        <f t="shared" si="5"/>
        <v/>
      </c>
      <c r="F52" s="58" t="str">
        <f t="shared" si="6"/>
        <v/>
      </c>
      <c r="G52" s="342" t="b">
        <f t="shared" si="3"/>
        <v>0</v>
      </c>
      <c r="H52" s="343">
        <f t="shared" si="7"/>
        <v>1</v>
      </c>
    </row>
    <row r="53" spans="1:8">
      <c r="A53" s="37">
        <v>42</v>
      </c>
      <c r="B53" s="6"/>
      <c r="C53" s="6"/>
      <c r="D53" s="211"/>
      <c r="E53" s="16" t="str">
        <f t="shared" si="5"/>
        <v/>
      </c>
      <c r="F53" s="58" t="str">
        <f t="shared" si="6"/>
        <v/>
      </c>
      <c r="G53" s="342" t="b">
        <f t="shared" si="3"/>
        <v>0</v>
      </c>
      <c r="H53" s="343">
        <f t="shared" si="7"/>
        <v>1</v>
      </c>
    </row>
    <row r="54" spans="1:8">
      <c r="A54" s="37">
        <v>43</v>
      </c>
      <c r="B54" s="6"/>
      <c r="C54" s="6"/>
      <c r="D54" s="211"/>
      <c r="E54" s="16" t="str">
        <f t="shared" si="5"/>
        <v/>
      </c>
      <c r="F54" s="58" t="str">
        <f t="shared" si="6"/>
        <v/>
      </c>
      <c r="G54" s="342" t="b">
        <f t="shared" si="3"/>
        <v>0</v>
      </c>
      <c r="H54" s="343">
        <f t="shared" si="7"/>
        <v>1</v>
      </c>
    </row>
    <row r="55" spans="1:8">
      <c r="A55" s="37">
        <v>44</v>
      </c>
      <c r="B55" s="6"/>
      <c r="C55" s="6"/>
      <c r="D55" s="211"/>
      <c r="E55" s="16" t="str">
        <f t="shared" si="5"/>
        <v/>
      </c>
      <c r="F55" s="58" t="str">
        <f t="shared" si="6"/>
        <v/>
      </c>
      <c r="G55" s="342" t="b">
        <f t="shared" si="3"/>
        <v>0</v>
      </c>
      <c r="H55" s="343">
        <f t="shared" si="7"/>
        <v>1</v>
      </c>
    </row>
    <row r="56" spans="1:8">
      <c r="A56" s="37">
        <v>45</v>
      </c>
      <c r="B56" s="6"/>
      <c r="C56" s="6"/>
      <c r="D56" s="211"/>
      <c r="E56" s="16" t="str">
        <f t="shared" si="5"/>
        <v/>
      </c>
      <c r="F56" s="58" t="str">
        <f t="shared" si="6"/>
        <v/>
      </c>
      <c r="G56" s="342" t="b">
        <f t="shared" si="3"/>
        <v>0</v>
      </c>
      <c r="H56" s="343">
        <f t="shared" si="7"/>
        <v>1</v>
      </c>
    </row>
    <row r="57" spans="1:8">
      <c r="A57" s="37">
        <v>46</v>
      </c>
      <c r="B57" s="6"/>
      <c r="C57" s="6"/>
      <c r="D57" s="211"/>
      <c r="E57" s="16" t="str">
        <f t="shared" si="5"/>
        <v/>
      </c>
      <c r="F57" s="58" t="str">
        <f t="shared" si="6"/>
        <v/>
      </c>
      <c r="G57" s="342" t="b">
        <f t="shared" si="3"/>
        <v>0</v>
      </c>
      <c r="H57" s="343">
        <f t="shared" si="7"/>
        <v>1</v>
      </c>
    </row>
    <row r="58" spans="1:8">
      <c r="A58" s="37">
        <v>47</v>
      </c>
      <c r="B58" s="6"/>
      <c r="C58" s="6"/>
      <c r="D58" s="211"/>
      <c r="E58" s="16" t="str">
        <f t="shared" si="5"/>
        <v/>
      </c>
      <c r="F58" s="58" t="str">
        <f t="shared" si="6"/>
        <v/>
      </c>
      <c r="G58" s="342" t="b">
        <f t="shared" si="3"/>
        <v>0</v>
      </c>
      <c r="H58" s="343">
        <f t="shared" si="7"/>
        <v>1</v>
      </c>
    </row>
    <row r="59" spans="1:8">
      <c r="A59" s="37">
        <v>48</v>
      </c>
      <c r="B59" s="6"/>
      <c r="C59" s="6"/>
      <c r="D59" s="211"/>
      <c r="E59" s="16" t="str">
        <f t="shared" si="5"/>
        <v/>
      </c>
      <c r="F59" s="58" t="str">
        <f t="shared" si="6"/>
        <v/>
      </c>
      <c r="G59" s="342" t="b">
        <f t="shared" si="3"/>
        <v>0</v>
      </c>
      <c r="H59" s="343">
        <f t="shared" si="7"/>
        <v>1</v>
      </c>
    </row>
    <row r="60" spans="1:8">
      <c r="A60" s="37">
        <v>49</v>
      </c>
      <c r="B60" s="6"/>
      <c r="C60" s="6"/>
      <c r="D60" s="211"/>
      <c r="E60" s="16" t="str">
        <f t="shared" si="5"/>
        <v/>
      </c>
      <c r="F60" s="58" t="str">
        <f t="shared" si="6"/>
        <v/>
      </c>
      <c r="G60" s="342" t="b">
        <f t="shared" si="3"/>
        <v>0</v>
      </c>
      <c r="H60" s="343">
        <f t="shared" si="7"/>
        <v>1</v>
      </c>
    </row>
    <row r="61" spans="1:8">
      <c r="A61" s="37">
        <v>50</v>
      </c>
      <c r="B61" s="6"/>
      <c r="C61" s="6"/>
      <c r="D61" s="211"/>
      <c r="E61" s="16" t="str">
        <f t="shared" si="5"/>
        <v/>
      </c>
      <c r="F61" s="58" t="str">
        <f t="shared" si="6"/>
        <v/>
      </c>
      <c r="G61" s="342" t="b">
        <f t="shared" si="3"/>
        <v>0</v>
      </c>
      <c r="H61" s="343">
        <f t="shared" si="7"/>
        <v>1</v>
      </c>
    </row>
    <row r="62" spans="1:8">
      <c r="A62" s="37">
        <v>51</v>
      </c>
      <c r="B62" s="6"/>
      <c r="C62" s="6"/>
      <c r="D62" s="211"/>
      <c r="E62" s="16" t="str">
        <f t="shared" si="5"/>
        <v/>
      </c>
      <c r="F62" s="58" t="str">
        <f t="shared" si="6"/>
        <v/>
      </c>
      <c r="G62" s="342" t="b">
        <f t="shared" si="3"/>
        <v>0</v>
      </c>
      <c r="H62" s="343">
        <f t="shared" si="7"/>
        <v>1</v>
      </c>
    </row>
    <row r="63" spans="1:8">
      <c r="A63" s="37">
        <v>52</v>
      </c>
      <c r="B63" s="6"/>
      <c r="C63" s="6"/>
      <c r="D63" s="211"/>
      <c r="E63" s="16" t="str">
        <f t="shared" si="5"/>
        <v/>
      </c>
      <c r="F63" s="58" t="str">
        <f t="shared" si="6"/>
        <v/>
      </c>
      <c r="G63" s="342" t="b">
        <f t="shared" si="3"/>
        <v>0</v>
      </c>
      <c r="H63" s="343">
        <f t="shared" si="7"/>
        <v>1</v>
      </c>
    </row>
    <row r="64" spans="1:8">
      <c r="A64" s="37">
        <v>53</v>
      </c>
      <c r="B64" s="6"/>
      <c r="C64" s="6"/>
      <c r="D64" s="211"/>
      <c r="E64" s="16" t="str">
        <f t="shared" si="5"/>
        <v/>
      </c>
      <c r="F64" s="58" t="str">
        <f t="shared" si="6"/>
        <v/>
      </c>
      <c r="G64" s="342" t="b">
        <f t="shared" si="3"/>
        <v>0</v>
      </c>
      <c r="H64" s="343">
        <f t="shared" si="7"/>
        <v>1</v>
      </c>
    </row>
    <row r="65" spans="1:8">
      <c r="A65" s="37">
        <v>54</v>
      </c>
      <c r="B65" s="6"/>
      <c r="C65" s="6"/>
      <c r="D65" s="211"/>
      <c r="E65" s="16" t="str">
        <f t="shared" si="5"/>
        <v/>
      </c>
      <c r="F65" s="58" t="str">
        <f t="shared" si="6"/>
        <v/>
      </c>
      <c r="G65" s="342" t="b">
        <f t="shared" si="3"/>
        <v>0</v>
      </c>
      <c r="H65" s="343">
        <f t="shared" si="7"/>
        <v>1</v>
      </c>
    </row>
    <row r="66" spans="1:8">
      <c r="A66" s="37">
        <v>55</v>
      </c>
      <c r="B66" s="6"/>
      <c r="C66" s="6"/>
      <c r="D66" s="211"/>
      <c r="E66" s="16" t="str">
        <f t="shared" si="5"/>
        <v/>
      </c>
      <c r="F66" s="58" t="str">
        <f t="shared" si="6"/>
        <v/>
      </c>
      <c r="G66" s="342" t="b">
        <f t="shared" si="3"/>
        <v>0</v>
      </c>
      <c r="H66" s="343">
        <f t="shared" si="7"/>
        <v>1</v>
      </c>
    </row>
    <row r="67" spans="1:8">
      <c r="A67" s="37">
        <v>56</v>
      </c>
      <c r="B67" s="6"/>
      <c r="C67" s="6"/>
      <c r="D67" s="211"/>
      <c r="E67" s="16" t="str">
        <f t="shared" si="5"/>
        <v/>
      </c>
      <c r="F67" s="58" t="str">
        <f t="shared" si="6"/>
        <v/>
      </c>
      <c r="G67" s="342" t="b">
        <f t="shared" si="3"/>
        <v>0</v>
      </c>
      <c r="H67" s="343">
        <f t="shared" si="7"/>
        <v>1</v>
      </c>
    </row>
    <row r="68" spans="1:8">
      <c r="A68" s="37">
        <v>57</v>
      </c>
      <c r="B68" s="6"/>
      <c r="C68" s="6"/>
      <c r="D68" s="211"/>
      <c r="E68" s="16" t="str">
        <f t="shared" si="5"/>
        <v/>
      </c>
      <c r="F68" s="58" t="str">
        <f t="shared" si="6"/>
        <v/>
      </c>
      <c r="G68" s="342" t="b">
        <f t="shared" si="3"/>
        <v>0</v>
      </c>
      <c r="H68" s="343">
        <f t="shared" si="7"/>
        <v>1</v>
      </c>
    </row>
    <row r="69" spans="1:8">
      <c r="A69" s="37">
        <v>58</v>
      </c>
      <c r="B69" s="6"/>
      <c r="C69" s="6"/>
      <c r="D69" s="211"/>
      <c r="E69" s="16" t="str">
        <f t="shared" si="5"/>
        <v/>
      </c>
      <c r="F69" s="58" t="str">
        <f t="shared" si="6"/>
        <v/>
      </c>
      <c r="G69" s="342" t="b">
        <f t="shared" si="3"/>
        <v>0</v>
      </c>
      <c r="H69" s="343">
        <f t="shared" si="7"/>
        <v>1</v>
      </c>
    </row>
    <row r="70" spans="1:8">
      <c r="A70" s="37">
        <v>59</v>
      </c>
      <c r="B70" s="6"/>
      <c r="C70" s="6"/>
      <c r="D70" s="211"/>
      <c r="E70" s="16" t="str">
        <f t="shared" si="5"/>
        <v/>
      </c>
      <c r="F70" s="58" t="str">
        <f t="shared" si="6"/>
        <v/>
      </c>
      <c r="G70" s="342" t="b">
        <f t="shared" si="3"/>
        <v>0</v>
      </c>
      <c r="H70" s="343">
        <f t="shared" si="7"/>
        <v>1</v>
      </c>
    </row>
    <row r="71" spans="1:8">
      <c r="A71" s="37">
        <v>60</v>
      </c>
      <c r="B71" s="6"/>
      <c r="C71" s="6"/>
      <c r="D71" s="211"/>
      <c r="E71" s="16" t="str">
        <f t="shared" si="5"/>
        <v/>
      </c>
      <c r="F71" s="58" t="str">
        <f t="shared" si="6"/>
        <v/>
      </c>
      <c r="G71" s="342" t="b">
        <f t="shared" si="3"/>
        <v>0</v>
      </c>
      <c r="H71" s="343">
        <f t="shared" si="7"/>
        <v>1</v>
      </c>
    </row>
    <row r="72" spans="1:8">
      <c r="A72" s="37">
        <v>61</v>
      </c>
      <c r="B72" s="6"/>
      <c r="C72" s="6"/>
      <c r="D72" s="211"/>
      <c r="E72" s="16" t="str">
        <f t="shared" si="5"/>
        <v/>
      </c>
      <c r="F72" s="58" t="str">
        <f t="shared" si="6"/>
        <v/>
      </c>
      <c r="G72" s="342" t="b">
        <f t="shared" si="3"/>
        <v>0</v>
      </c>
      <c r="H72" s="343">
        <f t="shared" si="7"/>
        <v>1</v>
      </c>
    </row>
    <row r="73" spans="1:8">
      <c r="A73" s="37">
        <v>62</v>
      </c>
      <c r="B73" s="6"/>
      <c r="C73" s="6"/>
      <c r="D73" s="211"/>
      <c r="E73" s="16" t="str">
        <f t="shared" si="5"/>
        <v/>
      </c>
      <c r="F73" s="58" t="str">
        <f t="shared" si="6"/>
        <v/>
      </c>
      <c r="G73" s="342" t="b">
        <f t="shared" si="3"/>
        <v>0</v>
      </c>
      <c r="H73" s="343">
        <f t="shared" si="7"/>
        <v>1</v>
      </c>
    </row>
    <row r="74" spans="1:8">
      <c r="A74" s="37">
        <v>63</v>
      </c>
      <c r="B74" s="6"/>
      <c r="C74" s="6"/>
      <c r="D74" s="211"/>
      <c r="E74" s="16" t="str">
        <f t="shared" si="5"/>
        <v/>
      </c>
      <c r="F74" s="58" t="str">
        <f t="shared" si="6"/>
        <v/>
      </c>
      <c r="G74" s="342" t="b">
        <f t="shared" si="3"/>
        <v>0</v>
      </c>
      <c r="H74" s="343">
        <f t="shared" si="7"/>
        <v>1</v>
      </c>
    </row>
    <row r="75" spans="1:8">
      <c r="A75" s="37">
        <v>64</v>
      </c>
      <c r="B75" s="6"/>
      <c r="C75" s="6"/>
      <c r="D75" s="211"/>
      <c r="E75" s="16" t="str">
        <f t="shared" si="5"/>
        <v/>
      </c>
      <c r="F75" s="58" t="str">
        <f t="shared" si="6"/>
        <v/>
      </c>
      <c r="G75" s="342" t="b">
        <f t="shared" si="3"/>
        <v>0</v>
      </c>
      <c r="H75" s="343">
        <f t="shared" si="7"/>
        <v>1</v>
      </c>
    </row>
    <row r="76" spans="1:8">
      <c r="A76" s="37">
        <v>65</v>
      </c>
      <c r="B76" s="6"/>
      <c r="C76" s="6"/>
      <c r="D76" s="211"/>
      <c r="E76" s="16" t="str">
        <f t="shared" ref="E76:E107" si="8">IF(OR($B76="",$D76&lt;an_initial,$D76&gt;an_final),"",F76*(HLOOKUP(C76,i8punctaje,2,FALSE)))</f>
        <v/>
      </c>
      <c r="F76" s="58" t="str">
        <f t="shared" ref="F76:F110" si="9">IF(OR($B76="",,$D76="",$D76&gt;an_final),"",IF($D76&gt;=an_initial,1,""))</f>
        <v/>
      </c>
      <c r="G76" s="342" t="b">
        <f t="shared" ref="G76:G110" si="10">IF(nume_candidat="",FALSE,ISNUMBER(SEARCH(nume_candidat,$B76)))</f>
        <v>0</v>
      </c>
      <c r="H76" s="343">
        <f t="shared" ref="H76:H110" si="11">LEN(B76)-LEN(SUBSTITUTE(B76,",",""))+1</f>
        <v>1</v>
      </c>
    </row>
    <row r="77" spans="1:8">
      <c r="A77" s="37">
        <v>66</v>
      </c>
      <c r="B77" s="6"/>
      <c r="C77" s="6"/>
      <c r="D77" s="211"/>
      <c r="E77" s="16" t="str">
        <f t="shared" si="8"/>
        <v/>
      </c>
      <c r="F77" s="58" t="str">
        <f t="shared" si="9"/>
        <v/>
      </c>
      <c r="G77" s="342" t="b">
        <f t="shared" si="10"/>
        <v>0</v>
      </c>
      <c r="H77" s="343">
        <f t="shared" si="11"/>
        <v>1</v>
      </c>
    </row>
    <row r="78" spans="1:8">
      <c r="A78" s="37">
        <v>67</v>
      </c>
      <c r="B78" s="6"/>
      <c r="C78" s="6"/>
      <c r="D78" s="211"/>
      <c r="E78" s="16" t="str">
        <f t="shared" si="8"/>
        <v/>
      </c>
      <c r="F78" s="58" t="str">
        <f t="shared" si="9"/>
        <v/>
      </c>
      <c r="G78" s="342" t="b">
        <f t="shared" si="10"/>
        <v>0</v>
      </c>
      <c r="H78" s="343">
        <f t="shared" si="11"/>
        <v>1</v>
      </c>
    </row>
    <row r="79" spans="1:8">
      <c r="A79" s="37">
        <v>68</v>
      </c>
      <c r="B79" s="6"/>
      <c r="C79" s="6"/>
      <c r="D79" s="211"/>
      <c r="E79" s="16" t="str">
        <f t="shared" si="8"/>
        <v/>
      </c>
      <c r="F79" s="58" t="str">
        <f t="shared" si="9"/>
        <v/>
      </c>
      <c r="G79" s="342" t="b">
        <f t="shared" si="10"/>
        <v>0</v>
      </c>
      <c r="H79" s="343">
        <f t="shared" si="11"/>
        <v>1</v>
      </c>
    </row>
    <row r="80" spans="1:8">
      <c r="A80" s="37">
        <v>69</v>
      </c>
      <c r="B80" s="6"/>
      <c r="C80" s="6"/>
      <c r="D80" s="211"/>
      <c r="E80" s="16" t="str">
        <f t="shared" si="8"/>
        <v/>
      </c>
      <c r="F80" s="58" t="str">
        <f t="shared" si="9"/>
        <v/>
      </c>
      <c r="G80" s="342" t="b">
        <f t="shared" si="10"/>
        <v>0</v>
      </c>
      <c r="H80" s="343">
        <f t="shared" si="11"/>
        <v>1</v>
      </c>
    </row>
    <row r="81" spans="1:8">
      <c r="A81" s="37">
        <v>70</v>
      </c>
      <c r="B81" s="6"/>
      <c r="C81" s="6"/>
      <c r="D81" s="211"/>
      <c r="E81" s="16" t="str">
        <f t="shared" si="8"/>
        <v/>
      </c>
      <c r="F81" s="58" t="str">
        <f t="shared" si="9"/>
        <v/>
      </c>
      <c r="G81" s="342" t="b">
        <f t="shared" si="10"/>
        <v>0</v>
      </c>
      <c r="H81" s="343">
        <f t="shared" si="11"/>
        <v>1</v>
      </c>
    </row>
    <row r="82" spans="1:8">
      <c r="A82" s="37">
        <v>71</v>
      </c>
      <c r="B82" s="6"/>
      <c r="C82" s="6"/>
      <c r="D82" s="211"/>
      <c r="E82" s="16" t="str">
        <f t="shared" si="8"/>
        <v/>
      </c>
      <c r="F82" s="58" t="str">
        <f t="shared" si="9"/>
        <v/>
      </c>
      <c r="G82" s="342" t="b">
        <f t="shared" si="10"/>
        <v>0</v>
      </c>
      <c r="H82" s="343">
        <f t="shared" si="11"/>
        <v>1</v>
      </c>
    </row>
    <row r="83" spans="1:8">
      <c r="A83" s="37">
        <v>72</v>
      </c>
      <c r="B83" s="6"/>
      <c r="C83" s="6"/>
      <c r="D83" s="211"/>
      <c r="E83" s="16" t="str">
        <f t="shared" si="8"/>
        <v/>
      </c>
      <c r="F83" s="58" t="str">
        <f t="shared" si="9"/>
        <v/>
      </c>
      <c r="G83" s="342" t="b">
        <f t="shared" si="10"/>
        <v>0</v>
      </c>
      <c r="H83" s="343">
        <f t="shared" si="11"/>
        <v>1</v>
      </c>
    </row>
    <row r="84" spans="1:8">
      <c r="A84" s="37">
        <v>73</v>
      </c>
      <c r="B84" s="6"/>
      <c r="C84" s="6"/>
      <c r="D84" s="211"/>
      <c r="E84" s="16" t="str">
        <f t="shared" si="8"/>
        <v/>
      </c>
      <c r="F84" s="58" t="str">
        <f t="shared" si="9"/>
        <v/>
      </c>
      <c r="G84" s="342" t="b">
        <f t="shared" si="10"/>
        <v>0</v>
      </c>
      <c r="H84" s="343">
        <f t="shared" si="11"/>
        <v>1</v>
      </c>
    </row>
    <row r="85" spans="1:8">
      <c r="A85" s="37">
        <v>74</v>
      </c>
      <c r="B85" s="6"/>
      <c r="C85" s="6"/>
      <c r="D85" s="211"/>
      <c r="E85" s="16" t="str">
        <f t="shared" si="8"/>
        <v/>
      </c>
      <c r="F85" s="58" t="str">
        <f t="shared" si="9"/>
        <v/>
      </c>
      <c r="G85" s="342" t="b">
        <f t="shared" si="10"/>
        <v>0</v>
      </c>
      <c r="H85" s="343">
        <f t="shared" si="11"/>
        <v>1</v>
      </c>
    </row>
    <row r="86" spans="1:8">
      <c r="A86" s="37">
        <v>75</v>
      </c>
      <c r="B86" s="6"/>
      <c r="C86" s="6"/>
      <c r="D86" s="211"/>
      <c r="E86" s="16" t="str">
        <f t="shared" si="8"/>
        <v/>
      </c>
      <c r="F86" s="58" t="str">
        <f t="shared" si="9"/>
        <v/>
      </c>
      <c r="G86" s="342" t="b">
        <f t="shared" si="10"/>
        <v>0</v>
      </c>
      <c r="H86" s="343">
        <f t="shared" si="11"/>
        <v>1</v>
      </c>
    </row>
    <row r="87" spans="1:8">
      <c r="A87" s="37">
        <v>76</v>
      </c>
      <c r="B87" s="6"/>
      <c r="C87" s="6"/>
      <c r="D87" s="211"/>
      <c r="E87" s="16" t="str">
        <f t="shared" si="8"/>
        <v/>
      </c>
      <c r="F87" s="58" t="str">
        <f t="shared" si="9"/>
        <v/>
      </c>
      <c r="G87" s="342" t="b">
        <f t="shared" si="10"/>
        <v>0</v>
      </c>
      <c r="H87" s="343">
        <f t="shared" si="11"/>
        <v>1</v>
      </c>
    </row>
    <row r="88" spans="1:8">
      <c r="A88" s="37">
        <v>77</v>
      </c>
      <c r="B88" s="6"/>
      <c r="C88" s="6"/>
      <c r="D88" s="211"/>
      <c r="E88" s="16" t="str">
        <f t="shared" si="8"/>
        <v/>
      </c>
      <c r="F88" s="58" t="str">
        <f t="shared" si="9"/>
        <v/>
      </c>
      <c r="G88" s="342" t="b">
        <f t="shared" si="10"/>
        <v>0</v>
      </c>
      <c r="H88" s="343">
        <f t="shared" si="11"/>
        <v>1</v>
      </c>
    </row>
    <row r="89" spans="1:8">
      <c r="A89" s="37">
        <v>78</v>
      </c>
      <c r="B89" s="6"/>
      <c r="C89" s="6"/>
      <c r="D89" s="211"/>
      <c r="E89" s="16" t="str">
        <f t="shared" si="8"/>
        <v/>
      </c>
      <c r="F89" s="58" t="str">
        <f t="shared" si="9"/>
        <v/>
      </c>
      <c r="G89" s="342" t="b">
        <f t="shared" si="10"/>
        <v>0</v>
      </c>
      <c r="H89" s="343">
        <f t="shared" si="11"/>
        <v>1</v>
      </c>
    </row>
    <row r="90" spans="1:8">
      <c r="A90" s="37">
        <v>79</v>
      </c>
      <c r="B90" s="6"/>
      <c r="C90" s="6"/>
      <c r="D90" s="211"/>
      <c r="E90" s="16" t="str">
        <f t="shared" si="8"/>
        <v/>
      </c>
      <c r="F90" s="58" t="str">
        <f t="shared" si="9"/>
        <v/>
      </c>
      <c r="G90" s="342" t="b">
        <f t="shared" si="10"/>
        <v>0</v>
      </c>
      <c r="H90" s="343">
        <f t="shared" si="11"/>
        <v>1</v>
      </c>
    </row>
    <row r="91" spans="1:8">
      <c r="A91" s="37">
        <v>80</v>
      </c>
      <c r="B91" s="6"/>
      <c r="C91" s="6"/>
      <c r="D91" s="211"/>
      <c r="E91" s="16" t="str">
        <f t="shared" si="8"/>
        <v/>
      </c>
      <c r="F91" s="58" t="str">
        <f t="shared" si="9"/>
        <v/>
      </c>
      <c r="G91" s="342" t="b">
        <f t="shared" si="10"/>
        <v>0</v>
      </c>
      <c r="H91" s="343">
        <f t="shared" si="11"/>
        <v>1</v>
      </c>
    </row>
    <row r="92" spans="1:8">
      <c r="A92" s="37">
        <v>81</v>
      </c>
      <c r="B92" s="6"/>
      <c r="C92" s="6"/>
      <c r="D92" s="211"/>
      <c r="E92" s="16" t="str">
        <f t="shared" si="8"/>
        <v/>
      </c>
      <c r="F92" s="58" t="str">
        <f t="shared" si="9"/>
        <v/>
      </c>
      <c r="G92" s="342" t="b">
        <f t="shared" si="10"/>
        <v>0</v>
      </c>
      <c r="H92" s="343">
        <f t="shared" si="11"/>
        <v>1</v>
      </c>
    </row>
    <row r="93" spans="1:8">
      <c r="A93" s="37">
        <v>82</v>
      </c>
      <c r="B93" s="6"/>
      <c r="C93" s="6"/>
      <c r="D93" s="211"/>
      <c r="E93" s="16" t="str">
        <f t="shared" si="8"/>
        <v/>
      </c>
      <c r="F93" s="58" t="str">
        <f t="shared" si="9"/>
        <v/>
      </c>
      <c r="G93" s="342" t="b">
        <f t="shared" si="10"/>
        <v>0</v>
      </c>
      <c r="H93" s="343">
        <f t="shared" si="11"/>
        <v>1</v>
      </c>
    </row>
    <row r="94" spans="1:8">
      <c r="A94" s="37">
        <v>83</v>
      </c>
      <c r="B94" s="6"/>
      <c r="C94" s="6"/>
      <c r="D94" s="211"/>
      <c r="E94" s="16" t="str">
        <f t="shared" si="8"/>
        <v/>
      </c>
      <c r="F94" s="58" t="str">
        <f t="shared" si="9"/>
        <v/>
      </c>
      <c r="G94" s="342" t="b">
        <f t="shared" si="10"/>
        <v>0</v>
      </c>
      <c r="H94" s="343">
        <f t="shared" si="11"/>
        <v>1</v>
      </c>
    </row>
    <row r="95" spans="1:8">
      <c r="A95" s="37">
        <v>84</v>
      </c>
      <c r="B95" s="6"/>
      <c r="C95" s="6"/>
      <c r="D95" s="211"/>
      <c r="E95" s="16" t="str">
        <f t="shared" si="8"/>
        <v/>
      </c>
      <c r="F95" s="58" t="str">
        <f t="shared" si="9"/>
        <v/>
      </c>
      <c r="G95" s="342" t="b">
        <f t="shared" si="10"/>
        <v>0</v>
      </c>
      <c r="H95" s="343">
        <f t="shared" si="11"/>
        <v>1</v>
      </c>
    </row>
    <row r="96" spans="1:8">
      <c r="A96" s="37">
        <v>85</v>
      </c>
      <c r="B96" s="6"/>
      <c r="C96" s="6"/>
      <c r="D96" s="211"/>
      <c r="E96" s="16" t="str">
        <f t="shared" si="8"/>
        <v/>
      </c>
      <c r="F96" s="58" t="str">
        <f t="shared" si="9"/>
        <v/>
      </c>
      <c r="G96" s="342" t="b">
        <f t="shared" si="10"/>
        <v>0</v>
      </c>
      <c r="H96" s="343">
        <f t="shared" si="11"/>
        <v>1</v>
      </c>
    </row>
    <row r="97" spans="1:8">
      <c r="A97" s="37">
        <v>86</v>
      </c>
      <c r="B97" s="6"/>
      <c r="C97" s="6"/>
      <c r="D97" s="211"/>
      <c r="E97" s="16" t="str">
        <f t="shared" si="8"/>
        <v/>
      </c>
      <c r="F97" s="58" t="str">
        <f t="shared" si="9"/>
        <v/>
      </c>
      <c r="G97" s="342" t="b">
        <f t="shared" si="10"/>
        <v>0</v>
      </c>
      <c r="H97" s="343">
        <f t="shared" si="11"/>
        <v>1</v>
      </c>
    </row>
    <row r="98" spans="1:8">
      <c r="A98" s="37">
        <v>87</v>
      </c>
      <c r="B98" s="6"/>
      <c r="C98" s="6"/>
      <c r="D98" s="211"/>
      <c r="E98" s="16" t="str">
        <f t="shared" si="8"/>
        <v/>
      </c>
      <c r="F98" s="58" t="str">
        <f t="shared" si="9"/>
        <v/>
      </c>
      <c r="G98" s="342" t="b">
        <f t="shared" si="10"/>
        <v>0</v>
      </c>
      <c r="H98" s="343">
        <f t="shared" si="11"/>
        <v>1</v>
      </c>
    </row>
    <row r="99" spans="1:8">
      <c r="A99" s="37">
        <v>88</v>
      </c>
      <c r="B99" s="6"/>
      <c r="C99" s="6"/>
      <c r="D99" s="211"/>
      <c r="E99" s="16" t="str">
        <f t="shared" si="8"/>
        <v/>
      </c>
      <c r="F99" s="58" t="str">
        <f t="shared" si="9"/>
        <v/>
      </c>
      <c r="G99" s="342" t="b">
        <f t="shared" si="10"/>
        <v>0</v>
      </c>
      <c r="H99" s="343">
        <f t="shared" si="11"/>
        <v>1</v>
      </c>
    </row>
    <row r="100" spans="1:8">
      <c r="A100" s="37">
        <v>89</v>
      </c>
      <c r="B100" s="6"/>
      <c r="C100" s="6"/>
      <c r="D100" s="211"/>
      <c r="E100" s="16" t="str">
        <f t="shared" si="8"/>
        <v/>
      </c>
      <c r="F100" s="58" t="str">
        <f t="shared" si="9"/>
        <v/>
      </c>
      <c r="G100" s="342" t="b">
        <f t="shared" si="10"/>
        <v>0</v>
      </c>
      <c r="H100" s="343">
        <f t="shared" si="11"/>
        <v>1</v>
      </c>
    </row>
    <row r="101" spans="1:8">
      <c r="A101" s="37">
        <v>90</v>
      </c>
      <c r="B101" s="6"/>
      <c r="C101" s="6"/>
      <c r="D101" s="211"/>
      <c r="E101" s="16" t="str">
        <f t="shared" si="8"/>
        <v/>
      </c>
      <c r="F101" s="58" t="str">
        <f t="shared" si="9"/>
        <v/>
      </c>
      <c r="G101" s="342" t="b">
        <f t="shared" si="10"/>
        <v>0</v>
      </c>
      <c r="H101" s="343">
        <f t="shared" si="11"/>
        <v>1</v>
      </c>
    </row>
    <row r="102" spans="1:8">
      <c r="A102" s="37">
        <v>91</v>
      </c>
      <c r="B102" s="6"/>
      <c r="C102" s="6"/>
      <c r="D102" s="211"/>
      <c r="E102" s="16" t="str">
        <f t="shared" si="8"/>
        <v/>
      </c>
      <c r="F102" s="58" t="str">
        <f t="shared" si="9"/>
        <v/>
      </c>
      <c r="G102" s="342" t="b">
        <f t="shared" si="10"/>
        <v>0</v>
      </c>
      <c r="H102" s="343">
        <f t="shared" si="11"/>
        <v>1</v>
      </c>
    </row>
    <row r="103" spans="1:8">
      <c r="A103" s="37">
        <v>92</v>
      </c>
      <c r="B103" s="6"/>
      <c r="C103" s="6"/>
      <c r="D103" s="211"/>
      <c r="E103" s="16" t="str">
        <f t="shared" si="8"/>
        <v/>
      </c>
      <c r="F103" s="58" t="str">
        <f t="shared" si="9"/>
        <v/>
      </c>
      <c r="G103" s="342" t="b">
        <f t="shared" si="10"/>
        <v>0</v>
      </c>
      <c r="H103" s="343">
        <f t="shared" si="11"/>
        <v>1</v>
      </c>
    </row>
    <row r="104" spans="1:8">
      <c r="A104" s="37">
        <v>93</v>
      </c>
      <c r="B104" s="6"/>
      <c r="C104" s="6"/>
      <c r="D104" s="211"/>
      <c r="E104" s="16" t="str">
        <f t="shared" si="8"/>
        <v/>
      </c>
      <c r="F104" s="58" t="str">
        <f t="shared" si="9"/>
        <v/>
      </c>
      <c r="G104" s="342" t="b">
        <f t="shared" si="10"/>
        <v>0</v>
      </c>
      <c r="H104" s="343">
        <f t="shared" si="11"/>
        <v>1</v>
      </c>
    </row>
    <row r="105" spans="1:8">
      <c r="A105" s="37">
        <v>94</v>
      </c>
      <c r="B105" s="6"/>
      <c r="C105" s="6"/>
      <c r="D105" s="211"/>
      <c r="E105" s="16" t="str">
        <f t="shared" si="8"/>
        <v/>
      </c>
      <c r="F105" s="58" t="str">
        <f t="shared" si="9"/>
        <v/>
      </c>
      <c r="G105" s="342" t="b">
        <f t="shared" si="10"/>
        <v>0</v>
      </c>
      <c r="H105" s="343">
        <f t="shared" si="11"/>
        <v>1</v>
      </c>
    </row>
    <row r="106" spans="1:8">
      <c r="A106" s="37">
        <v>95</v>
      </c>
      <c r="B106" s="6"/>
      <c r="C106" s="6"/>
      <c r="D106" s="211"/>
      <c r="E106" s="16" t="str">
        <f t="shared" si="8"/>
        <v/>
      </c>
      <c r="F106" s="58" t="str">
        <f t="shared" si="9"/>
        <v/>
      </c>
      <c r="G106" s="342" t="b">
        <f t="shared" si="10"/>
        <v>0</v>
      </c>
      <c r="H106" s="343">
        <f t="shared" si="11"/>
        <v>1</v>
      </c>
    </row>
    <row r="107" spans="1:8">
      <c r="A107" s="37">
        <v>96</v>
      </c>
      <c r="B107" s="6"/>
      <c r="C107" s="6"/>
      <c r="D107" s="211"/>
      <c r="E107" s="16" t="str">
        <f t="shared" si="8"/>
        <v/>
      </c>
      <c r="F107" s="58" t="str">
        <f t="shared" si="9"/>
        <v/>
      </c>
      <c r="G107" s="342" t="b">
        <f t="shared" si="10"/>
        <v>0</v>
      </c>
      <c r="H107" s="343">
        <f t="shared" si="11"/>
        <v>1</v>
      </c>
    </row>
    <row r="108" spans="1:8">
      <c r="A108" s="37">
        <v>97</v>
      </c>
      <c r="B108" s="6"/>
      <c r="C108" s="6"/>
      <c r="D108" s="211"/>
      <c r="E108" s="16" t="str">
        <f t="shared" ref="E108:E171" si="12">IF(OR($B108="",$D108&lt;an_initial,$D108&gt;an_final),"",F108*(HLOOKUP(C108,i8punctaje,2,FALSE)))</f>
        <v/>
      </c>
      <c r="F108" s="58" t="str">
        <f t="shared" si="9"/>
        <v/>
      </c>
      <c r="G108" s="342" t="b">
        <f t="shared" si="10"/>
        <v>0</v>
      </c>
      <c r="H108" s="343">
        <f t="shared" si="11"/>
        <v>1</v>
      </c>
    </row>
    <row r="109" spans="1:8">
      <c r="A109" s="37">
        <v>98</v>
      </c>
      <c r="B109" s="6"/>
      <c r="C109" s="6"/>
      <c r="D109" s="211"/>
      <c r="E109" s="16" t="str">
        <f t="shared" si="12"/>
        <v/>
      </c>
      <c r="F109" s="58" t="str">
        <f t="shared" si="9"/>
        <v/>
      </c>
      <c r="G109" s="342" t="b">
        <f t="shared" si="10"/>
        <v>0</v>
      </c>
      <c r="H109" s="343">
        <f t="shared" si="11"/>
        <v>1</v>
      </c>
    </row>
    <row r="110" spans="1:8">
      <c r="A110" s="139">
        <v>99</v>
      </c>
      <c r="B110" s="6"/>
      <c r="C110" s="6"/>
      <c r="D110" s="211"/>
      <c r="E110" s="16" t="str">
        <f t="shared" si="12"/>
        <v/>
      </c>
      <c r="F110" s="58" t="str">
        <f t="shared" si="9"/>
        <v/>
      </c>
      <c r="G110" s="342" t="b">
        <f t="shared" si="10"/>
        <v>0</v>
      </c>
      <c r="H110" s="343">
        <f t="shared" si="11"/>
        <v>1</v>
      </c>
    </row>
    <row r="111" spans="1:8">
      <c r="A111" s="139">
        <v>100</v>
      </c>
      <c r="B111" s="140"/>
      <c r="C111" s="140"/>
      <c r="D111" s="142"/>
      <c r="E111" s="371" t="str">
        <f t="shared" si="12"/>
        <v/>
      </c>
    </row>
    <row r="112" spans="1:8">
      <c r="A112" s="139">
        <v>101</v>
      </c>
      <c r="B112" s="140"/>
      <c r="C112" s="140"/>
      <c r="D112" s="142"/>
      <c r="E112" s="371" t="str">
        <f t="shared" si="12"/>
        <v/>
      </c>
    </row>
    <row r="113" spans="1:17">
      <c r="A113" s="139">
        <v>102</v>
      </c>
      <c r="B113" s="140"/>
      <c r="C113" s="140"/>
      <c r="D113" s="142"/>
      <c r="E113" s="371" t="str">
        <f t="shared" si="12"/>
        <v/>
      </c>
    </row>
    <row r="114" spans="1:17">
      <c r="A114" s="139">
        <v>103</v>
      </c>
      <c r="B114" s="140"/>
      <c r="C114" s="140"/>
      <c r="D114" s="142"/>
      <c r="E114" s="371" t="str">
        <f t="shared" si="12"/>
        <v/>
      </c>
    </row>
    <row r="115" spans="1:17" s="70" customFormat="1">
      <c r="A115" s="139">
        <v>104</v>
      </c>
      <c r="B115" s="140"/>
      <c r="C115" s="140"/>
      <c r="D115" s="142"/>
      <c r="E115" s="371" t="str">
        <f t="shared" si="12"/>
        <v/>
      </c>
      <c r="G115" s="71"/>
      <c r="H115" s="64"/>
      <c r="I115" s="64"/>
      <c r="J115" s="64"/>
      <c r="K115" s="64"/>
      <c r="L115" s="64"/>
      <c r="M115" s="64"/>
      <c r="N115" s="64"/>
      <c r="O115" s="64"/>
      <c r="P115" s="64"/>
      <c r="Q115" s="64"/>
    </row>
    <row r="116" spans="1:17" s="70" customFormat="1">
      <c r="A116" s="139">
        <v>105</v>
      </c>
      <c r="B116" s="140"/>
      <c r="C116" s="140"/>
      <c r="D116" s="142"/>
      <c r="E116" s="371" t="str">
        <f t="shared" si="12"/>
        <v/>
      </c>
      <c r="G116" s="71"/>
      <c r="H116" s="64"/>
      <c r="I116" s="64"/>
      <c r="J116" s="64"/>
      <c r="K116" s="64"/>
      <c r="L116" s="64"/>
      <c r="M116" s="64"/>
      <c r="N116" s="64"/>
      <c r="O116" s="64"/>
      <c r="P116" s="64"/>
      <c r="Q116" s="64"/>
    </row>
    <row r="117" spans="1:17" s="70" customFormat="1">
      <c r="A117" s="139">
        <v>106</v>
      </c>
      <c r="B117" s="140"/>
      <c r="C117" s="140"/>
      <c r="D117" s="142"/>
      <c r="E117" s="371" t="str">
        <f t="shared" si="12"/>
        <v/>
      </c>
      <c r="G117" s="71"/>
      <c r="H117" s="64"/>
      <c r="I117" s="64"/>
      <c r="J117" s="64"/>
      <c r="K117" s="64"/>
      <c r="L117" s="64"/>
      <c r="M117" s="64"/>
      <c r="N117" s="64"/>
      <c r="O117" s="64"/>
      <c r="P117" s="64"/>
      <c r="Q117" s="64"/>
    </row>
    <row r="118" spans="1:17" s="70" customFormat="1">
      <c r="A118" s="139">
        <v>107</v>
      </c>
      <c r="B118" s="140"/>
      <c r="C118" s="140"/>
      <c r="D118" s="142"/>
      <c r="E118" s="371" t="str">
        <f t="shared" si="12"/>
        <v/>
      </c>
      <c r="G118" s="71"/>
      <c r="H118" s="64"/>
      <c r="I118" s="64"/>
      <c r="J118" s="64"/>
      <c r="K118" s="64"/>
      <c r="L118" s="64"/>
      <c r="M118" s="64"/>
      <c r="N118" s="64"/>
      <c r="O118" s="64"/>
      <c r="P118" s="64"/>
      <c r="Q118" s="64"/>
    </row>
    <row r="119" spans="1:17" s="70" customFormat="1">
      <c r="A119" s="139">
        <v>108</v>
      </c>
      <c r="B119" s="140"/>
      <c r="C119" s="140"/>
      <c r="D119" s="142"/>
      <c r="E119" s="371" t="str">
        <f t="shared" si="12"/>
        <v/>
      </c>
      <c r="G119" s="71"/>
      <c r="H119" s="64"/>
      <c r="I119" s="64"/>
      <c r="J119" s="64"/>
      <c r="K119" s="64"/>
      <c r="L119" s="64"/>
      <c r="M119" s="64"/>
      <c r="N119" s="64"/>
      <c r="O119" s="64"/>
      <c r="P119" s="64"/>
      <c r="Q119" s="64"/>
    </row>
    <row r="120" spans="1:17" s="70" customFormat="1">
      <c r="A120" s="139">
        <v>109</v>
      </c>
      <c r="B120" s="140"/>
      <c r="C120" s="140"/>
      <c r="D120" s="142"/>
      <c r="E120" s="371" t="str">
        <f t="shared" si="12"/>
        <v/>
      </c>
      <c r="G120" s="71"/>
      <c r="H120" s="64"/>
      <c r="I120" s="64"/>
      <c r="J120" s="64"/>
      <c r="K120" s="64"/>
      <c r="L120" s="64"/>
      <c r="M120" s="64"/>
      <c r="N120" s="64"/>
      <c r="O120" s="64"/>
      <c r="P120" s="64"/>
      <c r="Q120" s="64"/>
    </row>
    <row r="121" spans="1:17" s="70" customFormat="1">
      <c r="A121" s="139">
        <v>110</v>
      </c>
      <c r="B121" s="140"/>
      <c r="C121" s="140"/>
      <c r="D121" s="142"/>
      <c r="E121" s="371" t="str">
        <f t="shared" si="12"/>
        <v/>
      </c>
      <c r="G121" s="71"/>
      <c r="H121" s="64"/>
      <c r="I121" s="64"/>
      <c r="J121" s="64"/>
      <c r="K121" s="64"/>
      <c r="L121" s="64"/>
      <c r="M121" s="64"/>
      <c r="N121" s="64"/>
      <c r="O121" s="64"/>
      <c r="P121" s="64"/>
      <c r="Q121" s="64"/>
    </row>
    <row r="122" spans="1:17" s="70" customFormat="1">
      <c r="A122" s="139">
        <v>111</v>
      </c>
      <c r="B122" s="140"/>
      <c r="C122" s="140"/>
      <c r="D122" s="142"/>
      <c r="E122" s="371" t="str">
        <f t="shared" si="12"/>
        <v/>
      </c>
      <c r="G122" s="71"/>
      <c r="H122" s="64"/>
      <c r="I122" s="64"/>
      <c r="J122" s="64"/>
      <c r="K122" s="64"/>
      <c r="L122" s="64"/>
      <c r="M122" s="64"/>
      <c r="N122" s="64"/>
      <c r="O122" s="64"/>
      <c r="P122" s="64"/>
      <c r="Q122" s="64"/>
    </row>
    <row r="123" spans="1:17" s="70" customFormat="1">
      <c r="A123" s="139">
        <v>112</v>
      </c>
      <c r="B123" s="140"/>
      <c r="C123" s="140"/>
      <c r="D123" s="142"/>
      <c r="E123" s="371" t="str">
        <f t="shared" si="12"/>
        <v/>
      </c>
      <c r="G123" s="71"/>
      <c r="H123" s="64"/>
      <c r="I123" s="64"/>
      <c r="J123" s="64"/>
      <c r="K123" s="64"/>
      <c r="L123" s="64"/>
      <c r="M123" s="64"/>
      <c r="N123" s="64"/>
      <c r="O123" s="64"/>
      <c r="P123" s="64"/>
      <c r="Q123" s="64"/>
    </row>
    <row r="124" spans="1:17" s="70" customFormat="1">
      <c r="A124" s="139">
        <v>113</v>
      </c>
      <c r="B124" s="140"/>
      <c r="C124" s="140"/>
      <c r="D124" s="142"/>
      <c r="E124" s="371" t="str">
        <f t="shared" si="12"/>
        <v/>
      </c>
      <c r="G124" s="71"/>
      <c r="H124" s="64"/>
      <c r="I124" s="64"/>
      <c r="J124" s="64"/>
      <c r="K124" s="64"/>
      <c r="L124" s="64"/>
      <c r="M124" s="64"/>
      <c r="N124" s="64"/>
      <c r="O124" s="64"/>
      <c r="P124" s="64"/>
      <c r="Q124" s="64"/>
    </row>
    <row r="125" spans="1:17" s="70" customFormat="1">
      <c r="A125" s="139">
        <v>114</v>
      </c>
      <c r="B125" s="140"/>
      <c r="C125" s="140"/>
      <c r="D125" s="142"/>
      <c r="E125" s="371" t="str">
        <f t="shared" si="12"/>
        <v/>
      </c>
      <c r="G125" s="71"/>
      <c r="H125" s="64"/>
      <c r="I125" s="64"/>
      <c r="J125" s="64"/>
      <c r="K125" s="64"/>
      <c r="L125" s="64"/>
      <c r="M125" s="64"/>
      <c r="N125" s="64"/>
      <c r="O125" s="64"/>
      <c r="P125" s="64"/>
      <c r="Q125" s="64"/>
    </row>
    <row r="126" spans="1:17" s="70" customFormat="1">
      <c r="A126" s="139">
        <v>115</v>
      </c>
      <c r="B126" s="140"/>
      <c r="C126" s="140"/>
      <c r="D126" s="142"/>
      <c r="E126" s="371" t="str">
        <f t="shared" si="12"/>
        <v/>
      </c>
      <c r="G126" s="71"/>
      <c r="H126" s="64"/>
      <c r="I126" s="64"/>
      <c r="J126" s="64"/>
      <c r="K126" s="64"/>
      <c r="L126" s="64"/>
      <c r="M126" s="64"/>
      <c r="N126" s="64"/>
      <c r="O126" s="64"/>
      <c r="P126" s="64"/>
      <c r="Q126" s="64"/>
    </row>
    <row r="127" spans="1:17" s="70" customFormat="1">
      <c r="A127" s="139">
        <v>116</v>
      </c>
      <c r="B127" s="140"/>
      <c r="C127" s="140"/>
      <c r="D127" s="142"/>
      <c r="E127" s="371" t="str">
        <f t="shared" si="12"/>
        <v/>
      </c>
      <c r="G127" s="71"/>
      <c r="H127" s="64"/>
      <c r="I127" s="64"/>
      <c r="J127" s="64"/>
      <c r="K127" s="64"/>
      <c r="L127" s="64"/>
      <c r="M127" s="64"/>
      <c r="N127" s="64"/>
      <c r="O127" s="64"/>
      <c r="P127" s="64"/>
      <c r="Q127" s="64"/>
    </row>
    <row r="128" spans="1:17" s="70" customFormat="1">
      <c r="A128" s="139">
        <v>117</v>
      </c>
      <c r="B128" s="140"/>
      <c r="C128" s="140"/>
      <c r="D128" s="142"/>
      <c r="E128" s="371" t="str">
        <f t="shared" si="12"/>
        <v/>
      </c>
      <c r="G128" s="71"/>
      <c r="H128" s="64"/>
      <c r="I128" s="64"/>
      <c r="J128" s="64"/>
      <c r="K128" s="64"/>
      <c r="L128" s="64"/>
      <c r="M128" s="64"/>
      <c r="N128" s="64"/>
      <c r="O128" s="64"/>
      <c r="P128" s="64"/>
      <c r="Q128" s="64"/>
    </row>
    <row r="129" spans="1:17" s="70" customFormat="1">
      <c r="A129" s="139">
        <v>118</v>
      </c>
      <c r="B129" s="140"/>
      <c r="C129" s="140"/>
      <c r="D129" s="142"/>
      <c r="E129" s="371" t="str">
        <f t="shared" si="12"/>
        <v/>
      </c>
      <c r="G129" s="71"/>
      <c r="H129" s="64"/>
      <c r="I129" s="64"/>
      <c r="J129" s="64"/>
      <c r="K129" s="64"/>
      <c r="L129" s="64"/>
      <c r="M129" s="64"/>
      <c r="N129" s="64"/>
      <c r="O129" s="64"/>
      <c r="P129" s="64"/>
      <c r="Q129" s="64"/>
    </row>
    <row r="130" spans="1:17" s="70" customFormat="1">
      <c r="A130" s="139">
        <v>119</v>
      </c>
      <c r="B130" s="140"/>
      <c r="C130" s="140"/>
      <c r="D130" s="142"/>
      <c r="E130" s="371" t="str">
        <f t="shared" si="12"/>
        <v/>
      </c>
      <c r="G130" s="71"/>
      <c r="H130" s="64"/>
      <c r="I130" s="64"/>
      <c r="J130" s="64"/>
      <c r="K130" s="64"/>
      <c r="L130" s="64"/>
      <c r="M130" s="64"/>
      <c r="N130" s="64"/>
      <c r="O130" s="64"/>
      <c r="P130" s="64"/>
      <c r="Q130" s="64"/>
    </row>
    <row r="131" spans="1:17" s="70" customFormat="1">
      <c r="A131" s="139">
        <v>120</v>
      </c>
      <c r="B131" s="140"/>
      <c r="C131" s="140"/>
      <c r="D131" s="142"/>
      <c r="E131" s="371" t="str">
        <f t="shared" si="12"/>
        <v/>
      </c>
      <c r="G131" s="71"/>
      <c r="H131" s="64"/>
      <c r="I131" s="64"/>
      <c r="J131" s="64"/>
      <c r="K131" s="64"/>
      <c r="L131" s="64"/>
      <c r="M131" s="64"/>
      <c r="N131" s="64"/>
      <c r="O131" s="64"/>
      <c r="P131" s="64"/>
      <c r="Q131" s="64"/>
    </row>
    <row r="132" spans="1:17" s="70" customFormat="1">
      <c r="A132" s="139">
        <v>121</v>
      </c>
      <c r="B132" s="140"/>
      <c r="C132" s="140"/>
      <c r="D132" s="142"/>
      <c r="E132" s="371" t="str">
        <f t="shared" si="12"/>
        <v/>
      </c>
      <c r="G132" s="71"/>
      <c r="H132" s="64"/>
      <c r="I132" s="64"/>
      <c r="J132" s="64"/>
      <c r="K132" s="64"/>
      <c r="L132" s="64"/>
      <c r="M132" s="64"/>
      <c r="N132" s="64"/>
      <c r="O132" s="64"/>
      <c r="P132" s="64"/>
      <c r="Q132" s="64"/>
    </row>
    <row r="133" spans="1:17" s="70" customFormat="1">
      <c r="A133" s="139">
        <v>122</v>
      </c>
      <c r="B133" s="140"/>
      <c r="C133" s="140"/>
      <c r="D133" s="142"/>
      <c r="E133" s="371" t="str">
        <f t="shared" si="12"/>
        <v/>
      </c>
      <c r="G133" s="71"/>
      <c r="H133" s="64"/>
      <c r="I133" s="64"/>
      <c r="J133" s="64"/>
      <c r="K133" s="64"/>
      <c r="L133" s="64"/>
      <c r="M133" s="64"/>
      <c r="N133" s="64"/>
      <c r="O133" s="64"/>
      <c r="P133" s="64"/>
      <c r="Q133" s="64"/>
    </row>
    <row r="134" spans="1:17" s="70" customFormat="1">
      <c r="A134" s="139">
        <v>123</v>
      </c>
      <c r="B134" s="140"/>
      <c r="C134" s="140"/>
      <c r="D134" s="142"/>
      <c r="E134" s="371" t="str">
        <f t="shared" si="12"/>
        <v/>
      </c>
      <c r="G134" s="71"/>
      <c r="H134" s="64"/>
      <c r="I134" s="64"/>
      <c r="J134" s="64"/>
      <c r="K134" s="64"/>
      <c r="L134" s="64"/>
      <c r="M134" s="64"/>
      <c r="N134" s="64"/>
      <c r="O134" s="64"/>
      <c r="P134" s="64"/>
      <c r="Q134" s="64"/>
    </row>
    <row r="135" spans="1:17" s="70" customFormat="1">
      <c r="A135" s="139">
        <v>124</v>
      </c>
      <c r="B135" s="140"/>
      <c r="C135" s="140"/>
      <c r="D135" s="142"/>
      <c r="E135" s="371" t="str">
        <f t="shared" si="12"/>
        <v/>
      </c>
      <c r="G135" s="71"/>
      <c r="H135" s="64"/>
      <c r="I135" s="64"/>
      <c r="J135" s="64"/>
      <c r="K135" s="64"/>
      <c r="L135" s="64"/>
      <c r="M135" s="64"/>
      <c r="N135" s="64"/>
      <c r="O135" s="64"/>
      <c r="P135" s="64"/>
      <c r="Q135" s="64"/>
    </row>
    <row r="136" spans="1:17" s="70" customFormat="1">
      <c r="A136" s="139">
        <v>125</v>
      </c>
      <c r="B136" s="140"/>
      <c r="C136" s="140"/>
      <c r="D136" s="142"/>
      <c r="E136" s="371" t="str">
        <f t="shared" si="12"/>
        <v/>
      </c>
      <c r="G136" s="71"/>
      <c r="H136" s="64"/>
      <c r="I136" s="64"/>
      <c r="J136" s="64"/>
      <c r="K136" s="64"/>
      <c r="L136" s="64"/>
      <c r="M136" s="64"/>
      <c r="N136" s="64"/>
      <c r="O136" s="64"/>
      <c r="P136" s="64"/>
      <c r="Q136" s="64"/>
    </row>
    <row r="137" spans="1:17" s="70" customFormat="1">
      <c r="A137" s="139">
        <v>126</v>
      </c>
      <c r="B137" s="140"/>
      <c r="C137" s="140"/>
      <c r="D137" s="142"/>
      <c r="E137" s="371" t="str">
        <f t="shared" si="12"/>
        <v/>
      </c>
      <c r="G137" s="71"/>
      <c r="H137" s="64"/>
      <c r="I137" s="64"/>
      <c r="J137" s="64"/>
      <c r="K137" s="64"/>
      <c r="L137" s="64"/>
      <c r="M137" s="64"/>
      <c r="N137" s="64"/>
      <c r="O137" s="64"/>
      <c r="P137" s="64"/>
      <c r="Q137" s="64"/>
    </row>
    <row r="138" spans="1:17" s="70" customFormat="1">
      <c r="A138" s="139">
        <v>127</v>
      </c>
      <c r="B138" s="140"/>
      <c r="C138" s="140"/>
      <c r="D138" s="142"/>
      <c r="E138" s="371" t="str">
        <f t="shared" si="12"/>
        <v/>
      </c>
      <c r="G138" s="71"/>
      <c r="H138" s="64"/>
      <c r="I138" s="64"/>
      <c r="J138" s="64"/>
      <c r="K138" s="64"/>
      <c r="L138" s="64"/>
      <c r="M138" s="64"/>
      <c r="N138" s="64"/>
      <c r="O138" s="64"/>
      <c r="P138" s="64"/>
      <c r="Q138" s="64"/>
    </row>
    <row r="139" spans="1:17" s="70" customFormat="1">
      <c r="A139" s="139">
        <v>128</v>
      </c>
      <c r="B139" s="140"/>
      <c r="C139" s="140"/>
      <c r="D139" s="142"/>
      <c r="E139" s="371" t="str">
        <f t="shared" si="12"/>
        <v/>
      </c>
      <c r="G139" s="71"/>
      <c r="H139" s="64"/>
      <c r="I139" s="64"/>
      <c r="J139" s="64"/>
      <c r="K139" s="64"/>
      <c r="L139" s="64"/>
      <c r="M139" s="64"/>
      <c r="N139" s="64"/>
      <c r="O139" s="64"/>
      <c r="P139" s="64"/>
      <c r="Q139" s="64"/>
    </row>
    <row r="140" spans="1:17" s="70" customFormat="1">
      <c r="A140" s="139">
        <v>129</v>
      </c>
      <c r="B140" s="140"/>
      <c r="C140" s="140"/>
      <c r="D140" s="142"/>
      <c r="E140" s="371" t="str">
        <f t="shared" si="12"/>
        <v/>
      </c>
      <c r="G140" s="71"/>
      <c r="H140" s="64"/>
      <c r="I140" s="64"/>
      <c r="J140" s="64"/>
      <c r="K140" s="64"/>
      <c r="L140" s="64"/>
      <c r="M140" s="64"/>
      <c r="N140" s="64"/>
      <c r="O140" s="64"/>
      <c r="P140" s="64"/>
      <c r="Q140" s="64"/>
    </row>
    <row r="141" spans="1:17" s="70" customFormat="1">
      <c r="A141" s="139">
        <v>130</v>
      </c>
      <c r="B141" s="140"/>
      <c r="C141" s="140"/>
      <c r="D141" s="142"/>
      <c r="E141" s="371" t="str">
        <f t="shared" si="12"/>
        <v/>
      </c>
      <c r="G141" s="71"/>
      <c r="H141" s="64"/>
      <c r="I141" s="64"/>
      <c r="J141" s="64"/>
      <c r="K141" s="64"/>
      <c r="L141" s="64"/>
      <c r="M141" s="64"/>
      <c r="N141" s="64"/>
      <c r="O141" s="64"/>
      <c r="P141" s="64"/>
      <c r="Q141" s="64"/>
    </row>
    <row r="142" spans="1:17" s="70" customFormat="1">
      <c r="A142" s="139">
        <v>131</v>
      </c>
      <c r="B142" s="140"/>
      <c r="C142" s="140"/>
      <c r="D142" s="142"/>
      <c r="E142" s="371" t="str">
        <f t="shared" si="12"/>
        <v/>
      </c>
      <c r="G142" s="71"/>
      <c r="H142" s="64"/>
      <c r="I142" s="64"/>
      <c r="J142" s="64"/>
      <c r="K142" s="64"/>
      <c r="L142" s="64"/>
      <c r="M142" s="64"/>
      <c r="N142" s="64"/>
      <c r="O142" s="64"/>
      <c r="P142" s="64"/>
      <c r="Q142" s="64"/>
    </row>
    <row r="143" spans="1:17" s="70" customFormat="1">
      <c r="A143" s="139">
        <v>132</v>
      </c>
      <c r="B143" s="140"/>
      <c r="C143" s="140"/>
      <c r="D143" s="142"/>
      <c r="E143" s="371" t="str">
        <f t="shared" si="12"/>
        <v/>
      </c>
      <c r="G143" s="71"/>
      <c r="H143" s="64"/>
      <c r="I143" s="64"/>
      <c r="J143" s="64"/>
      <c r="K143" s="64"/>
      <c r="L143" s="64"/>
      <c r="M143" s="64"/>
      <c r="N143" s="64"/>
      <c r="O143" s="64"/>
      <c r="P143" s="64"/>
      <c r="Q143" s="64"/>
    </row>
    <row r="144" spans="1:17" s="70" customFormat="1">
      <c r="A144" s="139">
        <v>133</v>
      </c>
      <c r="B144" s="140"/>
      <c r="C144" s="140"/>
      <c r="D144" s="142"/>
      <c r="E144" s="371" t="str">
        <f t="shared" si="12"/>
        <v/>
      </c>
      <c r="G144" s="71"/>
      <c r="H144" s="64"/>
      <c r="I144" s="64"/>
      <c r="J144" s="64"/>
      <c r="K144" s="64"/>
      <c r="L144" s="64"/>
      <c r="M144" s="64"/>
      <c r="N144" s="64"/>
      <c r="O144" s="64"/>
      <c r="P144" s="64"/>
      <c r="Q144" s="64"/>
    </row>
    <row r="145" spans="1:17" s="70" customFormat="1">
      <c r="A145" s="139">
        <v>134</v>
      </c>
      <c r="B145" s="140"/>
      <c r="C145" s="140"/>
      <c r="D145" s="142"/>
      <c r="E145" s="371" t="str">
        <f t="shared" si="12"/>
        <v/>
      </c>
      <c r="G145" s="71"/>
      <c r="H145" s="64"/>
      <c r="I145" s="64"/>
      <c r="J145" s="64"/>
      <c r="K145" s="64"/>
      <c r="L145" s="64"/>
      <c r="M145" s="64"/>
      <c r="N145" s="64"/>
      <c r="O145" s="64"/>
      <c r="P145" s="64"/>
      <c r="Q145" s="64"/>
    </row>
    <row r="146" spans="1:17" s="70" customFormat="1">
      <c r="A146" s="139">
        <v>135</v>
      </c>
      <c r="B146" s="140"/>
      <c r="C146" s="140"/>
      <c r="D146" s="142"/>
      <c r="E146" s="371" t="str">
        <f t="shared" si="12"/>
        <v/>
      </c>
      <c r="G146" s="71"/>
      <c r="H146" s="64"/>
      <c r="I146" s="64"/>
      <c r="J146" s="64"/>
      <c r="K146" s="64"/>
      <c r="L146" s="64"/>
      <c r="M146" s="64"/>
      <c r="N146" s="64"/>
      <c r="O146" s="64"/>
      <c r="P146" s="64"/>
      <c r="Q146" s="64"/>
    </row>
    <row r="147" spans="1:17" s="70" customFormat="1">
      <c r="A147" s="139">
        <v>136</v>
      </c>
      <c r="B147" s="140"/>
      <c r="C147" s="140"/>
      <c r="D147" s="142"/>
      <c r="E147" s="371" t="str">
        <f t="shared" si="12"/>
        <v/>
      </c>
      <c r="G147" s="71"/>
      <c r="H147" s="64"/>
      <c r="I147" s="64"/>
      <c r="J147" s="64"/>
      <c r="K147" s="64"/>
      <c r="L147" s="64"/>
      <c r="M147" s="64"/>
      <c r="N147" s="64"/>
      <c r="O147" s="64"/>
      <c r="P147" s="64"/>
      <c r="Q147" s="64"/>
    </row>
    <row r="148" spans="1:17" s="70" customFormat="1">
      <c r="A148" s="139">
        <v>137</v>
      </c>
      <c r="B148" s="140"/>
      <c r="C148" s="140"/>
      <c r="D148" s="142"/>
      <c r="E148" s="371" t="str">
        <f t="shared" si="12"/>
        <v/>
      </c>
      <c r="G148" s="71"/>
      <c r="H148" s="64"/>
      <c r="I148" s="64"/>
      <c r="J148" s="64"/>
      <c r="K148" s="64"/>
      <c r="L148" s="64"/>
      <c r="M148" s="64"/>
      <c r="N148" s="64"/>
      <c r="O148" s="64"/>
      <c r="P148" s="64"/>
      <c r="Q148" s="64"/>
    </row>
    <row r="149" spans="1:17" s="70" customFormat="1">
      <c r="A149" s="139">
        <v>138</v>
      </c>
      <c r="B149" s="140"/>
      <c r="C149" s="140"/>
      <c r="D149" s="142"/>
      <c r="E149" s="371" t="str">
        <f t="shared" si="12"/>
        <v/>
      </c>
      <c r="G149" s="71"/>
      <c r="H149" s="64"/>
      <c r="I149" s="64"/>
      <c r="J149" s="64"/>
      <c r="K149" s="64"/>
      <c r="L149" s="64"/>
      <c r="M149" s="64"/>
      <c r="N149" s="64"/>
      <c r="O149" s="64"/>
      <c r="P149" s="64"/>
      <c r="Q149" s="64"/>
    </row>
    <row r="150" spans="1:17" s="70" customFormat="1">
      <c r="A150" s="139">
        <v>139</v>
      </c>
      <c r="B150" s="140"/>
      <c r="C150" s="140"/>
      <c r="D150" s="142"/>
      <c r="E150" s="371" t="str">
        <f t="shared" si="12"/>
        <v/>
      </c>
      <c r="G150" s="71"/>
      <c r="H150" s="64"/>
      <c r="I150" s="64"/>
      <c r="J150" s="64"/>
      <c r="K150" s="64"/>
      <c r="L150" s="64"/>
      <c r="M150" s="64"/>
      <c r="N150" s="64"/>
      <c r="O150" s="64"/>
      <c r="P150" s="64"/>
      <c r="Q150" s="64"/>
    </row>
    <row r="151" spans="1:17" s="70" customFormat="1">
      <c r="A151" s="139">
        <v>140</v>
      </c>
      <c r="B151" s="140"/>
      <c r="C151" s="140"/>
      <c r="D151" s="142"/>
      <c r="E151" s="371" t="str">
        <f t="shared" si="12"/>
        <v/>
      </c>
      <c r="G151" s="71"/>
      <c r="H151" s="64"/>
      <c r="I151" s="64"/>
      <c r="J151" s="64"/>
      <c r="K151" s="64"/>
      <c r="L151" s="64"/>
      <c r="M151" s="64"/>
      <c r="N151" s="64"/>
      <c r="O151" s="64"/>
      <c r="P151" s="64"/>
      <c r="Q151" s="64"/>
    </row>
    <row r="152" spans="1:17" s="70" customFormat="1">
      <c r="A152" s="139">
        <v>141</v>
      </c>
      <c r="B152" s="140"/>
      <c r="C152" s="140"/>
      <c r="D152" s="142"/>
      <c r="E152" s="371" t="str">
        <f t="shared" si="12"/>
        <v/>
      </c>
      <c r="G152" s="71"/>
      <c r="H152" s="64"/>
      <c r="I152" s="64"/>
      <c r="J152" s="64"/>
      <c r="K152" s="64"/>
      <c r="L152" s="64"/>
      <c r="M152" s="64"/>
      <c r="N152" s="64"/>
      <c r="O152" s="64"/>
      <c r="P152" s="64"/>
      <c r="Q152" s="64"/>
    </row>
    <row r="153" spans="1:17" s="70" customFormat="1">
      <c r="A153" s="139">
        <v>142</v>
      </c>
      <c r="B153" s="140"/>
      <c r="C153" s="140"/>
      <c r="D153" s="142"/>
      <c r="E153" s="371" t="str">
        <f t="shared" si="12"/>
        <v/>
      </c>
      <c r="G153" s="71"/>
      <c r="H153" s="64"/>
      <c r="I153" s="64"/>
      <c r="J153" s="64"/>
      <c r="K153" s="64"/>
      <c r="L153" s="64"/>
      <c r="M153" s="64"/>
      <c r="N153" s="64"/>
      <c r="O153" s="64"/>
      <c r="P153" s="64"/>
      <c r="Q153" s="64"/>
    </row>
    <row r="154" spans="1:17" s="70" customFormat="1">
      <c r="A154" s="139">
        <v>143</v>
      </c>
      <c r="B154" s="140"/>
      <c r="C154" s="140"/>
      <c r="D154" s="142"/>
      <c r="E154" s="371" t="str">
        <f t="shared" si="12"/>
        <v/>
      </c>
      <c r="G154" s="71"/>
      <c r="H154" s="64"/>
      <c r="I154" s="64"/>
      <c r="J154" s="64"/>
      <c r="K154" s="64"/>
      <c r="L154" s="64"/>
      <c r="M154" s="64"/>
      <c r="N154" s="64"/>
      <c r="O154" s="64"/>
      <c r="P154" s="64"/>
      <c r="Q154" s="64"/>
    </row>
    <row r="155" spans="1:17" s="70" customFormat="1">
      <c r="A155" s="139">
        <v>144</v>
      </c>
      <c r="B155" s="140"/>
      <c r="C155" s="140"/>
      <c r="D155" s="142"/>
      <c r="E155" s="371" t="str">
        <f t="shared" si="12"/>
        <v/>
      </c>
      <c r="G155" s="71"/>
      <c r="H155" s="64"/>
      <c r="I155" s="64"/>
      <c r="J155" s="64"/>
      <c r="K155" s="64"/>
      <c r="L155" s="64"/>
      <c r="M155" s="64"/>
      <c r="N155" s="64"/>
      <c r="O155" s="64"/>
      <c r="P155" s="64"/>
      <c r="Q155" s="64"/>
    </row>
    <row r="156" spans="1:17" s="70" customFormat="1">
      <c r="A156" s="139">
        <v>145</v>
      </c>
      <c r="B156" s="140"/>
      <c r="C156" s="140"/>
      <c r="D156" s="142"/>
      <c r="E156" s="371" t="str">
        <f t="shared" si="12"/>
        <v/>
      </c>
      <c r="G156" s="71"/>
      <c r="H156" s="64"/>
      <c r="I156" s="64"/>
      <c r="J156" s="64"/>
      <c r="K156" s="64"/>
      <c r="L156" s="64"/>
      <c r="M156" s="64"/>
      <c r="N156" s="64"/>
      <c r="O156" s="64"/>
      <c r="P156" s="64"/>
      <c r="Q156" s="64"/>
    </row>
    <row r="157" spans="1:17" s="70" customFormat="1">
      <c r="A157" s="139">
        <v>146</v>
      </c>
      <c r="B157" s="140"/>
      <c r="C157" s="140"/>
      <c r="D157" s="142"/>
      <c r="E157" s="371" t="str">
        <f t="shared" si="12"/>
        <v/>
      </c>
      <c r="G157" s="71"/>
      <c r="H157" s="64"/>
      <c r="I157" s="64"/>
      <c r="J157" s="64"/>
      <c r="K157" s="64"/>
      <c r="L157" s="64"/>
      <c r="M157" s="64"/>
      <c r="N157" s="64"/>
      <c r="O157" s="64"/>
      <c r="P157" s="64"/>
      <c r="Q157" s="64"/>
    </row>
    <row r="158" spans="1:17" s="70" customFormat="1">
      <c r="A158" s="139">
        <v>147</v>
      </c>
      <c r="B158" s="140"/>
      <c r="C158" s="140"/>
      <c r="D158" s="142"/>
      <c r="E158" s="371" t="str">
        <f t="shared" si="12"/>
        <v/>
      </c>
      <c r="G158" s="71"/>
      <c r="H158" s="64"/>
      <c r="I158" s="64"/>
      <c r="J158" s="64"/>
      <c r="K158" s="64"/>
      <c r="L158" s="64"/>
      <c r="M158" s="64"/>
      <c r="N158" s="64"/>
      <c r="O158" s="64"/>
      <c r="P158" s="64"/>
      <c r="Q158" s="64"/>
    </row>
    <row r="159" spans="1:17" s="70" customFormat="1">
      <c r="A159" s="139">
        <v>148</v>
      </c>
      <c r="B159" s="140"/>
      <c r="C159" s="140"/>
      <c r="D159" s="142"/>
      <c r="E159" s="371" t="str">
        <f t="shared" si="12"/>
        <v/>
      </c>
      <c r="G159" s="71"/>
      <c r="H159" s="64"/>
      <c r="I159" s="64"/>
      <c r="J159" s="64"/>
      <c r="K159" s="64"/>
      <c r="L159" s="64"/>
      <c r="M159" s="64"/>
      <c r="N159" s="64"/>
      <c r="O159" s="64"/>
      <c r="P159" s="64"/>
      <c r="Q159" s="64"/>
    </row>
    <row r="160" spans="1:17" s="70" customFormat="1">
      <c r="A160" s="139">
        <v>149</v>
      </c>
      <c r="B160" s="140"/>
      <c r="C160" s="140"/>
      <c r="D160" s="142"/>
      <c r="E160" s="371" t="str">
        <f t="shared" si="12"/>
        <v/>
      </c>
      <c r="G160" s="71"/>
      <c r="H160" s="64"/>
      <c r="I160" s="64"/>
      <c r="J160" s="64"/>
      <c r="K160" s="64"/>
      <c r="L160" s="64"/>
      <c r="M160" s="64"/>
      <c r="N160" s="64"/>
      <c r="O160" s="64"/>
      <c r="P160" s="64"/>
      <c r="Q160" s="64"/>
    </row>
    <row r="161" spans="1:17" s="70" customFormat="1">
      <c r="A161" s="139">
        <v>150</v>
      </c>
      <c r="B161" s="140"/>
      <c r="C161" s="140"/>
      <c r="D161" s="142"/>
      <c r="E161" s="371" t="str">
        <f t="shared" si="12"/>
        <v/>
      </c>
      <c r="G161" s="71"/>
      <c r="H161" s="64"/>
      <c r="I161" s="64"/>
      <c r="J161" s="64"/>
      <c r="K161" s="64"/>
      <c r="L161" s="64"/>
      <c r="M161" s="64"/>
      <c r="N161" s="64"/>
      <c r="O161" s="64"/>
      <c r="P161" s="64"/>
      <c r="Q161" s="64"/>
    </row>
    <row r="162" spans="1:17" s="70" customFormat="1">
      <c r="A162" s="139">
        <v>151</v>
      </c>
      <c r="B162" s="140"/>
      <c r="C162" s="140"/>
      <c r="D162" s="142"/>
      <c r="E162" s="371" t="str">
        <f t="shared" si="12"/>
        <v/>
      </c>
      <c r="G162" s="71"/>
      <c r="H162" s="64"/>
      <c r="I162" s="64"/>
      <c r="J162" s="64"/>
      <c r="K162" s="64"/>
      <c r="L162" s="64"/>
      <c r="M162" s="64"/>
      <c r="N162" s="64"/>
      <c r="O162" s="64"/>
      <c r="P162" s="64"/>
      <c r="Q162" s="64"/>
    </row>
    <row r="163" spans="1:17" s="70" customFormat="1">
      <c r="A163" s="139">
        <v>152</v>
      </c>
      <c r="B163" s="140"/>
      <c r="C163" s="140"/>
      <c r="D163" s="142"/>
      <c r="E163" s="371" t="str">
        <f t="shared" si="12"/>
        <v/>
      </c>
      <c r="G163" s="71"/>
      <c r="H163" s="64"/>
      <c r="I163" s="64"/>
      <c r="J163" s="64"/>
      <c r="K163" s="64"/>
      <c r="L163" s="64"/>
      <c r="M163" s="64"/>
      <c r="N163" s="64"/>
      <c r="O163" s="64"/>
      <c r="P163" s="64"/>
      <c r="Q163" s="64"/>
    </row>
    <row r="164" spans="1:17" s="70" customFormat="1">
      <c r="A164" s="139">
        <v>153</v>
      </c>
      <c r="B164" s="140"/>
      <c r="C164" s="140"/>
      <c r="D164" s="142"/>
      <c r="E164" s="371" t="str">
        <f t="shared" si="12"/>
        <v/>
      </c>
      <c r="G164" s="71"/>
      <c r="H164" s="64"/>
      <c r="I164" s="64"/>
      <c r="J164" s="64"/>
      <c r="K164" s="64"/>
      <c r="L164" s="64"/>
      <c r="M164" s="64"/>
      <c r="N164" s="64"/>
      <c r="O164" s="64"/>
      <c r="P164" s="64"/>
      <c r="Q164" s="64"/>
    </row>
    <row r="165" spans="1:17" s="70" customFormat="1">
      <c r="A165" s="139">
        <v>154</v>
      </c>
      <c r="B165" s="140"/>
      <c r="C165" s="140"/>
      <c r="D165" s="142"/>
      <c r="E165" s="371" t="str">
        <f t="shared" si="12"/>
        <v/>
      </c>
      <c r="G165" s="71"/>
      <c r="H165" s="64"/>
      <c r="I165" s="64"/>
      <c r="J165" s="64"/>
      <c r="K165" s="64"/>
      <c r="L165" s="64"/>
      <c r="M165" s="64"/>
      <c r="N165" s="64"/>
      <c r="O165" s="64"/>
      <c r="P165" s="64"/>
      <c r="Q165" s="64"/>
    </row>
    <row r="166" spans="1:17" s="70" customFormat="1">
      <c r="A166" s="139">
        <v>155</v>
      </c>
      <c r="B166" s="140"/>
      <c r="C166" s="140"/>
      <c r="D166" s="142"/>
      <c r="E166" s="371" t="str">
        <f t="shared" si="12"/>
        <v/>
      </c>
      <c r="G166" s="71"/>
      <c r="H166" s="64"/>
      <c r="I166" s="64"/>
      <c r="J166" s="64"/>
      <c r="K166" s="64"/>
      <c r="L166" s="64"/>
      <c r="M166" s="64"/>
      <c r="N166" s="64"/>
      <c r="O166" s="64"/>
      <c r="P166" s="64"/>
      <c r="Q166" s="64"/>
    </row>
    <row r="167" spans="1:17" s="70" customFormat="1">
      <c r="A167" s="139">
        <v>156</v>
      </c>
      <c r="B167" s="140"/>
      <c r="C167" s="140"/>
      <c r="D167" s="142"/>
      <c r="E167" s="371" t="str">
        <f t="shared" si="12"/>
        <v/>
      </c>
      <c r="G167" s="71"/>
      <c r="H167" s="64"/>
      <c r="I167" s="64"/>
      <c r="J167" s="64"/>
      <c r="K167" s="64"/>
      <c r="L167" s="64"/>
      <c r="M167" s="64"/>
      <c r="N167" s="64"/>
      <c r="O167" s="64"/>
      <c r="P167" s="64"/>
      <c r="Q167" s="64"/>
    </row>
    <row r="168" spans="1:17" s="70" customFormat="1">
      <c r="A168" s="139">
        <v>157</v>
      </c>
      <c r="B168" s="140"/>
      <c r="C168" s="140"/>
      <c r="D168" s="142"/>
      <c r="E168" s="371" t="str">
        <f t="shared" si="12"/>
        <v/>
      </c>
      <c r="G168" s="71"/>
      <c r="H168" s="64"/>
      <c r="I168" s="64"/>
      <c r="J168" s="64"/>
      <c r="K168" s="64"/>
      <c r="L168" s="64"/>
      <c r="M168" s="64"/>
      <c r="N168" s="64"/>
      <c r="O168" s="64"/>
      <c r="P168" s="64"/>
      <c r="Q168" s="64"/>
    </row>
    <row r="169" spans="1:17" s="70" customFormat="1">
      <c r="A169" s="139">
        <v>158</v>
      </c>
      <c r="B169" s="140"/>
      <c r="C169" s="140"/>
      <c r="D169" s="142"/>
      <c r="E169" s="371" t="str">
        <f t="shared" si="12"/>
        <v/>
      </c>
      <c r="G169" s="71"/>
      <c r="H169" s="64"/>
      <c r="I169" s="64"/>
      <c r="J169" s="64"/>
      <c r="K169" s="64"/>
      <c r="L169" s="64"/>
      <c r="M169" s="64"/>
      <c r="N169" s="64"/>
      <c r="O169" s="64"/>
      <c r="P169" s="64"/>
      <c r="Q169" s="64"/>
    </row>
    <row r="170" spans="1:17" s="70" customFormat="1">
      <c r="A170" s="139">
        <v>159</v>
      </c>
      <c r="B170" s="140"/>
      <c r="C170" s="140"/>
      <c r="D170" s="142"/>
      <c r="E170" s="371" t="str">
        <f t="shared" si="12"/>
        <v/>
      </c>
      <c r="G170" s="71"/>
      <c r="H170" s="64"/>
      <c r="I170" s="64"/>
      <c r="J170" s="64"/>
      <c r="K170" s="64"/>
      <c r="L170" s="64"/>
      <c r="M170" s="64"/>
      <c r="N170" s="64"/>
      <c r="O170" s="64"/>
      <c r="P170" s="64"/>
      <c r="Q170" s="64"/>
    </row>
    <row r="171" spans="1:17" s="70" customFormat="1">
      <c r="A171" s="139">
        <v>160</v>
      </c>
      <c r="B171" s="140"/>
      <c r="C171" s="140"/>
      <c r="D171" s="142"/>
      <c r="E171" s="371" t="str">
        <f t="shared" si="12"/>
        <v/>
      </c>
      <c r="G171" s="71"/>
      <c r="H171" s="64"/>
      <c r="I171" s="64"/>
      <c r="J171" s="64"/>
      <c r="K171" s="64"/>
      <c r="L171" s="64"/>
      <c r="M171" s="64"/>
      <c r="N171" s="64"/>
      <c r="O171" s="64"/>
      <c r="P171" s="64"/>
      <c r="Q171" s="64"/>
    </row>
    <row r="172" spans="1:17" s="70" customFormat="1">
      <c r="A172" s="139">
        <v>161</v>
      </c>
      <c r="B172" s="140"/>
      <c r="C172" s="140"/>
      <c r="D172" s="142"/>
      <c r="E172" s="37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39">
        <v>162</v>
      </c>
      <c r="B173" s="140"/>
      <c r="C173" s="140"/>
      <c r="D173" s="142"/>
      <c r="E173" s="371" t="str">
        <f t="shared" si="13"/>
        <v/>
      </c>
      <c r="G173" s="71"/>
      <c r="H173" s="64"/>
      <c r="I173" s="64"/>
      <c r="J173" s="64"/>
      <c r="K173" s="64"/>
      <c r="L173" s="64"/>
      <c r="M173" s="64"/>
      <c r="N173" s="64"/>
      <c r="O173" s="64"/>
      <c r="P173" s="64"/>
      <c r="Q173" s="64"/>
    </row>
    <row r="174" spans="1:17" s="70" customFormat="1">
      <c r="A174" s="139">
        <v>163</v>
      </c>
      <c r="B174" s="140"/>
      <c r="C174" s="140"/>
      <c r="D174" s="142"/>
      <c r="E174" s="371" t="str">
        <f t="shared" si="13"/>
        <v/>
      </c>
      <c r="G174" s="71"/>
      <c r="H174" s="64"/>
      <c r="I174" s="64"/>
      <c r="J174" s="64"/>
      <c r="K174" s="64"/>
      <c r="L174" s="64"/>
      <c r="M174" s="64"/>
      <c r="N174" s="64"/>
      <c r="O174" s="64"/>
      <c r="P174" s="64"/>
      <c r="Q174" s="64"/>
    </row>
    <row r="175" spans="1:17" s="70" customFormat="1">
      <c r="A175" s="139">
        <v>164</v>
      </c>
      <c r="B175" s="140"/>
      <c r="C175" s="140"/>
      <c r="D175" s="142"/>
      <c r="E175" s="371" t="str">
        <f t="shared" si="13"/>
        <v/>
      </c>
      <c r="G175" s="71"/>
      <c r="H175" s="64"/>
      <c r="I175" s="64"/>
      <c r="J175" s="64"/>
      <c r="K175" s="64"/>
      <c r="L175" s="64"/>
      <c r="M175" s="64"/>
      <c r="N175" s="64"/>
      <c r="O175" s="64"/>
      <c r="P175" s="64"/>
      <c r="Q175" s="64"/>
    </row>
    <row r="176" spans="1:17" s="70" customFormat="1">
      <c r="A176" s="139">
        <v>165</v>
      </c>
      <c r="B176" s="140"/>
      <c r="C176" s="140"/>
      <c r="D176" s="142"/>
      <c r="E176" s="371" t="str">
        <f t="shared" si="13"/>
        <v/>
      </c>
      <c r="G176" s="71"/>
      <c r="H176" s="64"/>
      <c r="I176" s="64"/>
      <c r="J176" s="64"/>
      <c r="K176" s="64"/>
      <c r="L176" s="64"/>
      <c r="M176" s="64"/>
      <c r="N176" s="64"/>
      <c r="O176" s="64"/>
      <c r="P176" s="64"/>
      <c r="Q176" s="64"/>
    </row>
    <row r="177" spans="1:17" s="70" customFormat="1">
      <c r="A177" s="139">
        <v>166</v>
      </c>
      <c r="B177" s="140"/>
      <c r="C177" s="140"/>
      <c r="D177" s="142"/>
      <c r="E177" s="371" t="str">
        <f t="shared" si="13"/>
        <v/>
      </c>
      <c r="G177" s="71"/>
      <c r="H177" s="64"/>
      <c r="I177" s="64"/>
      <c r="J177" s="64"/>
      <c r="K177" s="64"/>
      <c r="L177" s="64"/>
      <c r="M177" s="64"/>
      <c r="N177" s="64"/>
      <c r="O177" s="64"/>
      <c r="P177" s="64"/>
      <c r="Q177" s="64"/>
    </row>
    <row r="178" spans="1:17" s="70" customFormat="1">
      <c r="A178" s="139">
        <v>167</v>
      </c>
      <c r="B178" s="140"/>
      <c r="C178" s="140"/>
      <c r="D178" s="142"/>
      <c r="E178" s="371" t="str">
        <f t="shared" si="13"/>
        <v/>
      </c>
      <c r="G178" s="71"/>
      <c r="H178" s="64"/>
      <c r="I178" s="64"/>
      <c r="J178" s="64"/>
      <c r="K178" s="64"/>
      <c r="L178" s="64"/>
      <c r="M178" s="64"/>
      <c r="N178" s="64"/>
      <c r="O178" s="64"/>
      <c r="P178" s="64"/>
      <c r="Q178" s="64"/>
    </row>
    <row r="179" spans="1:17" s="70" customFormat="1">
      <c r="A179" s="139">
        <v>168</v>
      </c>
      <c r="B179" s="140"/>
      <c r="C179" s="140"/>
      <c r="D179" s="142"/>
      <c r="E179" s="371" t="str">
        <f t="shared" si="13"/>
        <v/>
      </c>
      <c r="G179" s="71"/>
      <c r="H179" s="64"/>
      <c r="I179" s="64"/>
      <c r="J179" s="64"/>
      <c r="K179" s="64"/>
      <c r="L179" s="64"/>
      <c r="M179" s="64"/>
      <c r="N179" s="64"/>
      <c r="O179" s="64"/>
      <c r="P179" s="64"/>
      <c r="Q179" s="64"/>
    </row>
    <row r="180" spans="1:17" s="70" customFormat="1">
      <c r="A180" s="139">
        <v>169</v>
      </c>
      <c r="B180" s="140"/>
      <c r="C180" s="140"/>
      <c r="D180" s="142"/>
      <c r="E180" s="371" t="str">
        <f t="shared" si="13"/>
        <v/>
      </c>
      <c r="G180" s="71"/>
      <c r="H180" s="64"/>
      <c r="I180" s="64"/>
      <c r="J180" s="64"/>
      <c r="K180" s="64"/>
      <c r="L180" s="64"/>
      <c r="M180" s="64"/>
      <c r="N180" s="64"/>
      <c r="O180" s="64"/>
      <c r="P180" s="64"/>
      <c r="Q180" s="64"/>
    </row>
    <row r="181" spans="1:17" s="70" customFormat="1">
      <c r="A181" s="139">
        <v>170</v>
      </c>
      <c r="B181" s="140"/>
      <c r="C181" s="140"/>
      <c r="D181" s="142"/>
      <c r="E181" s="371" t="str">
        <f t="shared" si="13"/>
        <v/>
      </c>
      <c r="G181" s="71"/>
      <c r="H181" s="64"/>
      <c r="I181" s="64"/>
      <c r="J181" s="64"/>
      <c r="K181" s="64"/>
      <c r="L181" s="64"/>
      <c r="M181" s="64"/>
      <c r="N181" s="64"/>
      <c r="O181" s="64"/>
      <c r="P181" s="64"/>
      <c r="Q181" s="64"/>
    </row>
    <row r="182" spans="1:17" s="70" customFormat="1">
      <c r="A182" s="139">
        <v>171</v>
      </c>
      <c r="B182" s="140"/>
      <c r="C182" s="140"/>
      <c r="D182" s="142"/>
      <c r="E182" s="371" t="str">
        <f t="shared" si="13"/>
        <v/>
      </c>
      <c r="G182" s="71"/>
      <c r="H182" s="64"/>
      <c r="I182" s="64"/>
      <c r="J182" s="64"/>
      <c r="K182" s="64"/>
      <c r="L182" s="64"/>
      <c r="M182" s="64"/>
      <c r="N182" s="64"/>
      <c r="O182" s="64"/>
      <c r="P182" s="64"/>
      <c r="Q182" s="64"/>
    </row>
    <row r="183" spans="1:17" s="70" customFormat="1">
      <c r="A183" s="139">
        <v>172</v>
      </c>
      <c r="B183" s="140"/>
      <c r="C183" s="140"/>
      <c r="D183" s="142"/>
      <c r="E183" s="371" t="str">
        <f t="shared" si="13"/>
        <v/>
      </c>
      <c r="G183" s="71"/>
      <c r="H183" s="64"/>
      <c r="I183" s="64"/>
      <c r="J183" s="64"/>
      <c r="K183" s="64"/>
      <c r="L183" s="64"/>
      <c r="M183" s="64"/>
      <c r="N183" s="64"/>
      <c r="O183" s="64"/>
      <c r="P183" s="64"/>
      <c r="Q183" s="64"/>
    </row>
    <row r="184" spans="1:17" s="70" customFormat="1">
      <c r="A184" s="139">
        <v>173</v>
      </c>
      <c r="B184" s="140"/>
      <c r="C184" s="140"/>
      <c r="D184" s="142"/>
      <c r="E184" s="371" t="str">
        <f t="shared" si="13"/>
        <v/>
      </c>
      <c r="G184" s="71"/>
      <c r="H184" s="64"/>
      <c r="I184" s="64"/>
      <c r="J184" s="64"/>
      <c r="K184" s="64"/>
      <c r="L184" s="64"/>
      <c r="M184" s="64"/>
      <c r="N184" s="64"/>
      <c r="O184" s="64"/>
      <c r="P184" s="64"/>
      <c r="Q184" s="64"/>
    </row>
    <row r="185" spans="1:17" s="70" customFormat="1">
      <c r="A185" s="139">
        <v>174</v>
      </c>
      <c r="B185" s="140"/>
      <c r="C185" s="140"/>
      <c r="D185" s="142"/>
      <c r="E185" s="371" t="str">
        <f t="shared" si="13"/>
        <v/>
      </c>
      <c r="G185" s="71"/>
      <c r="H185" s="64"/>
      <c r="I185" s="64"/>
      <c r="J185" s="64"/>
      <c r="K185" s="64"/>
      <c r="L185" s="64"/>
      <c r="M185" s="64"/>
      <c r="N185" s="64"/>
      <c r="O185" s="64"/>
      <c r="P185" s="64"/>
      <c r="Q185" s="64"/>
    </row>
    <row r="186" spans="1:17" s="70" customFormat="1">
      <c r="A186" s="139">
        <v>175</v>
      </c>
      <c r="B186" s="140"/>
      <c r="C186" s="140"/>
      <c r="D186" s="142"/>
      <c r="E186" s="371" t="str">
        <f t="shared" si="13"/>
        <v/>
      </c>
      <c r="G186" s="71"/>
      <c r="H186" s="64"/>
      <c r="I186" s="64"/>
      <c r="J186" s="64"/>
      <c r="K186" s="64"/>
      <c r="L186" s="64"/>
      <c r="M186" s="64"/>
      <c r="N186" s="64"/>
      <c r="O186" s="64"/>
      <c r="P186" s="64"/>
      <c r="Q186" s="64"/>
    </row>
    <row r="187" spans="1:17" s="70" customFormat="1">
      <c r="A187" s="139">
        <v>176</v>
      </c>
      <c r="B187" s="140"/>
      <c r="C187" s="140"/>
      <c r="D187" s="142"/>
      <c r="E187" s="371" t="str">
        <f t="shared" si="13"/>
        <v/>
      </c>
      <c r="G187" s="71"/>
      <c r="H187" s="64"/>
      <c r="I187" s="64"/>
      <c r="J187" s="64"/>
      <c r="K187" s="64"/>
      <c r="L187" s="64"/>
      <c r="M187" s="64"/>
      <c r="N187" s="64"/>
      <c r="O187" s="64"/>
      <c r="P187" s="64"/>
      <c r="Q187" s="64"/>
    </row>
    <row r="188" spans="1:17" s="70" customFormat="1">
      <c r="A188" s="139">
        <v>177</v>
      </c>
      <c r="B188" s="140"/>
      <c r="C188" s="140"/>
      <c r="D188" s="142"/>
      <c r="E188" s="371" t="str">
        <f t="shared" si="13"/>
        <v/>
      </c>
      <c r="G188" s="71"/>
      <c r="H188" s="64"/>
      <c r="I188" s="64"/>
      <c r="J188" s="64"/>
      <c r="K188" s="64"/>
      <c r="L188" s="64"/>
      <c r="M188" s="64"/>
      <c r="N188" s="64"/>
      <c r="O188" s="64"/>
      <c r="P188" s="64"/>
      <c r="Q188" s="64"/>
    </row>
    <row r="189" spans="1:17" s="70" customFormat="1">
      <c r="A189" s="139">
        <v>178</v>
      </c>
      <c r="B189" s="140"/>
      <c r="C189" s="140"/>
      <c r="D189" s="142"/>
      <c r="E189" s="371" t="str">
        <f t="shared" si="13"/>
        <v/>
      </c>
      <c r="G189" s="71"/>
      <c r="H189" s="64"/>
      <c r="I189" s="64"/>
      <c r="J189" s="64"/>
      <c r="K189" s="64"/>
      <c r="L189" s="64"/>
      <c r="M189" s="64"/>
      <c r="N189" s="64"/>
      <c r="O189" s="64"/>
      <c r="P189" s="64"/>
      <c r="Q189" s="64"/>
    </row>
    <row r="190" spans="1:17" s="70" customFormat="1">
      <c r="A190" s="139">
        <v>179</v>
      </c>
      <c r="B190" s="140"/>
      <c r="C190" s="140"/>
      <c r="D190" s="142"/>
      <c r="E190" s="371" t="str">
        <f t="shared" si="13"/>
        <v/>
      </c>
      <c r="G190" s="71"/>
      <c r="H190" s="64"/>
      <c r="I190" s="64"/>
      <c r="J190" s="64"/>
      <c r="K190" s="64"/>
      <c r="L190" s="64"/>
      <c r="M190" s="64"/>
      <c r="N190" s="64"/>
      <c r="O190" s="64"/>
      <c r="P190" s="64"/>
      <c r="Q190" s="64"/>
    </row>
    <row r="191" spans="1:17" s="70" customFormat="1">
      <c r="A191" s="139">
        <v>180</v>
      </c>
      <c r="B191" s="140"/>
      <c r="C191" s="140"/>
      <c r="D191" s="142"/>
      <c r="E191" s="371" t="str">
        <f t="shared" si="13"/>
        <v/>
      </c>
      <c r="G191" s="71"/>
      <c r="H191" s="64"/>
      <c r="I191" s="64"/>
      <c r="J191" s="64"/>
      <c r="K191" s="64"/>
      <c r="L191" s="64"/>
      <c r="M191" s="64"/>
      <c r="N191" s="64"/>
      <c r="O191" s="64"/>
      <c r="P191" s="64"/>
      <c r="Q191" s="64"/>
    </row>
    <row r="192" spans="1:17" s="70" customFormat="1">
      <c r="A192" s="139">
        <v>181</v>
      </c>
      <c r="B192" s="140"/>
      <c r="C192" s="140"/>
      <c r="D192" s="142"/>
      <c r="E192" s="371" t="str">
        <f t="shared" si="13"/>
        <v/>
      </c>
      <c r="G192" s="71"/>
      <c r="H192" s="64"/>
      <c r="I192" s="64"/>
      <c r="J192" s="64"/>
      <c r="K192" s="64"/>
      <c r="L192" s="64"/>
      <c r="M192" s="64"/>
      <c r="N192" s="64"/>
      <c r="O192" s="64"/>
      <c r="P192" s="64"/>
      <c r="Q192" s="64"/>
    </row>
    <row r="193" spans="1:17" s="70" customFormat="1">
      <c r="A193" s="139">
        <v>182</v>
      </c>
      <c r="B193" s="140"/>
      <c r="C193" s="140"/>
      <c r="D193" s="142"/>
      <c r="E193" s="371" t="str">
        <f t="shared" si="13"/>
        <v/>
      </c>
      <c r="G193" s="71"/>
      <c r="H193" s="64"/>
      <c r="I193" s="64"/>
      <c r="J193" s="64"/>
      <c r="K193" s="64"/>
      <c r="L193" s="64"/>
      <c r="M193" s="64"/>
      <c r="N193" s="64"/>
      <c r="O193" s="64"/>
      <c r="P193" s="64"/>
      <c r="Q193" s="64"/>
    </row>
    <row r="194" spans="1:17" s="70" customFormat="1">
      <c r="A194" s="139">
        <v>183</v>
      </c>
      <c r="B194" s="140"/>
      <c r="C194" s="140"/>
      <c r="D194" s="142"/>
      <c r="E194" s="371" t="str">
        <f t="shared" si="13"/>
        <v/>
      </c>
      <c r="G194" s="71"/>
      <c r="H194" s="64"/>
      <c r="I194" s="64"/>
      <c r="J194" s="64"/>
      <c r="K194" s="64"/>
      <c r="L194" s="64"/>
      <c r="M194" s="64"/>
      <c r="N194" s="64"/>
      <c r="O194" s="64"/>
      <c r="P194" s="64"/>
      <c r="Q194" s="64"/>
    </row>
    <row r="195" spans="1:17" s="70" customFormat="1">
      <c r="A195" s="139">
        <v>184</v>
      </c>
      <c r="B195" s="140"/>
      <c r="C195" s="140"/>
      <c r="D195" s="142"/>
      <c r="E195" s="371" t="str">
        <f t="shared" si="13"/>
        <v/>
      </c>
      <c r="G195" s="71"/>
      <c r="H195" s="64"/>
      <c r="I195" s="64"/>
      <c r="J195" s="64"/>
      <c r="K195" s="64"/>
      <c r="L195" s="64"/>
      <c r="M195" s="64"/>
      <c r="N195" s="64"/>
      <c r="O195" s="64"/>
      <c r="P195" s="64"/>
      <c r="Q195" s="64"/>
    </row>
    <row r="196" spans="1:17" s="70" customFormat="1">
      <c r="A196" s="139">
        <v>185</v>
      </c>
      <c r="B196" s="140"/>
      <c r="C196" s="140"/>
      <c r="D196" s="142"/>
      <c r="E196" s="371" t="str">
        <f t="shared" si="13"/>
        <v/>
      </c>
      <c r="G196" s="71"/>
      <c r="H196" s="64"/>
      <c r="I196" s="64"/>
      <c r="J196" s="64"/>
      <c r="K196" s="64"/>
      <c r="L196" s="64"/>
      <c r="M196" s="64"/>
      <c r="N196" s="64"/>
      <c r="O196" s="64"/>
      <c r="P196" s="64"/>
      <c r="Q196" s="64"/>
    </row>
    <row r="197" spans="1:17" s="70" customFormat="1">
      <c r="A197" s="139">
        <v>186</v>
      </c>
      <c r="B197" s="140"/>
      <c r="C197" s="140"/>
      <c r="D197" s="142"/>
      <c r="E197" s="371" t="str">
        <f t="shared" si="13"/>
        <v/>
      </c>
      <c r="G197" s="71"/>
      <c r="H197" s="64"/>
      <c r="I197" s="64"/>
      <c r="J197" s="64"/>
      <c r="K197" s="64"/>
      <c r="L197" s="64"/>
      <c r="M197" s="64"/>
      <c r="N197" s="64"/>
      <c r="O197" s="64"/>
      <c r="P197" s="64"/>
      <c r="Q197" s="64"/>
    </row>
    <row r="198" spans="1:17" s="70" customFormat="1">
      <c r="A198" s="139">
        <v>187</v>
      </c>
      <c r="B198" s="140"/>
      <c r="C198" s="140"/>
      <c r="D198" s="142"/>
      <c r="E198" s="371" t="str">
        <f t="shared" si="13"/>
        <v/>
      </c>
      <c r="G198" s="71"/>
      <c r="H198" s="64"/>
      <c r="I198" s="64"/>
      <c r="J198" s="64"/>
      <c r="K198" s="64"/>
      <c r="L198" s="64"/>
      <c r="M198" s="64"/>
      <c r="N198" s="64"/>
      <c r="O198" s="64"/>
      <c r="P198" s="64"/>
      <c r="Q198" s="64"/>
    </row>
    <row r="199" spans="1:17" s="70" customFormat="1">
      <c r="A199" s="139">
        <v>188</v>
      </c>
      <c r="B199" s="140"/>
      <c r="C199" s="140"/>
      <c r="D199" s="142"/>
      <c r="E199" s="371" t="str">
        <f t="shared" si="13"/>
        <v/>
      </c>
      <c r="G199" s="71"/>
      <c r="H199" s="64"/>
      <c r="I199" s="64"/>
      <c r="J199" s="64"/>
      <c r="K199" s="64"/>
      <c r="L199" s="64"/>
      <c r="M199" s="64"/>
      <c r="N199" s="64"/>
      <c r="O199" s="64"/>
      <c r="P199" s="64"/>
      <c r="Q199" s="64"/>
    </row>
    <row r="200" spans="1:17" s="70" customFormat="1">
      <c r="A200" s="139">
        <v>189</v>
      </c>
      <c r="B200" s="140"/>
      <c r="C200" s="140"/>
      <c r="D200" s="142"/>
      <c r="E200" s="371" t="str">
        <f t="shared" si="13"/>
        <v/>
      </c>
      <c r="G200" s="71"/>
      <c r="H200" s="64"/>
      <c r="I200" s="64"/>
      <c r="J200" s="64"/>
      <c r="K200" s="64"/>
      <c r="L200" s="64"/>
      <c r="M200" s="64"/>
      <c r="N200" s="64"/>
      <c r="O200" s="64"/>
      <c r="P200" s="64"/>
      <c r="Q200" s="64"/>
    </row>
    <row r="201" spans="1:17" s="70" customFormat="1">
      <c r="A201" s="139">
        <v>190</v>
      </c>
      <c r="B201" s="140"/>
      <c r="C201" s="140"/>
      <c r="D201" s="142"/>
      <c r="E201" s="371" t="str">
        <f t="shared" si="13"/>
        <v/>
      </c>
      <c r="G201" s="71"/>
      <c r="H201" s="64"/>
      <c r="I201" s="64"/>
      <c r="J201" s="64"/>
      <c r="K201" s="64"/>
      <c r="L201" s="64"/>
      <c r="M201" s="64"/>
      <c r="N201" s="64"/>
      <c r="O201" s="64"/>
      <c r="P201" s="64"/>
      <c r="Q201" s="64"/>
    </row>
    <row r="202" spans="1:17" s="70" customFormat="1">
      <c r="A202" s="139">
        <v>191</v>
      </c>
      <c r="B202" s="140"/>
      <c r="C202" s="140"/>
      <c r="D202" s="142"/>
      <c r="E202" s="371" t="str">
        <f t="shared" si="13"/>
        <v/>
      </c>
      <c r="G202" s="71"/>
      <c r="H202" s="64"/>
      <c r="I202" s="64"/>
      <c r="J202" s="64"/>
      <c r="K202" s="64"/>
      <c r="L202" s="64"/>
      <c r="M202" s="64"/>
      <c r="N202" s="64"/>
      <c r="O202" s="64"/>
      <c r="P202" s="64"/>
      <c r="Q202" s="64"/>
    </row>
    <row r="203" spans="1:17" s="70" customFormat="1">
      <c r="A203" s="139">
        <v>192</v>
      </c>
      <c r="B203" s="140"/>
      <c r="C203" s="140"/>
      <c r="D203" s="142"/>
      <c r="E203" s="371" t="str">
        <f t="shared" si="13"/>
        <v/>
      </c>
      <c r="G203" s="71"/>
      <c r="H203" s="64"/>
      <c r="I203" s="64"/>
      <c r="J203" s="64"/>
      <c r="K203" s="64"/>
      <c r="L203" s="64"/>
      <c r="M203" s="64"/>
      <c r="N203" s="64"/>
      <c r="O203" s="64"/>
      <c r="P203" s="64"/>
      <c r="Q203" s="64"/>
    </row>
    <row r="204" spans="1:17" s="70" customFormat="1">
      <c r="A204" s="139">
        <v>193</v>
      </c>
      <c r="B204" s="140"/>
      <c r="C204" s="140"/>
      <c r="D204" s="142"/>
      <c r="E204" s="371" t="str">
        <f t="shared" si="13"/>
        <v/>
      </c>
      <c r="G204" s="71"/>
      <c r="H204" s="64"/>
      <c r="I204" s="64"/>
      <c r="J204" s="64"/>
      <c r="K204" s="64"/>
      <c r="L204" s="64"/>
      <c r="M204" s="64"/>
      <c r="N204" s="64"/>
      <c r="O204" s="64"/>
      <c r="P204" s="64"/>
      <c r="Q204" s="64"/>
    </row>
    <row r="205" spans="1:17" s="70" customFormat="1">
      <c r="A205" s="139">
        <v>194</v>
      </c>
      <c r="B205" s="140"/>
      <c r="C205" s="140"/>
      <c r="D205" s="142"/>
      <c r="E205" s="371" t="str">
        <f t="shared" si="13"/>
        <v/>
      </c>
      <c r="G205" s="71"/>
      <c r="H205" s="64"/>
      <c r="I205" s="64"/>
      <c r="J205" s="64"/>
      <c r="K205" s="64"/>
      <c r="L205" s="64"/>
      <c r="M205" s="64"/>
      <c r="N205" s="64"/>
      <c r="O205" s="64"/>
      <c r="P205" s="64"/>
      <c r="Q205" s="64"/>
    </row>
    <row r="206" spans="1:17" s="70" customFormat="1">
      <c r="A206" s="139">
        <v>195</v>
      </c>
      <c r="B206" s="140"/>
      <c r="C206" s="140"/>
      <c r="D206" s="142"/>
      <c r="E206" s="371" t="str">
        <f t="shared" si="13"/>
        <v/>
      </c>
      <c r="G206" s="71"/>
      <c r="H206" s="64"/>
      <c r="I206" s="64"/>
      <c r="J206" s="64"/>
      <c r="K206" s="64"/>
      <c r="L206" s="64"/>
      <c r="M206" s="64"/>
      <c r="N206" s="64"/>
      <c r="O206" s="64"/>
      <c r="P206" s="64"/>
      <c r="Q206" s="64"/>
    </row>
    <row r="207" spans="1:17" s="70" customFormat="1">
      <c r="A207" s="139">
        <v>196</v>
      </c>
      <c r="B207" s="140"/>
      <c r="C207" s="140"/>
      <c r="D207" s="142"/>
      <c r="E207" s="371" t="str">
        <f t="shared" si="13"/>
        <v/>
      </c>
      <c r="G207" s="71"/>
      <c r="H207" s="64"/>
      <c r="I207" s="64"/>
      <c r="J207" s="64"/>
      <c r="K207" s="64"/>
      <c r="L207" s="64"/>
      <c r="M207" s="64"/>
      <c r="N207" s="64"/>
      <c r="O207" s="64"/>
      <c r="P207" s="64"/>
      <c r="Q207" s="64"/>
    </row>
    <row r="208" spans="1:17" s="70" customFormat="1">
      <c r="A208" s="139">
        <v>197</v>
      </c>
      <c r="B208" s="140"/>
      <c r="C208" s="140"/>
      <c r="D208" s="142"/>
      <c r="E208" s="371" t="str">
        <f t="shared" si="13"/>
        <v/>
      </c>
      <c r="G208" s="71"/>
      <c r="H208" s="64"/>
      <c r="I208" s="64"/>
      <c r="J208" s="64"/>
      <c r="K208" s="64"/>
      <c r="L208" s="64"/>
      <c r="M208" s="64"/>
      <c r="N208" s="64"/>
      <c r="O208" s="64"/>
      <c r="P208" s="64"/>
      <c r="Q208" s="64"/>
    </row>
    <row r="209" spans="1:17" s="70" customFormat="1">
      <c r="A209" s="139">
        <v>198</v>
      </c>
      <c r="B209" s="140"/>
      <c r="C209" s="140"/>
      <c r="D209" s="142"/>
      <c r="E209" s="371" t="str">
        <f t="shared" si="13"/>
        <v/>
      </c>
      <c r="G209" s="71"/>
      <c r="H209" s="64"/>
      <c r="I209" s="64"/>
      <c r="J209" s="64"/>
      <c r="K209" s="64"/>
      <c r="L209" s="64"/>
      <c r="M209" s="64"/>
      <c r="N209" s="64"/>
      <c r="O209" s="64"/>
      <c r="P209" s="64"/>
      <c r="Q209" s="64"/>
    </row>
    <row r="210" spans="1:17" s="70" customFormat="1">
      <c r="A210" s="139">
        <v>199</v>
      </c>
      <c r="B210" s="140"/>
      <c r="C210" s="140"/>
      <c r="D210" s="142"/>
      <c r="E210" s="371" t="str">
        <f t="shared" si="13"/>
        <v/>
      </c>
      <c r="G210" s="71"/>
      <c r="H210" s="64"/>
      <c r="I210" s="64"/>
      <c r="J210" s="64"/>
      <c r="K210" s="64"/>
      <c r="L210" s="64"/>
      <c r="M210" s="64"/>
      <c r="N210" s="64"/>
      <c r="O210" s="64"/>
      <c r="P210" s="64"/>
      <c r="Q210" s="64"/>
    </row>
    <row r="211" spans="1:17" s="70" customFormat="1">
      <c r="A211" s="139">
        <v>200</v>
      </c>
      <c r="B211" s="140"/>
      <c r="C211" s="140"/>
      <c r="D211" s="142"/>
      <c r="E211" s="371" t="str">
        <f t="shared" si="13"/>
        <v/>
      </c>
      <c r="G211" s="71"/>
      <c r="H211" s="64"/>
      <c r="I211" s="64"/>
      <c r="J211" s="64"/>
      <c r="K211" s="64"/>
      <c r="L211" s="64"/>
      <c r="M211" s="64"/>
      <c r="N211" s="64"/>
      <c r="O211" s="64"/>
      <c r="P211" s="64"/>
      <c r="Q211" s="64"/>
    </row>
    <row r="212" spans="1:17" s="70" customFormat="1">
      <c r="A212" s="139">
        <v>201</v>
      </c>
      <c r="B212" s="140"/>
      <c r="C212" s="140"/>
      <c r="D212" s="142"/>
      <c r="E212" s="371" t="str">
        <f t="shared" si="13"/>
        <v/>
      </c>
      <c r="G212" s="71"/>
      <c r="H212" s="64"/>
      <c r="I212" s="64"/>
      <c r="J212" s="64"/>
      <c r="K212" s="64"/>
      <c r="L212" s="64"/>
      <c r="M212" s="64"/>
      <c r="N212" s="64"/>
      <c r="O212" s="64"/>
      <c r="P212" s="64"/>
      <c r="Q212" s="64"/>
    </row>
    <row r="213" spans="1:17" s="70" customFormat="1">
      <c r="A213" s="139">
        <v>202</v>
      </c>
      <c r="B213" s="140"/>
      <c r="C213" s="140"/>
      <c r="D213" s="142"/>
      <c r="E213" s="371" t="str">
        <f t="shared" si="13"/>
        <v/>
      </c>
      <c r="G213" s="71"/>
      <c r="H213" s="64"/>
      <c r="I213" s="64"/>
      <c r="J213" s="64"/>
      <c r="K213" s="64"/>
      <c r="L213" s="64"/>
      <c r="M213" s="64"/>
      <c r="N213" s="64"/>
      <c r="O213" s="64"/>
      <c r="P213" s="64"/>
      <c r="Q213" s="64"/>
    </row>
    <row r="214" spans="1:17" s="70" customFormat="1">
      <c r="A214" s="139">
        <v>203</v>
      </c>
      <c r="B214" s="140"/>
      <c r="C214" s="140"/>
      <c r="D214" s="142"/>
      <c r="E214" s="371" t="str">
        <f t="shared" si="13"/>
        <v/>
      </c>
      <c r="G214" s="71"/>
      <c r="H214" s="64"/>
      <c r="I214" s="64"/>
      <c r="J214" s="64"/>
      <c r="K214" s="64"/>
      <c r="L214" s="64"/>
      <c r="M214" s="64"/>
      <c r="N214" s="64"/>
      <c r="O214" s="64"/>
      <c r="P214" s="64"/>
      <c r="Q214" s="64"/>
    </row>
    <row r="215" spans="1:17" s="70" customFormat="1">
      <c r="A215" s="139">
        <v>204</v>
      </c>
      <c r="B215" s="140"/>
      <c r="C215" s="140"/>
      <c r="D215" s="142"/>
      <c r="E215" s="371" t="str">
        <f t="shared" si="13"/>
        <v/>
      </c>
      <c r="G215" s="71"/>
      <c r="H215" s="64"/>
      <c r="I215" s="64"/>
      <c r="J215" s="64"/>
      <c r="K215" s="64"/>
      <c r="L215" s="64"/>
      <c r="M215" s="64"/>
      <c r="N215" s="64"/>
      <c r="O215" s="64"/>
      <c r="P215" s="64"/>
      <c r="Q215" s="64"/>
    </row>
    <row r="216" spans="1:17" s="70" customFormat="1">
      <c r="A216" s="139">
        <v>205</v>
      </c>
      <c r="B216" s="140"/>
      <c r="C216" s="140"/>
      <c r="D216" s="142"/>
      <c r="E216" s="371" t="str">
        <f t="shared" si="13"/>
        <v/>
      </c>
      <c r="G216" s="71"/>
      <c r="H216" s="64"/>
      <c r="I216" s="64"/>
      <c r="J216" s="64"/>
      <c r="K216" s="64"/>
      <c r="L216" s="64"/>
      <c r="M216" s="64"/>
      <c r="N216" s="64"/>
      <c r="O216" s="64"/>
      <c r="P216" s="64"/>
      <c r="Q216" s="64"/>
    </row>
    <row r="217" spans="1:17" s="70" customFormat="1">
      <c r="A217" s="139">
        <v>206</v>
      </c>
      <c r="B217" s="140"/>
      <c r="C217" s="140"/>
      <c r="D217" s="142"/>
      <c r="E217" s="371" t="str">
        <f t="shared" si="13"/>
        <v/>
      </c>
      <c r="G217" s="71"/>
      <c r="H217" s="64"/>
      <c r="I217" s="64"/>
      <c r="J217" s="64"/>
      <c r="K217" s="64"/>
      <c r="L217" s="64"/>
      <c r="M217" s="64"/>
      <c r="N217" s="64"/>
      <c r="O217" s="64"/>
      <c r="P217" s="64"/>
      <c r="Q217" s="64"/>
    </row>
    <row r="218" spans="1:17" s="70" customFormat="1">
      <c r="A218" s="139">
        <v>207</v>
      </c>
      <c r="B218" s="140"/>
      <c r="C218" s="140"/>
      <c r="D218" s="142"/>
      <c r="E218" s="371" t="str">
        <f t="shared" si="13"/>
        <v/>
      </c>
      <c r="G218" s="71"/>
      <c r="H218" s="64"/>
      <c r="I218" s="64"/>
      <c r="J218" s="64"/>
      <c r="K218" s="64"/>
      <c r="L218" s="64"/>
      <c r="M218" s="64"/>
      <c r="N218" s="64"/>
      <c r="O218" s="64"/>
      <c r="P218" s="64"/>
      <c r="Q218" s="64"/>
    </row>
    <row r="219" spans="1:17" s="70" customFormat="1">
      <c r="A219" s="139">
        <v>208</v>
      </c>
      <c r="B219" s="140"/>
      <c r="C219" s="140"/>
      <c r="D219" s="142"/>
      <c r="E219" s="371" t="str">
        <f t="shared" si="13"/>
        <v/>
      </c>
      <c r="G219" s="71"/>
      <c r="H219" s="64"/>
      <c r="I219" s="64"/>
      <c r="J219" s="64"/>
      <c r="K219" s="64"/>
      <c r="L219" s="64"/>
      <c r="M219" s="64"/>
      <c r="N219" s="64"/>
      <c r="O219" s="64"/>
      <c r="P219" s="64"/>
      <c r="Q219" s="64"/>
    </row>
    <row r="220" spans="1:17" s="70" customFormat="1">
      <c r="A220" s="139">
        <v>209</v>
      </c>
      <c r="B220" s="140"/>
      <c r="C220" s="140"/>
      <c r="D220" s="142"/>
      <c r="E220" s="371" t="str">
        <f t="shared" si="13"/>
        <v/>
      </c>
      <c r="G220" s="71"/>
      <c r="H220" s="64"/>
      <c r="I220" s="64"/>
      <c r="J220" s="64"/>
      <c r="K220" s="64"/>
      <c r="L220" s="64"/>
      <c r="M220" s="64"/>
      <c r="N220" s="64"/>
      <c r="O220" s="64"/>
      <c r="P220" s="64"/>
      <c r="Q220" s="64"/>
    </row>
    <row r="221" spans="1:17" s="70" customFormat="1">
      <c r="A221" s="139">
        <v>210</v>
      </c>
      <c r="B221" s="140"/>
      <c r="C221" s="140"/>
      <c r="D221" s="142"/>
      <c r="E221" s="371" t="str">
        <f t="shared" si="13"/>
        <v/>
      </c>
      <c r="G221" s="71"/>
      <c r="H221" s="64"/>
      <c r="I221" s="64"/>
      <c r="J221" s="64"/>
      <c r="K221" s="64"/>
      <c r="L221" s="64"/>
      <c r="M221" s="64"/>
      <c r="N221" s="64"/>
      <c r="O221" s="64"/>
      <c r="P221" s="64"/>
      <c r="Q221" s="64"/>
    </row>
    <row r="222" spans="1:17" s="70" customFormat="1">
      <c r="A222" s="139">
        <v>211</v>
      </c>
      <c r="B222" s="140"/>
      <c r="C222" s="140"/>
      <c r="D222" s="142"/>
      <c r="E222" s="371" t="str">
        <f t="shared" si="13"/>
        <v/>
      </c>
      <c r="G222" s="71"/>
      <c r="H222" s="64"/>
      <c r="I222" s="64"/>
      <c r="J222" s="64"/>
      <c r="K222" s="64"/>
      <c r="L222" s="64"/>
      <c r="M222" s="64"/>
      <c r="N222" s="64"/>
      <c r="O222" s="64"/>
      <c r="P222" s="64"/>
      <c r="Q222" s="64"/>
    </row>
    <row r="223" spans="1:17" s="70" customFormat="1">
      <c r="A223" s="139">
        <v>212</v>
      </c>
      <c r="B223" s="140"/>
      <c r="C223" s="140"/>
      <c r="D223" s="142"/>
      <c r="E223" s="371" t="str">
        <f t="shared" si="13"/>
        <v/>
      </c>
      <c r="G223" s="71"/>
      <c r="H223" s="64"/>
      <c r="I223" s="64"/>
      <c r="J223" s="64"/>
      <c r="K223" s="64"/>
      <c r="L223" s="64"/>
      <c r="M223" s="64"/>
      <c r="N223" s="64"/>
      <c r="O223" s="64"/>
      <c r="P223" s="64"/>
      <c r="Q223" s="64"/>
    </row>
    <row r="224" spans="1:17" s="70" customFormat="1">
      <c r="A224" s="139">
        <v>213</v>
      </c>
      <c r="B224" s="140"/>
      <c r="C224" s="140"/>
      <c r="D224" s="142"/>
      <c r="E224" s="371" t="str">
        <f t="shared" si="13"/>
        <v/>
      </c>
      <c r="G224" s="71"/>
      <c r="H224" s="64"/>
      <c r="I224" s="64"/>
      <c r="J224" s="64"/>
      <c r="K224" s="64"/>
      <c r="L224" s="64"/>
      <c r="M224" s="64"/>
      <c r="N224" s="64"/>
      <c r="O224" s="64"/>
      <c r="P224" s="64"/>
      <c r="Q224" s="64"/>
    </row>
    <row r="225" spans="1:17" s="70" customFormat="1">
      <c r="A225" s="139">
        <v>214</v>
      </c>
      <c r="B225" s="140"/>
      <c r="C225" s="140"/>
      <c r="D225" s="142"/>
      <c r="E225" s="371" t="str">
        <f t="shared" si="13"/>
        <v/>
      </c>
      <c r="G225" s="71"/>
      <c r="H225" s="64"/>
      <c r="I225" s="64"/>
      <c r="J225" s="64"/>
      <c r="K225" s="64"/>
      <c r="L225" s="64"/>
      <c r="M225" s="64"/>
      <c r="N225" s="64"/>
      <c r="O225" s="64"/>
      <c r="P225" s="64"/>
      <c r="Q225" s="64"/>
    </row>
    <row r="226" spans="1:17" s="70" customFormat="1">
      <c r="A226" s="139">
        <v>215</v>
      </c>
      <c r="B226" s="140"/>
      <c r="C226" s="140"/>
      <c r="D226" s="142"/>
      <c r="E226" s="371" t="str">
        <f t="shared" si="13"/>
        <v/>
      </c>
      <c r="G226" s="71"/>
      <c r="H226" s="64"/>
      <c r="I226" s="64"/>
      <c r="J226" s="64"/>
      <c r="K226" s="64"/>
      <c r="L226" s="64"/>
      <c r="M226" s="64"/>
      <c r="N226" s="64"/>
      <c r="O226" s="64"/>
      <c r="P226" s="64"/>
      <c r="Q226" s="64"/>
    </row>
    <row r="227" spans="1:17" s="70" customFormat="1">
      <c r="A227" s="139">
        <v>216</v>
      </c>
      <c r="B227" s="140"/>
      <c r="C227" s="140"/>
      <c r="D227" s="142"/>
      <c r="E227" s="371" t="str">
        <f t="shared" si="13"/>
        <v/>
      </c>
      <c r="G227" s="71"/>
      <c r="H227" s="64"/>
      <c r="I227" s="64"/>
      <c r="J227" s="64"/>
      <c r="K227" s="64"/>
      <c r="L227" s="64"/>
      <c r="M227" s="64"/>
      <c r="N227" s="64"/>
      <c r="O227" s="64"/>
      <c r="P227" s="64"/>
      <c r="Q227" s="64"/>
    </row>
    <row r="228" spans="1:17" s="70" customFormat="1">
      <c r="A228" s="139">
        <v>217</v>
      </c>
      <c r="B228" s="140"/>
      <c r="C228" s="140"/>
      <c r="D228" s="142"/>
      <c r="E228" s="371" t="str">
        <f t="shared" si="13"/>
        <v/>
      </c>
      <c r="G228" s="71"/>
      <c r="H228" s="64"/>
      <c r="I228" s="64"/>
      <c r="J228" s="64"/>
      <c r="K228" s="64"/>
      <c r="L228" s="64"/>
      <c r="M228" s="64"/>
      <c r="N228" s="64"/>
      <c r="O228" s="64"/>
      <c r="P228" s="64"/>
      <c r="Q228" s="64"/>
    </row>
    <row r="229" spans="1:17" s="70" customFormat="1">
      <c r="A229" s="139">
        <v>218</v>
      </c>
      <c r="B229" s="140"/>
      <c r="C229" s="140"/>
      <c r="D229" s="142"/>
      <c r="E229" s="371" t="str">
        <f t="shared" si="13"/>
        <v/>
      </c>
      <c r="G229" s="71"/>
      <c r="H229" s="64"/>
      <c r="I229" s="64"/>
      <c r="J229" s="64"/>
      <c r="K229" s="64"/>
      <c r="L229" s="64"/>
      <c r="M229" s="64"/>
      <c r="N229" s="64"/>
      <c r="O229" s="64"/>
      <c r="P229" s="64"/>
      <c r="Q229" s="64"/>
    </row>
    <row r="230" spans="1:17" s="70" customFormat="1">
      <c r="A230" s="139">
        <v>219</v>
      </c>
      <c r="B230" s="140"/>
      <c r="C230" s="140"/>
      <c r="D230" s="142"/>
      <c r="E230" s="371" t="str">
        <f t="shared" si="13"/>
        <v/>
      </c>
      <c r="G230" s="71"/>
      <c r="H230" s="64"/>
      <c r="I230" s="64"/>
      <c r="J230" s="64"/>
      <c r="K230" s="64"/>
      <c r="L230" s="64"/>
      <c r="M230" s="64"/>
      <c r="N230" s="64"/>
      <c r="O230" s="64"/>
      <c r="P230" s="64"/>
      <c r="Q230" s="64"/>
    </row>
    <row r="231" spans="1:17" s="70" customFormat="1">
      <c r="A231" s="139">
        <v>220</v>
      </c>
      <c r="B231" s="140"/>
      <c r="C231" s="140"/>
      <c r="D231" s="142"/>
      <c r="E231" s="371" t="str">
        <f t="shared" si="13"/>
        <v/>
      </c>
      <c r="G231" s="71"/>
      <c r="H231" s="64"/>
      <c r="I231" s="64"/>
      <c r="J231" s="64"/>
      <c r="K231" s="64"/>
      <c r="L231" s="64"/>
      <c r="M231" s="64"/>
      <c r="N231" s="64"/>
      <c r="O231" s="64"/>
      <c r="P231" s="64"/>
      <c r="Q231" s="64"/>
    </row>
    <row r="232" spans="1:17" s="70" customFormat="1">
      <c r="A232" s="139">
        <v>221</v>
      </c>
      <c r="B232" s="140"/>
      <c r="C232" s="140"/>
      <c r="D232" s="142"/>
      <c r="E232" s="371" t="str">
        <f t="shared" si="13"/>
        <v/>
      </c>
      <c r="G232" s="71"/>
      <c r="H232" s="64"/>
      <c r="I232" s="64"/>
      <c r="J232" s="64"/>
      <c r="K232" s="64"/>
      <c r="L232" s="64"/>
      <c r="M232" s="64"/>
      <c r="N232" s="64"/>
      <c r="O232" s="64"/>
      <c r="P232" s="64"/>
      <c r="Q232" s="64"/>
    </row>
    <row r="233" spans="1:17" s="70" customFormat="1">
      <c r="A233" s="139">
        <v>222</v>
      </c>
      <c r="B233" s="140"/>
      <c r="C233" s="140"/>
      <c r="D233" s="142"/>
      <c r="E233" s="371" t="str">
        <f t="shared" si="13"/>
        <v/>
      </c>
      <c r="G233" s="71"/>
      <c r="H233" s="64"/>
      <c r="I233" s="64"/>
      <c r="J233" s="64"/>
      <c r="K233" s="64"/>
      <c r="L233" s="64"/>
      <c r="M233" s="64"/>
      <c r="N233" s="64"/>
      <c r="O233" s="64"/>
      <c r="P233" s="64"/>
      <c r="Q233" s="64"/>
    </row>
    <row r="234" spans="1:17" s="70" customFormat="1">
      <c r="A234" s="139">
        <v>223</v>
      </c>
      <c r="B234" s="140"/>
      <c r="C234" s="140"/>
      <c r="D234" s="142"/>
      <c r="E234" s="371" t="str">
        <f t="shared" si="13"/>
        <v/>
      </c>
      <c r="G234" s="71"/>
      <c r="H234" s="64"/>
      <c r="I234" s="64"/>
      <c r="J234" s="64"/>
      <c r="K234" s="64"/>
      <c r="L234" s="64"/>
      <c r="M234" s="64"/>
      <c r="N234" s="64"/>
      <c r="O234" s="64"/>
      <c r="P234" s="64"/>
      <c r="Q234" s="64"/>
    </row>
    <row r="235" spans="1:17" s="70" customFormat="1">
      <c r="A235" s="139">
        <v>224</v>
      </c>
      <c r="B235" s="140"/>
      <c r="C235" s="140"/>
      <c r="D235" s="142"/>
      <c r="E235" s="371" t="str">
        <f t="shared" si="13"/>
        <v/>
      </c>
      <c r="G235" s="71"/>
      <c r="H235" s="64"/>
      <c r="I235" s="64"/>
      <c r="J235" s="64"/>
      <c r="K235" s="64"/>
      <c r="L235" s="64"/>
      <c r="M235" s="64"/>
      <c r="N235" s="64"/>
      <c r="O235" s="64"/>
      <c r="P235" s="64"/>
      <c r="Q235" s="64"/>
    </row>
    <row r="236" spans="1:17" s="70" customFormat="1">
      <c r="A236" s="139">
        <v>225</v>
      </c>
      <c r="B236" s="140"/>
      <c r="C236" s="140"/>
      <c r="D236" s="142"/>
      <c r="E236" s="37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39">
        <v>226</v>
      </c>
      <c r="B237" s="140"/>
      <c r="C237" s="140"/>
      <c r="D237" s="142"/>
      <c r="E237" s="371" t="str">
        <f t="shared" si="14"/>
        <v/>
      </c>
      <c r="G237" s="71"/>
      <c r="H237" s="64"/>
      <c r="I237" s="64"/>
      <c r="J237" s="64"/>
      <c r="K237" s="64"/>
      <c r="L237" s="64"/>
      <c r="M237" s="64"/>
      <c r="N237" s="64"/>
      <c r="O237" s="64"/>
      <c r="P237" s="64"/>
      <c r="Q237" s="64"/>
    </row>
    <row r="238" spans="1:17" s="70" customFormat="1">
      <c r="A238" s="139">
        <v>227</v>
      </c>
      <c r="B238" s="140"/>
      <c r="C238" s="140"/>
      <c r="D238" s="142"/>
      <c r="E238" s="371" t="str">
        <f t="shared" si="14"/>
        <v/>
      </c>
      <c r="G238" s="71"/>
      <c r="H238" s="64"/>
      <c r="I238" s="64"/>
      <c r="J238" s="64"/>
      <c r="K238" s="64"/>
      <c r="L238" s="64"/>
      <c r="M238" s="64"/>
      <c r="N238" s="64"/>
      <c r="O238" s="64"/>
      <c r="P238" s="64"/>
      <c r="Q238" s="64"/>
    </row>
    <row r="239" spans="1:17" s="70" customFormat="1">
      <c r="A239" s="139">
        <v>228</v>
      </c>
      <c r="B239" s="140"/>
      <c r="C239" s="140"/>
      <c r="D239" s="142"/>
      <c r="E239" s="371" t="str">
        <f t="shared" si="14"/>
        <v/>
      </c>
      <c r="G239" s="71"/>
      <c r="H239" s="64"/>
      <c r="I239" s="64"/>
      <c r="J239" s="64"/>
      <c r="K239" s="64"/>
      <c r="L239" s="64"/>
      <c r="M239" s="64"/>
      <c r="N239" s="64"/>
      <c r="O239" s="64"/>
      <c r="P239" s="64"/>
      <c r="Q239" s="64"/>
    </row>
    <row r="240" spans="1:17" s="70" customFormat="1">
      <c r="A240" s="139">
        <v>229</v>
      </c>
      <c r="B240" s="140"/>
      <c r="C240" s="140"/>
      <c r="D240" s="142"/>
      <c r="E240" s="371" t="str">
        <f t="shared" si="14"/>
        <v/>
      </c>
      <c r="G240" s="71"/>
      <c r="H240" s="64"/>
      <c r="I240" s="64"/>
      <c r="J240" s="64"/>
      <c r="K240" s="64"/>
      <c r="L240" s="64"/>
      <c r="M240" s="64"/>
      <c r="N240" s="64"/>
      <c r="O240" s="64"/>
      <c r="P240" s="64"/>
      <c r="Q240" s="64"/>
    </row>
    <row r="241" spans="1:17" s="70" customFormat="1">
      <c r="A241" s="139">
        <v>230</v>
      </c>
      <c r="B241" s="140"/>
      <c r="C241" s="140"/>
      <c r="D241" s="142"/>
      <c r="E241" s="371" t="str">
        <f t="shared" si="14"/>
        <v/>
      </c>
      <c r="G241" s="71"/>
      <c r="H241" s="64"/>
      <c r="I241" s="64"/>
      <c r="J241" s="64"/>
      <c r="K241" s="64"/>
      <c r="L241" s="64"/>
      <c r="M241" s="64"/>
      <c r="N241" s="64"/>
      <c r="O241" s="64"/>
      <c r="P241" s="64"/>
      <c r="Q241" s="64"/>
    </row>
    <row r="242" spans="1:17" s="70" customFormat="1">
      <c r="A242" s="139">
        <v>231</v>
      </c>
      <c r="B242" s="140"/>
      <c r="C242" s="140"/>
      <c r="D242" s="142"/>
      <c r="E242" s="371" t="str">
        <f t="shared" si="14"/>
        <v/>
      </c>
      <c r="G242" s="71"/>
      <c r="H242" s="64"/>
      <c r="I242" s="64"/>
      <c r="J242" s="64"/>
      <c r="K242" s="64"/>
      <c r="L242" s="64"/>
      <c r="M242" s="64"/>
      <c r="N242" s="64"/>
      <c r="O242" s="64"/>
      <c r="P242" s="64"/>
      <c r="Q242" s="64"/>
    </row>
    <row r="243" spans="1:17" s="70" customFormat="1">
      <c r="A243" s="139">
        <v>232</v>
      </c>
      <c r="B243" s="140"/>
      <c r="C243" s="140"/>
      <c r="D243" s="142"/>
      <c r="E243" s="371" t="str">
        <f t="shared" si="14"/>
        <v/>
      </c>
      <c r="G243" s="71"/>
      <c r="H243" s="64"/>
      <c r="I243" s="64"/>
      <c r="J243" s="64"/>
      <c r="K243" s="64"/>
      <c r="L243" s="64"/>
      <c r="M243" s="64"/>
      <c r="N243" s="64"/>
      <c r="O243" s="64"/>
      <c r="P243" s="64"/>
      <c r="Q243" s="64"/>
    </row>
    <row r="244" spans="1:17" s="70" customFormat="1">
      <c r="A244" s="139">
        <v>233</v>
      </c>
      <c r="B244" s="140"/>
      <c r="C244" s="140"/>
      <c r="D244" s="142"/>
      <c r="E244" s="371" t="str">
        <f t="shared" si="14"/>
        <v/>
      </c>
      <c r="G244" s="71"/>
      <c r="H244" s="64"/>
      <c r="I244" s="64"/>
      <c r="J244" s="64"/>
      <c r="K244" s="64"/>
      <c r="L244" s="64"/>
      <c r="M244" s="64"/>
      <c r="N244" s="64"/>
      <c r="O244" s="64"/>
      <c r="P244" s="64"/>
      <c r="Q244" s="64"/>
    </row>
    <row r="245" spans="1:17" s="70" customFormat="1">
      <c r="A245" s="139">
        <v>234</v>
      </c>
      <c r="B245" s="140"/>
      <c r="C245" s="140"/>
      <c r="D245" s="142"/>
      <c r="E245" s="371" t="str">
        <f t="shared" si="14"/>
        <v/>
      </c>
      <c r="G245" s="71"/>
      <c r="H245" s="64"/>
      <c r="I245" s="64"/>
      <c r="J245" s="64"/>
      <c r="K245" s="64"/>
      <c r="L245" s="64"/>
      <c r="M245" s="64"/>
      <c r="N245" s="64"/>
      <c r="O245" s="64"/>
      <c r="P245" s="64"/>
      <c r="Q245" s="64"/>
    </row>
    <row r="246" spans="1:17" s="70" customFormat="1">
      <c r="A246" s="139">
        <v>235</v>
      </c>
      <c r="B246" s="140"/>
      <c r="C246" s="140"/>
      <c r="D246" s="142"/>
      <c r="E246" s="371" t="str">
        <f t="shared" si="14"/>
        <v/>
      </c>
      <c r="G246" s="71"/>
      <c r="H246" s="64"/>
      <c r="I246" s="64"/>
      <c r="J246" s="64"/>
      <c r="K246" s="64"/>
      <c r="L246" s="64"/>
      <c r="M246" s="64"/>
      <c r="N246" s="64"/>
      <c r="O246" s="64"/>
      <c r="P246" s="64"/>
      <c r="Q246" s="64"/>
    </row>
    <row r="247" spans="1:17" s="70" customFormat="1">
      <c r="A247" s="139">
        <v>236</v>
      </c>
      <c r="B247" s="140"/>
      <c r="C247" s="140"/>
      <c r="D247" s="142"/>
      <c r="E247" s="371" t="str">
        <f t="shared" si="14"/>
        <v/>
      </c>
      <c r="G247" s="71"/>
      <c r="H247" s="64"/>
      <c r="I247" s="64"/>
      <c r="J247" s="64"/>
      <c r="K247" s="64"/>
      <c r="L247" s="64"/>
      <c r="M247" s="64"/>
      <c r="N247" s="64"/>
      <c r="O247" s="64"/>
      <c r="P247" s="64"/>
      <c r="Q247" s="64"/>
    </row>
    <row r="248" spans="1:17" s="70" customFormat="1">
      <c r="A248" s="139">
        <v>237</v>
      </c>
      <c r="B248" s="140"/>
      <c r="C248" s="140"/>
      <c r="D248" s="142"/>
      <c r="E248" s="371" t="str">
        <f t="shared" si="14"/>
        <v/>
      </c>
      <c r="G248" s="71"/>
      <c r="H248" s="64"/>
      <c r="I248" s="64"/>
      <c r="J248" s="64"/>
      <c r="K248" s="64"/>
      <c r="L248" s="64"/>
      <c r="M248" s="64"/>
      <c r="N248" s="64"/>
      <c r="O248" s="64"/>
      <c r="P248" s="64"/>
      <c r="Q248" s="64"/>
    </row>
    <row r="249" spans="1:17" s="70" customFormat="1">
      <c r="A249" s="139">
        <v>238</v>
      </c>
      <c r="B249" s="140"/>
      <c r="C249" s="140"/>
      <c r="D249" s="142"/>
      <c r="E249" s="371" t="str">
        <f t="shared" si="14"/>
        <v/>
      </c>
      <c r="G249" s="71"/>
      <c r="H249" s="64"/>
      <c r="I249" s="64"/>
      <c r="J249" s="64"/>
      <c r="K249" s="64"/>
      <c r="L249" s="64"/>
      <c r="M249" s="64"/>
      <c r="N249" s="64"/>
      <c r="O249" s="64"/>
      <c r="P249" s="64"/>
      <c r="Q249" s="64"/>
    </row>
    <row r="250" spans="1:17" s="70" customFormat="1">
      <c r="A250" s="139">
        <v>239</v>
      </c>
      <c r="B250" s="140"/>
      <c r="C250" s="140"/>
      <c r="D250" s="142"/>
      <c r="E250" s="371" t="str">
        <f t="shared" si="14"/>
        <v/>
      </c>
      <c r="G250" s="71"/>
      <c r="H250" s="64"/>
      <c r="I250" s="64"/>
      <c r="J250" s="64"/>
      <c r="K250" s="64"/>
      <c r="L250" s="64"/>
      <c r="M250" s="64"/>
      <c r="N250" s="64"/>
      <c r="O250" s="64"/>
      <c r="P250" s="64"/>
      <c r="Q250" s="64"/>
    </row>
    <row r="251" spans="1:17" s="70" customFormat="1">
      <c r="A251" s="139">
        <v>240</v>
      </c>
      <c r="B251" s="140"/>
      <c r="C251" s="140"/>
      <c r="D251" s="142"/>
      <c r="E251" s="371" t="str">
        <f t="shared" si="14"/>
        <v/>
      </c>
      <c r="G251" s="71"/>
      <c r="H251" s="64"/>
      <c r="I251" s="64"/>
      <c r="J251" s="64"/>
      <c r="K251" s="64"/>
      <c r="L251" s="64"/>
      <c r="M251" s="64"/>
      <c r="N251" s="64"/>
      <c r="O251" s="64"/>
      <c r="P251" s="64"/>
      <c r="Q251" s="64"/>
    </row>
    <row r="252" spans="1:17" s="70" customFormat="1">
      <c r="A252" s="139">
        <v>241</v>
      </c>
      <c r="B252" s="140"/>
      <c r="C252" s="140"/>
      <c r="D252" s="142"/>
      <c r="E252" s="371" t="str">
        <f t="shared" si="14"/>
        <v/>
      </c>
      <c r="G252" s="71"/>
      <c r="H252" s="64"/>
      <c r="I252" s="64"/>
      <c r="J252" s="64"/>
      <c r="K252" s="64"/>
      <c r="L252" s="64"/>
      <c r="M252" s="64"/>
      <c r="N252" s="64"/>
      <c r="O252" s="64"/>
      <c r="P252" s="64"/>
      <c r="Q252" s="64"/>
    </row>
    <row r="253" spans="1:17" s="70" customFormat="1">
      <c r="A253" s="139">
        <v>242</v>
      </c>
      <c r="B253" s="140"/>
      <c r="C253" s="140"/>
      <c r="D253" s="142"/>
      <c r="E253" s="371" t="str">
        <f t="shared" si="14"/>
        <v/>
      </c>
      <c r="G253" s="71"/>
      <c r="H253" s="64"/>
      <c r="I253" s="64"/>
      <c r="J253" s="64"/>
      <c r="K253" s="64"/>
      <c r="L253" s="64"/>
      <c r="M253" s="64"/>
      <c r="N253" s="64"/>
      <c r="O253" s="64"/>
      <c r="P253" s="64"/>
      <c r="Q253" s="64"/>
    </row>
    <row r="254" spans="1:17" s="70" customFormat="1">
      <c r="A254" s="139">
        <v>243</v>
      </c>
      <c r="B254" s="140"/>
      <c r="C254" s="140"/>
      <c r="D254" s="142"/>
      <c r="E254" s="371" t="str">
        <f t="shared" si="14"/>
        <v/>
      </c>
      <c r="G254" s="71"/>
      <c r="H254" s="64"/>
      <c r="I254" s="64"/>
      <c r="J254" s="64"/>
      <c r="K254" s="64"/>
      <c r="L254" s="64"/>
      <c r="M254" s="64"/>
      <c r="N254" s="64"/>
      <c r="O254" s="64"/>
      <c r="P254" s="64"/>
      <c r="Q254" s="64"/>
    </row>
    <row r="255" spans="1:17" s="70" customFormat="1">
      <c r="A255" s="139">
        <v>244</v>
      </c>
      <c r="B255" s="140"/>
      <c r="C255" s="140"/>
      <c r="D255" s="142"/>
      <c r="E255" s="371" t="str">
        <f t="shared" si="14"/>
        <v/>
      </c>
      <c r="G255" s="71"/>
      <c r="H255" s="64"/>
      <c r="I255" s="64"/>
      <c r="J255" s="64"/>
      <c r="K255" s="64"/>
      <c r="L255" s="64"/>
      <c r="M255" s="64"/>
      <c r="N255" s="64"/>
      <c r="O255" s="64"/>
      <c r="P255" s="64"/>
      <c r="Q255" s="64"/>
    </row>
    <row r="256" spans="1:17" s="70" customFormat="1">
      <c r="A256" s="139">
        <v>245</v>
      </c>
      <c r="B256" s="140"/>
      <c r="C256" s="140"/>
      <c r="D256" s="142"/>
      <c r="E256" s="371" t="str">
        <f t="shared" si="14"/>
        <v/>
      </c>
      <c r="G256" s="71"/>
      <c r="H256" s="64"/>
      <c r="I256" s="64"/>
      <c r="J256" s="64"/>
      <c r="K256" s="64"/>
      <c r="L256" s="64"/>
      <c r="M256" s="64"/>
      <c r="N256" s="64"/>
      <c r="O256" s="64"/>
      <c r="P256" s="64"/>
      <c r="Q256" s="64"/>
    </row>
    <row r="257" spans="1:17" s="70" customFormat="1">
      <c r="A257" s="139">
        <v>246</v>
      </c>
      <c r="B257" s="140"/>
      <c r="C257" s="140"/>
      <c r="D257" s="142"/>
      <c r="E257" s="371" t="str">
        <f t="shared" si="14"/>
        <v/>
      </c>
      <c r="G257" s="71"/>
      <c r="H257" s="64"/>
      <c r="I257" s="64"/>
      <c r="J257" s="64"/>
      <c r="K257" s="64"/>
      <c r="L257" s="64"/>
      <c r="M257" s="64"/>
      <c r="N257" s="64"/>
      <c r="O257" s="64"/>
      <c r="P257" s="64"/>
      <c r="Q257" s="64"/>
    </row>
    <row r="258" spans="1:17" s="70" customFormat="1">
      <c r="A258" s="139">
        <v>247</v>
      </c>
      <c r="B258" s="140"/>
      <c r="C258" s="140"/>
      <c r="D258" s="142"/>
      <c r="E258" s="371" t="str">
        <f t="shared" si="14"/>
        <v/>
      </c>
      <c r="G258" s="71"/>
      <c r="H258" s="64"/>
      <c r="I258" s="64"/>
      <c r="J258" s="64"/>
      <c r="K258" s="64"/>
      <c r="L258" s="64"/>
      <c r="M258" s="64"/>
      <c r="N258" s="64"/>
      <c r="O258" s="64"/>
      <c r="P258" s="64"/>
      <c r="Q258" s="64"/>
    </row>
    <row r="259" spans="1:17" s="70" customFormat="1">
      <c r="A259" s="139">
        <v>248</v>
      </c>
      <c r="B259" s="140"/>
      <c r="C259" s="140"/>
      <c r="D259" s="142"/>
      <c r="E259" s="371" t="str">
        <f t="shared" si="14"/>
        <v/>
      </c>
      <c r="G259" s="71"/>
      <c r="H259" s="64"/>
      <c r="I259" s="64"/>
      <c r="J259" s="64"/>
      <c r="K259" s="64"/>
      <c r="L259" s="64"/>
      <c r="M259" s="64"/>
      <c r="N259" s="64"/>
      <c r="O259" s="64"/>
      <c r="P259" s="64"/>
      <c r="Q259" s="64"/>
    </row>
    <row r="260" spans="1:17" s="70" customFormat="1">
      <c r="A260" s="139">
        <v>249</v>
      </c>
      <c r="B260" s="140"/>
      <c r="C260" s="140"/>
      <c r="D260" s="142"/>
      <c r="E260" s="371" t="str">
        <f t="shared" si="14"/>
        <v/>
      </c>
      <c r="G260" s="71"/>
      <c r="H260" s="64"/>
      <c r="I260" s="64"/>
      <c r="J260" s="64"/>
      <c r="K260" s="64"/>
      <c r="L260" s="64"/>
      <c r="M260" s="64"/>
      <c r="N260" s="64"/>
      <c r="O260" s="64"/>
      <c r="P260" s="64"/>
      <c r="Q260" s="64"/>
    </row>
    <row r="261" spans="1:17" s="70" customFormat="1">
      <c r="A261" s="139">
        <v>250</v>
      </c>
      <c r="B261" s="140"/>
      <c r="C261" s="140"/>
      <c r="D261" s="142"/>
      <c r="E261" s="37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B12" sqref="B12:E18"/>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7" width="17.7109375" style="64"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228</v>
      </c>
      <c r="E1" s="61"/>
      <c r="F1" s="63"/>
      <c r="G1" s="50"/>
      <c r="H1" s="62"/>
      <c r="I1" s="284"/>
      <c r="K1"/>
    </row>
    <row r="2" spans="1:11" s="60" customFormat="1">
      <c r="A2" s="339" t="str">
        <f>IF(ISBLANK(facultate), IF(ISBLANK(departament),"","Departament " &amp; departament), "Facultatea " &amp; facultate)</f>
        <v>Facultatea Construcții</v>
      </c>
      <c r="E2" s="61"/>
      <c r="F2" s="63"/>
      <c r="G2" s="50"/>
      <c r="H2" s="62"/>
      <c r="I2" s="284"/>
      <c r="K2"/>
    </row>
    <row r="3" spans="1:11" s="60" customFormat="1">
      <c r="A3" s="339" t="str">
        <f>IF(ISBLANK(departament),"","Departamentul " &amp; departament)</f>
        <v>Departamentul Căi de Comunicație Terestre, Fundații și Cadastru</v>
      </c>
      <c r="E3" s="61"/>
      <c r="F3" s="63"/>
      <c r="G3" s="50"/>
      <c r="H3" s="62"/>
      <c r="I3" s="284"/>
      <c r="K3"/>
    </row>
    <row r="4" spans="1:11">
      <c r="A4" s="527" t="s">
        <v>531</v>
      </c>
      <c r="B4" s="527"/>
      <c r="C4" s="527"/>
      <c r="D4" s="527"/>
      <c r="E4" s="527"/>
      <c r="F4" s="527"/>
      <c r="G4" s="406"/>
      <c r="H4" s="221"/>
      <c r="I4" s="286"/>
    </row>
    <row r="5" spans="1:11">
      <c r="A5" s="527" t="s">
        <v>570</v>
      </c>
      <c r="B5" s="527"/>
      <c r="C5" s="527"/>
      <c r="D5" s="527"/>
      <c r="E5" s="527"/>
      <c r="F5" s="527"/>
      <c r="G5" s="406"/>
      <c r="H5" s="221"/>
    </row>
    <row r="6" spans="1:11" ht="13.5" customHeight="1">
      <c r="E6" s="64"/>
      <c r="F6" s="340"/>
      <c r="G6" s="340" t="str">
        <f>CONCATENATE(functie," ",nume_candidat)</f>
        <v>Profesor Ciutina Adrian</v>
      </c>
    </row>
    <row r="7" spans="1:11" ht="18.75" customHeight="1">
      <c r="A7" s="525" t="s">
        <v>93</v>
      </c>
      <c r="B7" s="535" t="s">
        <v>572</v>
      </c>
      <c r="C7" s="535" t="s">
        <v>529</v>
      </c>
      <c r="D7" s="535" t="s">
        <v>571</v>
      </c>
      <c r="E7" s="535" t="s">
        <v>2</v>
      </c>
      <c r="F7" s="525" t="s">
        <v>289</v>
      </c>
      <c r="G7" s="535" t="s">
        <v>827</v>
      </c>
      <c r="H7" s="525" t="s">
        <v>4</v>
      </c>
      <c r="I7" s="546" t="s">
        <v>286</v>
      </c>
      <c r="J7" s="532" t="s">
        <v>296</v>
      </c>
    </row>
    <row r="8" spans="1:11" ht="18.75" customHeight="1">
      <c r="A8" s="542"/>
      <c r="B8" s="536"/>
      <c r="C8" s="536"/>
      <c r="D8" s="536"/>
      <c r="E8" s="536"/>
      <c r="F8" s="542"/>
      <c r="G8" s="536"/>
      <c r="H8" s="542"/>
      <c r="I8" s="547"/>
      <c r="J8" s="532"/>
    </row>
    <row r="9" spans="1:11" ht="18.75" customHeight="1">
      <c r="A9" s="542"/>
      <c r="B9" s="536"/>
      <c r="C9" s="536"/>
      <c r="D9" s="536"/>
      <c r="E9" s="536"/>
      <c r="F9" s="526"/>
      <c r="G9" s="536"/>
      <c r="H9" s="526"/>
      <c r="I9" s="547"/>
      <c r="J9" s="532"/>
    </row>
    <row r="10" spans="1:11" ht="18.75" customHeight="1">
      <c r="A10" s="526"/>
      <c r="B10" s="537"/>
      <c r="C10" s="537"/>
      <c r="D10" s="537"/>
      <c r="E10" s="537"/>
      <c r="F10" s="341" t="str">
        <f>CONCATENATE("ultimii ",durata_evaluare," ani")</f>
        <v>ultimii 5 ani</v>
      </c>
      <c r="G10" s="537"/>
      <c r="H10" s="341" t="str">
        <f>CONCATENATE("ultimii                                  ",durata_evaluare," ani")</f>
        <v>ultimii                                  5 ani</v>
      </c>
      <c r="I10" s="548"/>
      <c r="J10" s="532"/>
    </row>
    <row r="11" spans="1:11">
      <c r="A11" s="86"/>
      <c r="B11" s="65"/>
      <c r="C11" s="65"/>
      <c r="D11" s="65"/>
      <c r="E11" s="30"/>
      <c r="F11" s="144">
        <f>SUMIF(F12:F1012,"&gt;0")</f>
        <v>0</v>
      </c>
      <c r="G11" s="418"/>
      <c r="H11" s="4">
        <f t="shared" ref="H11" si="0">SUMIF(H12:H110,"&gt;0")</f>
        <v>0</v>
      </c>
      <c r="I11" s="293"/>
    </row>
    <row r="12" spans="1:11">
      <c r="A12" s="37">
        <v>1</v>
      </c>
      <c r="B12" s="7"/>
      <c r="C12" s="7"/>
      <c r="D12" s="7"/>
      <c r="E12" s="215"/>
      <c r="F12" s="16" t="str">
        <f t="shared" ref="F12:F75" si="1">IF(OR($B12="",$C12="",$E12&lt;an_initial,$E12&gt;an_final),"",H12 * (INDEX(i7punctaje, MATCH(C12,i7anvergură,0), MATCH(D12,i7premiu,0) )) )</f>
        <v/>
      </c>
      <c r="G12" s="37"/>
      <c r="H12" s="58" t="str">
        <f t="shared" ref="H12:H43" si="2">IF(OR($B12="",$C12="",$E12="",$E12&gt;an_final),"",IF($E12&gt;=an_initial,1,""))</f>
        <v/>
      </c>
      <c r="I12" s="342" t="b">
        <f t="shared" ref="I12:I75" si="3">IF(nume_candidat="",FALSE,ISNUMBER(SEARCH(nume_candidat,$B12)))</f>
        <v>0</v>
      </c>
      <c r="J12" s="343">
        <f t="shared" ref="J12:J43" si="4">LEN(B12)-LEN(SUBSTITUTE(B12,",",""))+1</f>
        <v>1</v>
      </c>
    </row>
    <row r="13" spans="1:11">
      <c r="A13" s="37">
        <v>2</v>
      </c>
      <c r="B13" s="7"/>
      <c r="C13" s="7"/>
      <c r="D13" s="7"/>
      <c r="E13" s="215"/>
      <c r="F13" s="16" t="str">
        <f t="shared" si="1"/>
        <v/>
      </c>
      <c r="G13" s="37"/>
      <c r="H13" s="58" t="str">
        <f t="shared" si="2"/>
        <v/>
      </c>
      <c r="I13" s="342" t="b">
        <f t="shared" si="3"/>
        <v>0</v>
      </c>
      <c r="J13" s="343">
        <f t="shared" si="4"/>
        <v>1</v>
      </c>
    </row>
    <row r="14" spans="1:11">
      <c r="A14" s="37">
        <v>3</v>
      </c>
      <c r="B14" s="7"/>
      <c r="C14" s="7"/>
      <c r="D14" s="7"/>
      <c r="E14" s="215"/>
      <c r="F14" s="16" t="str">
        <f t="shared" si="1"/>
        <v/>
      </c>
      <c r="G14" s="37"/>
      <c r="H14" s="58" t="str">
        <f t="shared" si="2"/>
        <v/>
      </c>
      <c r="I14" s="342" t="b">
        <f t="shared" si="3"/>
        <v>0</v>
      </c>
      <c r="J14" s="343">
        <f t="shared" si="4"/>
        <v>1</v>
      </c>
    </row>
    <row r="15" spans="1:11">
      <c r="A15" s="37">
        <v>4</v>
      </c>
      <c r="B15" s="369"/>
      <c r="C15" s="369"/>
      <c r="D15" s="369"/>
      <c r="E15" s="385"/>
      <c r="F15" s="16" t="str">
        <f t="shared" si="1"/>
        <v/>
      </c>
      <c r="G15" s="37"/>
      <c r="H15" s="58" t="str">
        <f t="shared" si="2"/>
        <v/>
      </c>
      <c r="I15" s="342" t="b">
        <f t="shared" si="3"/>
        <v>0</v>
      </c>
      <c r="J15" s="343">
        <f t="shared" si="4"/>
        <v>1</v>
      </c>
    </row>
    <row r="16" spans="1:11">
      <c r="A16" s="37">
        <v>5</v>
      </c>
      <c r="B16" s="369"/>
      <c r="C16" s="369"/>
      <c r="D16" s="369"/>
      <c r="E16" s="385"/>
      <c r="F16" s="16" t="str">
        <f t="shared" si="1"/>
        <v/>
      </c>
      <c r="G16" s="37"/>
      <c r="H16" s="58" t="str">
        <f t="shared" si="2"/>
        <v/>
      </c>
      <c r="I16" s="342" t="b">
        <f t="shared" si="3"/>
        <v>0</v>
      </c>
      <c r="J16" s="343">
        <f t="shared" si="4"/>
        <v>1</v>
      </c>
    </row>
    <row r="17" spans="1:10">
      <c r="A17" s="37">
        <v>6</v>
      </c>
      <c r="B17" s="369"/>
      <c r="C17" s="369"/>
      <c r="D17" s="369"/>
      <c r="E17" s="385"/>
      <c r="F17" s="16" t="str">
        <f t="shared" si="1"/>
        <v/>
      </c>
      <c r="G17" s="37"/>
      <c r="H17" s="58" t="str">
        <f t="shared" si="2"/>
        <v/>
      </c>
      <c r="I17" s="342" t="b">
        <f t="shared" si="3"/>
        <v>0</v>
      </c>
      <c r="J17" s="343">
        <f t="shared" si="4"/>
        <v>1</v>
      </c>
    </row>
    <row r="18" spans="1:10">
      <c r="A18" s="37">
        <v>7</v>
      </c>
      <c r="B18" s="369"/>
      <c r="C18" s="369"/>
      <c r="D18" s="6"/>
      <c r="E18" s="211"/>
      <c r="F18" s="16" t="str">
        <f t="shared" si="1"/>
        <v/>
      </c>
      <c r="G18" s="37"/>
      <c r="H18" s="58" t="str">
        <f t="shared" si="2"/>
        <v/>
      </c>
      <c r="I18" s="342" t="b">
        <f t="shared" si="3"/>
        <v>0</v>
      </c>
      <c r="J18" s="343">
        <f t="shared" si="4"/>
        <v>1</v>
      </c>
    </row>
    <row r="19" spans="1:10">
      <c r="A19" s="37">
        <v>8</v>
      </c>
      <c r="B19" s="6"/>
      <c r="C19" s="6"/>
      <c r="D19" s="6"/>
      <c r="E19" s="211"/>
      <c r="F19" s="16" t="str">
        <f t="shared" si="1"/>
        <v/>
      </c>
      <c r="G19" s="37"/>
      <c r="H19" s="58" t="str">
        <f t="shared" si="2"/>
        <v/>
      </c>
      <c r="I19" s="342" t="b">
        <f t="shared" si="3"/>
        <v>0</v>
      </c>
      <c r="J19" s="343">
        <f t="shared" si="4"/>
        <v>1</v>
      </c>
    </row>
    <row r="20" spans="1:10">
      <c r="A20" s="37">
        <v>9</v>
      </c>
      <c r="B20" s="6"/>
      <c r="C20" s="6"/>
      <c r="D20" s="6"/>
      <c r="E20" s="211"/>
      <c r="F20" s="16" t="str">
        <f t="shared" si="1"/>
        <v/>
      </c>
      <c r="G20" s="37"/>
      <c r="H20" s="58" t="str">
        <f t="shared" si="2"/>
        <v/>
      </c>
      <c r="I20" s="342" t="b">
        <f t="shared" si="3"/>
        <v>0</v>
      </c>
      <c r="J20" s="343">
        <f t="shared" si="4"/>
        <v>1</v>
      </c>
    </row>
    <row r="21" spans="1:10">
      <c r="A21" s="37">
        <v>10</v>
      </c>
      <c r="B21" s="6"/>
      <c r="C21" s="6"/>
      <c r="D21" s="6"/>
      <c r="E21" s="211"/>
      <c r="F21" s="16" t="str">
        <f t="shared" si="1"/>
        <v/>
      </c>
      <c r="G21" s="37"/>
      <c r="H21" s="58" t="str">
        <f t="shared" si="2"/>
        <v/>
      </c>
      <c r="I21" s="342" t="b">
        <f t="shared" si="3"/>
        <v>0</v>
      </c>
      <c r="J21" s="343">
        <f t="shared" si="4"/>
        <v>1</v>
      </c>
    </row>
    <row r="22" spans="1:10">
      <c r="A22" s="37">
        <v>11</v>
      </c>
      <c r="B22" s="6"/>
      <c r="C22" s="6"/>
      <c r="D22" s="6"/>
      <c r="E22" s="211"/>
      <c r="F22" s="16" t="str">
        <f t="shared" si="1"/>
        <v/>
      </c>
      <c r="G22" s="37"/>
      <c r="H22" s="58" t="str">
        <f t="shared" si="2"/>
        <v/>
      </c>
      <c r="I22" s="342" t="b">
        <f t="shared" si="3"/>
        <v>0</v>
      </c>
      <c r="J22" s="343">
        <f t="shared" si="4"/>
        <v>1</v>
      </c>
    </row>
    <row r="23" spans="1:10">
      <c r="A23" s="37">
        <v>12</v>
      </c>
      <c r="B23" s="6"/>
      <c r="C23" s="6"/>
      <c r="D23" s="6"/>
      <c r="E23" s="211"/>
      <c r="F23" s="16" t="str">
        <f t="shared" si="1"/>
        <v/>
      </c>
      <c r="G23" s="37"/>
      <c r="H23" s="58" t="str">
        <f t="shared" si="2"/>
        <v/>
      </c>
      <c r="I23" s="342" t="b">
        <f t="shared" si="3"/>
        <v>0</v>
      </c>
      <c r="J23" s="343">
        <f t="shared" si="4"/>
        <v>1</v>
      </c>
    </row>
    <row r="24" spans="1:10">
      <c r="A24" s="37">
        <v>13</v>
      </c>
      <c r="B24" s="6"/>
      <c r="C24" s="6"/>
      <c r="D24" s="6"/>
      <c r="E24" s="211"/>
      <c r="F24" s="16" t="str">
        <f t="shared" si="1"/>
        <v/>
      </c>
      <c r="G24" s="37"/>
      <c r="H24" s="58" t="str">
        <f t="shared" si="2"/>
        <v/>
      </c>
      <c r="I24" s="342" t="b">
        <f t="shared" si="3"/>
        <v>0</v>
      </c>
      <c r="J24" s="343">
        <f t="shared" si="4"/>
        <v>1</v>
      </c>
    </row>
    <row r="25" spans="1:10">
      <c r="A25" s="37">
        <v>14</v>
      </c>
      <c r="B25" s="6"/>
      <c r="C25" s="6"/>
      <c r="D25" s="6"/>
      <c r="E25" s="211"/>
      <c r="F25" s="16" t="str">
        <f t="shared" si="1"/>
        <v/>
      </c>
      <c r="G25" s="37"/>
      <c r="H25" s="58" t="str">
        <f t="shared" si="2"/>
        <v/>
      </c>
      <c r="I25" s="342" t="b">
        <f t="shared" si="3"/>
        <v>0</v>
      </c>
      <c r="J25" s="343">
        <f t="shared" si="4"/>
        <v>1</v>
      </c>
    </row>
    <row r="26" spans="1:10">
      <c r="A26" s="37">
        <v>15</v>
      </c>
      <c r="B26" s="6"/>
      <c r="C26" s="6"/>
      <c r="D26" s="6"/>
      <c r="E26" s="211"/>
      <c r="F26" s="16" t="str">
        <f t="shared" si="1"/>
        <v/>
      </c>
      <c r="G26" s="37"/>
      <c r="H26" s="58" t="str">
        <f t="shared" si="2"/>
        <v/>
      </c>
      <c r="I26" s="342" t="b">
        <f t="shared" si="3"/>
        <v>0</v>
      </c>
      <c r="J26" s="343">
        <f t="shared" si="4"/>
        <v>1</v>
      </c>
    </row>
    <row r="27" spans="1:10">
      <c r="A27" s="37">
        <v>16</v>
      </c>
      <c r="B27" s="6"/>
      <c r="C27" s="6"/>
      <c r="D27" s="6"/>
      <c r="E27" s="211"/>
      <c r="F27" s="16" t="str">
        <f t="shared" si="1"/>
        <v/>
      </c>
      <c r="G27" s="37"/>
      <c r="H27" s="58" t="str">
        <f t="shared" si="2"/>
        <v/>
      </c>
      <c r="I27" s="342" t="b">
        <f t="shared" si="3"/>
        <v>0</v>
      </c>
      <c r="J27" s="343">
        <f t="shared" si="4"/>
        <v>1</v>
      </c>
    </row>
    <row r="28" spans="1:10">
      <c r="A28" s="37">
        <v>17</v>
      </c>
      <c r="B28" s="6"/>
      <c r="C28" s="6"/>
      <c r="D28" s="6"/>
      <c r="E28" s="211"/>
      <c r="F28" s="16" t="str">
        <f t="shared" si="1"/>
        <v/>
      </c>
      <c r="G28" s="37"/>
      <c r="H28" s="58" t="str">
        <f t="shared" si="2"/>
        <v/>
      </c>
      <c r="I28" s="342" t="b">
        <f t="shared" si="3"/>
        <v>0</v>
      </c>
      <c r="J28" s="343">
        <f t="shared" si="4"/>
        <v>1</v>
      </c>
    </row>
    <row r="29" spans="1:10">
      <c r="A29" s="37">
        <v>18</v>
      </c>
      <c r="B29" s="6"/>
      <c r="C29" s="6"/>
      <c r="D29" s="6"/>
      <c r="E29" s="211"/>
      <c r="F29" s="16" t="str">
        <f t="shared" si="1"/>
        <v/>
      </c>
      <c r="G29" s="37"/>
      <c r="H29" s="58" t="str">
        <f t="shared" si="2"/>
        <v/>
      </c>
      <c r="I29" s="342" t="b">
        <f t="shared" si="3"/>
        <v>0</v>
      </c>
      <c r="J29" s="343">
        <f t="shared" si="4"/>
        <v>1</v>
      </c>
    </row>
    <row r="30" spans="1:10">
      <c r="A30" s="37">
        <v>19</v>
      </c>
      <c r="B30" s="6"/>
      <c r="C30" s="6"/>
      <c r="D30" s="6"/>
      <c r="E30" s="211"/>
      <c r="F30" s="16" t="str">
        <f t="shared" si="1"/>
        <v/>
      </c>
      <c r="G30" s="37"/>
      <c r="H30" s="58" t="str">
        <f t="shared" si="2"/>
        <v/>
      </c>
      <c r="I30" s="342" t="b">
        <f t="shared" si="3"/>
        <v>0</v>
      </c>
      <c r="J30" s="343">
        <f t="shared" si="4"/>
        <v>1</v>
      </c>
    </row>
    <row r="31" spans="1:10">
      <c r="A31" s="37">
        <v>20</v>
      </c>
      <c r="B31" s="6"/>
      <c r="C31" s="6"/>
      <c r="D31" s="6"/>
      <c r="E31" s="211"/>
      <c r="F31" s="16" t="str">
        <f t="shared" si="1"/>
        <v/>
      </c>
      <c r="G31" s="37"/>
      <c r="H31" s="58" t="str">
        <f t="shared" si="2"/>
        <v/>
      </c>
      <c r="I31" s="342" t="b">
        <f t="shared" si="3"/>
        <v>0</v>
      </c>
      <c r="J31" s="343">
        <f t="shared" si="4"/>
        <v>1</v>
      </c>
    </row>
    <row r="32" spans="1:10">
      <c r="A32" s="37">
        <v>21</v>
      </c>
      <c r="B32" s="6"/>
      <c r="C32" s="6"/>
      <c r="D32" s="6"/>
      <c r="E32" s="211"/>
      <c r="F32" s="16" t="str">
        <f t="shared" si="1"/>
        <v/>
      </c>
      <c r="G32" s="37"/>
      <c r="H32" s="58" t="str">
        <f t="shared" si="2"/>
        <v/>
      </c>
      <c r="I32" s="342" t="b">
        <f t="shared" si="3"/>
        <v>0</v>
      </c>
      <c r="J32" s="343">
        <f t="shared" si="4"/>
        <v>1</v>
      </c>
    </row>
    <row r="33" spans="1:10">
      <c r="A33" s="37">
        <v>22</v>
      </c>
      <c r="B33" s="6"/>
      <c r="C33" s="6"/>
      <c r="D33" s="6"/>
      <c r="E33" s="211"/>
      <c r="F33" s="16" t="str">
        <f t="shared" si="1"/>
        <v/>
      </c>
      <c r="G33" s="37"/>
      <c r="H33" s="58" t="str">
        <f t="shared" si="2"/>
        <v/>
      </c>
      <c r="I33" s="342" t="b">
        <f t="shared" si="3"/>
        <v>0</v>
      </c>
      <c r="J33" s="343">
        <f t="shared" si="4"/>
        <v>1</v>
      </c>
    </row>
    <row r="34" spans="1:10">
      <c r="A34" s="37">
        <v>23</v>
      </c>
      <c r="B34" s="6"/>
      <c r="C34" s="6"/>
      <c r="D34" s="6"/>
      <c r="E34" s="211"/>
      <c r="F34" s="16" t="str">
        <f t="shared" si="1"/>
        <v/>
      </c>
      <c r="G34" s="37"/>
      <c r="H34" s="58" t="str">
        <f t="shared" si="2"/>
        <v/>
      </c>
      <c r="I34" s="342" t="b">
        <f t="shared" si="3"/>
        <v>0</v>
      </c>
      <c r="J34" s="343">
        <f t="shared" si="4"/>
        <v>1</v>
      </c>
    </row>
    <row r="35" spans="1:10">
      <c r="A35" s="37">
        <v>24</v>
      </c>
      <c r="B35" s="6"/>
      <c r="C35" s="6"/>
      <c r="D35" s="6"/>
      <c r="E35" s="211"/>
      <c r="F35" s="16" t="str">
        <f t="shared" si="1"/>
        <v/>
      </c>
      <c r="G35" s="37"/>
      <c r="H35" s="58" t="str">
        <f t="shared" si="2"/>
        <v/>
      </c>
      <c r="I35" s="342" t="b">
        <f t="shared" si="3"/>
        <v>0</v>
      </c>
      <c r="J35" s="343">
        <f t="shared" si="4"/>
        <v>1</v>
      </c>
    </row>
    <row r="36" spans="1:10">
      <c r="A36" s="37">
        <v>25</v>
      </c>
      <c r="B36" s="6"/>
      <c r="C36" s="6"/>
      <c r="D36" s="6"/>
      <c r="E36" s="211"/>
      <c r="F36" s="16" t="str">
        <f t="shared" si="1"/>
        <v/>
      </c>
      <c r="G36" s="37"/>
      <c r="H36" s="58" t="str">
        <f t="shared" si="2"/>
        <v/>
      </c>
      <c r="I36" s="342" t="b">
        <f t="shared" si="3"/>
        <v>0</v>
      </c>
      <c r="J36" s="343">
        <f t="shared" si="4"/>
        <v>1</v>
      </c>
    </row>
    <row r="37" spans="1:10">
      <c r="A37" s="37">
        <v>26</v>
      </c>
      <c r="B37" s="6"/>
      <c r="C37" s="6"/>
      <c r="D37" s="6"/>
      <c r="E37" s="211"/>
      <c r="F37" s="16" t="str">
        <f t="shared" si="1"/>
        <v/>
      </c>
      <c r="G37" s="37"/>
      <c r="H37" s="58" t="str">
        <f t="shared" si="2"/>
        <v/>
      </c>
      <c r="I37" s="342" t="b">
        <f t="shared" si="3"/>
        <v>0</v>
      </c>
      <c r="J37" s="343">
        <f t="shared" si="4"/>
        <v>1</v>
      </c>
    </row>
    <row r="38" spans="1:10">
      <c r="A38" s="37">
        <v>27</v>
      </c>
      <c r="B38" s="6"/>
      <c r="C38" s="6"/>
      <c r="D38" s="6"/>
      <c r="E38" s="211"/>
      <c r="F38" s="16" t="str">
        <f t="shared" si="1"/>
        <v/>
      </c>
      <c r="G38" s="37"/>
      <c r="H38" s="58" t="str">
        <f t="shared" si="2"/>
        <v/>
      </c>
      <c r="I38" s="342" t="b">
        <f t="shared" si="3"/>
        <v>0</v>
      </c>
      <c r="J38" s="343">
        <f t="shared" si="4"/>
        <v>1</v>
      </c>
    </row>
    <row r="39" spans="1:10">
      <c r="A39" s="37">
        <v>28</v>
      </c>
      <c r="B39" s="6"/>
      <c r="C39" s="6"/>
      <c r="D39" s="6"/>
      <c r="E39" s="211"/>
      <c r="F39" s="16" t="str">
        <f t="shared" si="1"/>
        <v/>
      </c>
      <c r="G39" s="37"/>
      <c r="H39" s="58" t="str">
        <f t="shared" si="2"/>
        <v/>
      </c>
      <c r="I39" s="342" t="b">
        <f t="shared" si="3"/>
        <v>0</v>
      </c>
      <c r="J39" s="343">
        <f t="shared" si="4"/>
        <v>1</v>
      </c>
    </row>
    <row r="40" spans="1:10">
      <c r="A40" s="37">
        <v>29</v>
      </c>
      <c r="B40" s="6"/>
      <c r="C40" s="6"/>
      <c r="D40" s="6"/>
      <c r="E40" s="211"/>
      <c r="F40" s="16" t="str">
        <f t="shared" si="1"/>
        <v/>
      </c>
      <c r="G40" s="37"/>
      <c r="H40" s="58" t="str">
        <f t="shared" si="2"/>
        <v/>
      </c>
      <c r="I40" s="342" t="b">
        <f t="shared" si="3"/>
        <v>0</v>
      </c>
      <c r="J40" s="343">
        <f t="shared" si="4"/>
        <v>1</v>
      </c>
    </row>
    <row r="41" spans="1:10">
      <c r="A41" s="37">
        <v>30</v>
      </c>
      <c r="B41" s="6"/>
      <c r="C41" s="6"/>
      <c r="D41" s="6"/>
      <c r="E41" s="211"/>
      <c r="F41" s="16" t="str">
        <f t="shared" si="1"/>
        <v/>
      </c>
      <c r="G41" s="37"/>
      <c r="H41" s="58" t="str">
        <f t="shared" si="2"/>
        <v/>
      </c>
      <c r="I41" s="342" t="b">
        <f t="shared" si="3"/>
        <v>0</v>
      </c>
      <c r="J41" s="343">
        <f t="shared" si="4"/>
        <v>1</v>
      </c>
    </row>
    <row r="42" spans="1:10">
      <c r="A42" s="37">
        <v>31</v>
      </c>
      <c r="B42" s="6"/>
      <c r="C42" s="6"/>
      <c r="D42" s="6"/>
      <c r="E42" s="211"/>
      <c r="F42" s="16" t="str">
        <f t="shared" si="1"/>
        <v/>
      </c>
      <c r="G42" s="37"/>
      <c r="H42" s="58" t="str">
        <f t="shared" si="2"/>
        <v/>
      </c>
      <c r="I42" s="342" t="b">
        <f t="shared" si="3"/>
        <v>0</v>
      </c>
      <c r="J42" s="343">
        <f t="shared" si="4"/>
        <v>1</v>
      </c>
    </row>
    <row r="43" spans="1:10">
      <c r="A43" s="37">
        <v>32</v>
      </c>
      <c r="B43" s="6"/>
      <c r="C43" s="6"/>
      <c r="D43" s="6"/>
      <c r="E43" s="211"/>
      <c r="F43" s="16" t="str">
        <f t="shared" si="1"/>
        <v/>
      </c>
      <c r="G43" s="37"/>
      <c r="H43" s="58" t="str">
        <f t="shared" si="2"/>
        <v/>
      </c>
      <c r="I43" s="342" t="b">
        <f t="shared" si="3"/>
        <v>0</v>
      </c>
      <c r="J43" s="343">
        <f t="shared" si="4"/>
        <v>1</v>
      </c>
    </row>
    <row r="44" spans="1:10">
      <c r="A44" s="37">
        <v>33</v>
      </c>
      <c r="B44" s="6"/>
      <c r="C44" s="6"/>
      <c r="D44" s="6"/>
      <c r="E44" s="211"/>
      <c r="F44" s="16" t="str">
        <f t="shared" si="1"/>
        <v/>
      </c>
      <c r="G44" s="37"/>
      <c r="H44" s="58" t="str">
        <f t="shared" ref="H44:H75" si="5">IF(OR($B44="",$C44="",$E44="",$E44&gt;an_final),"",IF($E44&gt;=an_initial,1,""))</f>
        <v/>
      </c>
      <c r="I44" s="342" t="b">
        <f t="shared" si="3"/>
        <v>0</v>
      </c>
      <c r="J44" s="343">
        <f t="shared" ref="J44:J75" si="6">LEN(B44)-LEN(SUBSTITUTE(B44,",",""))+1</f>
        <v>1</v>
      </c>
    </row>
    <row r="45" spans="1:10">
      <c r="A45" s="37">
        <v>34</v>
      </c>
      <c r="B45" s="6"/>
      <c r="C45" s="6"/>
      <c r="D45" s="6"/>
      <c r="E45" s="211"/>
      <c r="F45" s="16" t="str">
        <f t="shared" si="1"/>
        <v/>
      </c>
      <c r="G45" s="37"/>
      <c r="H45" s="58" t="str">
        <f t="shared" si="5"/>
        <v/>
      </c>
      <c r="I45" s="342" t="b">
        <f t="shared" si="3"/>
        <v>0</v>
      </c>
      <c r="J45" s="343">
        <f t="shared" si="6"/>
        <v>1</v>
      </c>
    </row>
    <row r="46" spans="1:10">
      <c r="A46" s="37">
        <v>35</v>
      </c>
      <c r="B46" s="6"/>
      <c r="C46" s="6"/>
      <c r="D46" s="6"/>
      <c r="E46" s="211"/>
      <c r="F46" s="16" t="str">
        <f t="shared" si="1"/>
        <v/>
      </c>
      <c r="G46" s="37"/>
      <c r="H46" s="58" t="str">
        <f t="shared" si="5"/>
        <v/>
      </c>
      <c r="I46" s="342" t="b">
        <f t="shared" si="3"/>
        <v>0</v>
      </c>
      <c r="J46" s="343">
        <f t="shared" si="6"/>
        <v>1</v>
      </c>
    </row>
    <row r="47" spans="1:10">
      <c r="A47" s="37">
        <v>36</v>
      </c>
      <c r="B47" s="6"/>
      <c r="C47" s="6"/>
      <c r="D47" s="6"/>
      <c r="E47" s="211"/>
      <c r="F47" s="16" t="str">
        <f t="shared" si="1"/>
        <v/>
      </c>
      <c r="G47" s="37"/>
      <c r="H47" s="58" t="str">
        <f t="shared" si="5"/>
        <v/>
      </c>
      <c r="I47" s="342" t="b">
        <f t="shared" si="3"/>
        <v>0</v>
      </c>
      <c r="J47" s="343">
        <f t="shared" si="6"/>
        <v>1</v>
      </c>
    </row>
    <row r="48" spans="1:10">
      <c r="A48" s="37">
        <v>37</v>
      </c>
      <c r="B48" s="6"/>
      <c r="C48" s="6"/>
      <c r="D48" s="6"/>
      <c r="E48" s="211"/>
      <c r="F48" s="16" t="str">
        <f t="shared" si="1"/>
        <v/>
      </c>
      <c r="G48" s="37"/>
      <c r="H48" s="58" t="str">
        <f t="shared" si="5"/>
        <v/>
      </c>
      <c r="I48" s="342" t="b">
        <f t="shared" si="3"/>
        <v>0</v>
      </c>
      <c r="J48" s="343">
        <f t="shared" si="6"/>
        <v>1</v>
      </c>
    </row>
    <row r="49" spans="1:10">
      <c r="A49" s="37">
        <v>38</v>
      </c>
      <c r="B49" s="6"/>
      <c r="C49" s="6"/>
      <c r="D49" s="6"/>
      <c r="E49" s="211"/>
      <c r="F49" s="16" t="str">
        <f t="shared" si="1"/>
        <v/>
      </c>
      <c r="G49" s="37"/>
      <c r="H49" s="58" t="str">
        <f t="shared" si="5"/>
        <v/>
      </c>
      <c r="I49" s="342" t="b">
        <f t="shared" si="3"/>
        <v>0</v>
      </c>
      <c r="J49" s="343">
        <f t="shared" si="6"/>
        <v>1</v>
      </c>
    </row>
    <row r="50" spans="1:10">
      <c r="A50" s="37">
        <v>39</v>
      </c>
      <c r="B50" s="6"/>
      <c r="C50" s="6"/>
      <c r="D50" s="6"/>
      <c r="E50" s="211"/>
      <c r="F50" s="16" t="str">
        <f t="shared" si="1"/>
        <v/>
      </c>
      <c r="G50" s="37"/>
      <c r="H50" s="58" t="str">
        <f t="shared" si="5"/>
        <v/>
      </c>
      <c r="I50" s="342" t="b">
        <f t="shared" si="3"/>
        <v>0</v>
      </c>
      <c r="J50" s="343">
        <f t="shared" si="6"/>
        <v>1</v>
      </c>
    </row>
    <row r="51" spans="1:10">
      <c r="A51" s="37">
        <v>40</v>
      </c>
      <c r="B51" s="6"/>
      <c r="C51" s="6"/>
      <c r="D51" s="6"/>
      <c r="E51" s="211"/>
      <c r="F51" s="16" t="str">
        <f t="shared" si="1"/>
        <v/>
      </c>
      <c r="G51" s="37"/>
      <c r="H51" s="58" t="str">
        <f t="shared" si="5"/>
        <v/>
      </c>
      <c r="I51" s="342" t="b">
        <f t="shared" si="3"/>
        <v>0</v>
      </c>
      <c r="J51" s="343">
        <f t="shared" si="6"/>
        <v>1</v>
      </c>
    </row>
    <row r="52" spans="1:10">
      <c r="A52" s="37">
        <v>41</v>
      </c>
      <c r="B52" s="6"/>
      <c r="C52" s="6"/>
      <c r="D52" s="6"/>
      <c r="E52" s="211"/>
      <c r="F52" s="16" t="str">
        <f t="shared" si="1"/>
        <v/>
      </c>
      <c r="G52" s="37"/>
      <c r="H52" s="58" t="str">
        <f t="shared" si="5"/>
        <v/>
      </c>
      <c r="I52" s="342" t="b">
        <f t="shared" si="3"/>
        <v>0</v>
      </c>
      <c r="J52" s="343">
        <f t="shared" si="6"/>
        <v>1</v>
      </c>
    </row>
    <row r="53" spans="1:10">
      <c r="A53" s="37">
        <v>42</v>
      </c>
      <c r="B53" s="6"/>
      <c r="C53" s="6"/>
      <c r="D53" s="6"/>
      <c r="E53" s="211"/>
      <c r="F53" s="16" t="str">
        <f t="shared" si="1"/>
        <v/>
      </c>
      <c r="G53" s="37"/>
      <c r="H53" s="58" t="str">
        <f t="shared" si="5"/>
        <v/>
      </c>
      <c r="I53" s="342" t="b">
        <f t="shared" si="3"/>
        <v>0</v>
      </c>
      <c r="J53" s="343">
        <f t="shared" si="6"/>
        <v>1</v>
      </c>
    </row>
    <row r="54" spans="1:10">
      <c r="A54" s="37">
        <v>43</v>
      </c>
      <c r="B54" s="6"/>
      <c r="C54" s="6"/>
      <c r="D54" s="6"/>
      <c r="E54" s="211"/>
      <c r="F54" s="16" t="str">
        <f t="shared" si="1"/>
        <v/>
      </c>
      <c r="G54" s="37"/>
      <c r="H54" s="58" t="str">
        <f t="shared" si="5"/>
        <v/>
      </c>
      <c r="I54" s="342" t="b">
        <f t="shared" si="3"/>
        <v>0</v>
      </c>
      <c r="J54" s="343">
        <f t="shared" si="6"/>
        <v>1</v>
      </c>
    </row>
    <row r="55" spans="1:10">
      <c r="A55" s="37">
        <v>44</v>
      </c>
      <c r="B55" s="6"/>
      <c r="C55" s="6"/>
      <c r="D55" s="6"/>
      <c r="E55" s="211"/>
      <c r="F55" s="16" t="str">
        <f t="shared" si="1"/>
        <v/>
      </c>
      <c r="G55" s="37"/>
      <c r="H55" s="58" t="str">
        <f t="shared" si="5"/>
        <v/>
      </c>
      <c r="I55" s="342" t="b">
        <f t="shared" si="3"/>
        <v>0</v>
      </c>
      <c r="J55" s="343">
        <f t="shared" si="6"/>
        <v>1</v>
      </c>
    </row>
    <row r="56" spans="1:10">
      <c r="A56" s="37">
        <v>45</v>
      </c>
      <c r="B56" s="6"/>
      <c r="C56" s="6"/>
      <c r="D56" s="6"/>
      <c r="E56" s="211"/>
      <c r="F56" s="16" t="str">
        <f t="shared" si="1"/>
        <v/>
      </c>
      <c r="G56" s="37"/>
      <c r="H56" s="58" t="str">
        <f t="shared" si="5"/>
        <v/>
      </c>
      <c r="I56" s="342" t="b">
        <f t="shared" si="3"/>
        <v>0</v>
      </c>
      <c r="J56" s="343">
        <f t="shared" si="6"/>
        <v>1</v>
      </c>
    </row>
    <row r="57" spans="1:10">
      <c r="A57" s="37">
        <v>46</v>
      </c>
      <c r="B57" s="6"/>
      <c r="C57" s="6"/>
      <c r="D57" s="6"/>
      <c r="E57" s="211"/>
      <c r="F57" s="16" t="str">
        <f t="shared" si="1"/>
        <v/>
      </c>
      <c r="G57" s="37"/>
      <c r="H57" s="58" t="str">
        <f t="shared" si="5"/>
        <v/>
      </c>
      <c r="I57" s="342" t="b">
        <f t="shared" si="3"/>
        <v>0</v>
      </c>
      <c r="J57" s="343">
        <f t="shared" si="6"/>
        <v>1</v>
      </c>
    </row>
    <row r="58" spans="1:10">
      <c r="A58" s="37">
        <v>47</v>
      </c>
      <c r="B58" s="6"/>
      <c r="C58" s="6"/>
      <c r="D58" s="6"/>
      <c r="E58" s="211"/>
      <c r="F58" s="16" t="str">
        <f t="shared" si="1"/>
        <v/>
      </c>
      <c r="G58" s="37"/>
      <c r="H58" s="58" t="str">
        <f t="shared" si="5"/>
        <v/>
      </c>
      <c r="I58" s="342" t="b">
        <f t="shared" si="3"/>
        <v>0</v>
      </c>
      <c r="J58" s="343">
        <f t="shared" si="6"/>
        <v>1</v>
      </c>
    </row>
    <row r="59" spans="1:10">
      <c r="A59" s="37">
        <v>48</v>
      </c>
      <c r="B59" s="6"/>
      <c r="C59" s="6"/>
      <c r="D59" s="6"/>
      <c r="E59" s="211"/>
      <c r="F59" s="16" t="str">
        <f t="shared" si="1"/>
        <v/>
      </c>
      <c r="G59" s="37"/>
      <c r="H59" s="58" t="str">
        <f t="shared" si="5"/>
        <v/>
      </c>
      <c r="I59" s="342" t="b">
        <f t="shared" si="3"/>
        <v>0</v>
      </c>
      <c r="J59" s="343">
        <f t="shared" si="6"/>
        <v>1</v>
      </c>
    </row>
    <row r="60" spans="1:10">
      <c r="A60" s="37">
        <v>49</v>
      </c>
      <c r="B60" s="6"/>
      <c r="C60" s="6"/>
      <c r="D60" s="6"/>
      <c r="E60" s="211"/>
      <c r="F60" s="16" t="str">
        <f t="shared" si="1"/>
        <v/>
      </c>
      <c r="G60" s="37"/>
      <c r="H60" s="58" t="str">
        <f t="shared" si="5"/>
        <v/>
      </c>
      <c r="I60" s="342" t="b">
        <f t="shared" si="3"/>
        <v>0</v>
      </c>
      <c r="J60" s="343">
        <f t="shared" si="6"/>
        <v>1</v>
      </c>
    </row>
    <row r="61" spans="1:10">
      <c r="A61" s="37">
        <v>50</v>
      </c>
      <c r="B61" s="6"/>
      <c r="C61" s="6"/>
      <c r="D61" s="6"/>
      <c r="E61" s="211"/>
      <c r="F61" s="16" t="str">
        <f t="shared" si="1"/>
        <v/>
      </c>
      <c r="G61" s="37"/>
      <c r="H61" s="58" t="str">
        <f t="shared" si="5"/>
        <v/>
      </c>
      <c r="I61" s="342" t="b">
        <f t="shared" si="3"/>
        <v>0</v>
      </c>
      <c r="J61" s="343">
        <f t="shared" si="6"/>
        <v>1</v>
      </c>
    </row>
    <row r="62" spans="1:10">
      <c r="A62" s="37">
        <v>51</v>
      </c>
      <c r="B62" s="6"/>
      <c r="C62" s="6"/>
      <c r="D62" s="6"/>
      <c r="E62" s="211"/>
      <c r="F62" s="16" t="str">
        <f t="shared" si="1"/>
        <v/>
      </c>
      <c r="G62" s="37"/>
      <c r="H62" s="58" t="str">
        <f t="shared" si="5"/>
        <v/>
      </c>
      <c r="I62" s="342" t="b">
        <f t="shared" si="3"/>
        <v>0</v>
      </c>
      <c r="J62" s="343">
        <f t="shared" si="6"/>
        <v>1</v>
      </c>
    </row>
    <row r="63" spans="1:10">
      <c r="A63" s="37">
        <v>52</v>
      </c>
      <c r="B63" s="6"/>
      <c r="C63" s="6"/>
      <c r="D63" s="6"/>
      <c r="E63" s="211"/>
      <c r="F63" s="16" t="str">
        <f t="shared" si="1"/>
        <v/>
      </c>
      <c r="G63" s="37"/>
      <c r="H63" s="58" t="str">
        <f t="shared" si="5"/>
        <v/>
      </c>
      <c r="I63" s="342" t="b">
        <f t="shared" si="3"/>
        <v>0</v>
      </c>
      <c r="J63" s="343">
        <f t="shared" si="6"/>
        <v>1</v>
      </c>
    </row>
    <row r="64" spans="1:10">
      <c r="A64" s="37">
        <v>53</v>
      </c>
      <c r="B64" s="6"/>
      <c r="C64" s="6"/>
      <c r="D64" s="6"/>
      <c r="E64" s="211"/>
      <c r="F64" s="16" t="str">
        <f t="shared" si="1"/>
        <v/>
      </c>
      <c r="G64" s="37"/>
      <c r="H64" s="58" t="str">
        <f t="shared" si="5"/>
        <v/>
      </c>
      <c r="I64" s="342" t="b">
        <f t="shared" si="3"/>
        <v>0</v>
      </c>
      <c r="J64" s="343">
        <f t="shared" si="6"/>
        <v>1</v>
      </c>
    </row>
    <row r="65" spans="1:10">
      <c r="A65" s="37">
        <v>54</v>
      </c>
      <c r="B65" s="6"/>
      <c r="C65" s="6"/>
      <c r="D65" s="6"/>
      <c r="E65" s="211"/>
      <c r="F65" s="16" t="str">
        <f t="shared" si="1"/>
        <v/>
      </c>
      <c r="G65" s="37"/>
      <c r="H65" s="58" t="str">
        <f t="shared" si="5"/>
        <v/>
      </c>
      <c r="I65" s="342" t="b">
        <f t="shared" si="3"/>
        <v>0</v>
      </c>
      <c r="J65" s="343">
        <f t="shared" si="6"/>
        <v>1</v>
      </c>
    </row>
    <row r="66" spans="1:10">
      <c r="A66" s="37">
        <v>55</v>
      </c>
      <c r="B66" s="6"/>
      <c r="C66" s="6"/>
      <c r="D66" s="6"/>
      <c r="E66" s="211"/>
      <c r="F66" s="16" t="str">
        <f t="shared" si="1"/>
        <v/>
      </c>
      <c r="G66" s="37"/>
      <c r="H66" s="58" t="str">
        <f t="shared" si="5"/>
        <v/>
      </c>
      <c r="I66" s="342" t="b">
        <f t="shared" si="3"/>
        <v>0</v>
      </c>
      <c r="J66" s="343">
        <f t="shared" si="6"/>
        <v>1</v>
      </c>
    </row>
    <row r="67" spans="1:10">
      <c r="A67" s="37">
        <v>56</v>
      </c>
      <c r="B67" s="6"/>
      <c r="C67" s="6"/>
      <c r="D67" s="6"/>
      <c r="E67" s="211"/>
      <c r="F67" s="16" t="str">
        <f t="shared" si="1"/>
        <v/>
      </c>
      <c r="G67" s="37"/>
      <c r="H67" s="58" t="str">
        <f t="shared" si="5"/>
        <v/>
      </c>
      <c r="I67" s="342" t="b">
        <f t="shared" si="3"/>
        <v>0</v>
      </c>
      <c r="J67" s="343">
        <f t="shared" si="6"/>
        <v>1</v>
      </c>
    </row>
    <row r="68" spans="1:10">
      <c r="A68" s="37">
        <v>57</v>
      </c>
      <c r="B68" s="6"/>
      <c r="C68" s="6"/>
      <c r="D68" s="6"/>
      <c r="E68" s="211"/>
      <c r="F68" s="16" t="str">
        <f t="shared" si="1"/>
        <v/>
      </c>
      <c r="G68" s="37"/>
      <c r="H68" s="58" t="str">
        <f t="shared" si="5"/>
        <v/>
      </c>
      <c r="I68" s="342" t="b">
        <f t="shared" si="3"/>
        <v>0</v>
      </c>
      <c r="J68" s="343">
        <f t="shared" si="6"/>
        <v>1</v>
      </c>
    </row>
    <row r="69" spans="1:10">
      <c r="A69" s="37">
        <v>58</v>
      </c>
      <c r="B69" s="6"/>
      <c r="C69" s="6"/>
      <c r="D69" s="6"/>
      <c r="E69" s="211"/>
      <c r="F69" s="16" t="str">
        <f t="shared" si="1"/>
        <v/>
      </c>
      <c r="G69" s="37"/>
      <c r="H69" s="58" t="str">
        <f t="shared" si="5"/>
        <v/>
      </c>
      <c r="I69" s="342" t="b">
        <f t="shared" si="3"/>
        <v>0</v>
      </c>
      <c r="J69" s="343">
        <f t="shared" si="6"/>
        <v>1</v>
      </c>
    </row>
    <row r="70" spans="1:10">
      <c r="A70" s="37">
        <v>59</v>
      </c>
      <c r="B70" s="6"/>
      <c r="C70" s="6"/>
      <c r="D70" s="6"/>
      <c r="E70" s="211"/>
      <c r="F70" s="16" t="str">
        <f t="shared" si="1"/>
        <v/>
      </c>
      <c r="G70" s="37"/>
      <c r="H70" s="58" t="str">
        <f t="shared" si="5"/>
        <v/>
      </c>
      <c r="I70" s="342" t="b">
        <f t="shared" si="3"/>
        <v>0</v>
      </c>
      <c r="J70" s="343">
        <f t="shared" si="6"/>
        <v>1</v>
      </c>
    </row>
    <row r="71" spans="1:10">
      <c r="A71" s="37">
        <v>60</v>
      </c>
      <c r="B71" s="6"/>
      <c r="C71" s="6"/>
      <c r="D71" s="6"/>
      <c r="E71" s="211"/>
      <c r="F71" s="16" t="str">
        <f t="shared" si="1"/>
        <v/>
      </c>
      <c r="G71" s="37"/>
      <c r="H71" s="58" t="str">
        <f t="shared" si="5"/>
        <v/>
      </c>
      <c r="I71" s="342" t="b">
        <f t="shared" si="3"/>
        <v>0</v>
      </c>
      <c r="J71" s="343">
        <f t="shared" si="6"/>
        <v>1</v>
      </c>
    </row>
    <row r="72" spans="1:10">
      <c r="A72" s="37">
        <v>61</v>
      </c>
      <c r="B72" s="6"/>
      <c r="C72" s="6"/>
      <c r="D72" s="6"/>
      <c r="E72" s="211"/>
      <c r="F72" s="16" t="str">
        <f t="shared" si="1"/>
        <v/>
      </c>
      <c r="G72" s="37"/>
      <c r="H72" s="58" t="str">
        <f t="shared" si="5"/>
        <v/>
      </c>
      <c r="I72" s="342" t="b">
        <f t="shared" si="3"/>
        <v>0</v>
      </c>
      <c r="J72" s="343">
        <f t="shared" si="6"/>
        <v>1</v>
      </c>
    </row>
    <row r="73" spans="1:10">
      <c r="A73" s="37">
        <v>62</v>
      </c>
      <c r="B73" s="6"/>
      <c r="C73" s="6"/>
      <c r="D73" s="6"/>
      <c r="E73" s="211"/>
      <c r="F73" s="16" t="str">
        <f t="shared" si="1"/>
        <v/>
      </c>
      <c r="G73" s="37"/>
      <c r="H73" s="58" t="str">
        <f t="shared" si="5"/>
        <v/>
      </c>
      <c r="I73" s="342" t="b">
        <f t="shared" si="3"/>
        <v>0</v>
      </c>
      <c r="J73" s="343">
        <f t="shared" si="6"/>
        <v>1</v>
      </c>
    </row>
    <row r="74" spans="1:10">
      <c r="A74" s="37">
        <v>63</v>
      </c>
      <c r="B74" s="6"/>
      <c r="C74" s="6"/>
      <c r="D74" s="6"/>
      <c r="E74" s="211"/>
      <c r="F74" s="16" t="str">
        <f t="shared" si="1"/>
        <v/>
      </c>
      <c r="G74" s="37"/>
      <c r="H74" s="58" t="str">
        <f t="shared" si="5"/>
        <v/>
      </c>
      <c r="I74" s="342" t="b">
        <f t="shared" si="3"/>
        <v>0</v>
      </c>
      <c r="J74" s="343">
        <f t="shared" si="6"/>
        <v>1</v>
      </c>
    </row>
    <row r="75" spans="1:10">
      <c r="A75" s="37">
        <v>64</v>
      </c>
      <c r="B75" s="6"/>
      <c r="C75" s="6"/>
      <c r="D75" s="6"/>
      <c r="E75" s="211"/>
      <c r="F75" s="16" t="str">
        <f t="shared" si="1"/>
        <v/>
      </c>
      <c r="G75" s="37"/>
      <c r="H75" s="58" t="str">
        <f t="shared" si="5"/>
        <v/>
      </c>
      <c r="I75" s="342" t="b">
        <f t="shared" si="3"/>
        <v>0</v>
      </c>
      <c r="J75" s="343">
        <f t="shared" si="6"/>
        <v>1</v>
      </c>
    </row>
    <row r="76" spans="1:10">
      <c r="A76" s="37">
        <v>65</v>
      </c>
      <c r="B76" s="6"/>
      <c r="C76" s="6"/>
      <c r="D76" s="6"/>
      <c r="E76" s="211"/>
      <c r="F76" s="16" t="str">
        <f t="shared" ref="F76:F139" si="7">IF(OR($B76="",$C76="",$E76&lt;an_initial,$E76&gt;an_final),"",H76 * (INDEX(i7punctaje, MATCH(C76,i7anvergură,0), MATCH(D76,i7premiu,0) )) )</f>
        <v/>
      </c>
      <c r="G76" s="37"/>
      <c r="H76" s="58" t="str">
        <f t="shared" ref="H76:H110" si="8">IF(OR($B76="",$C76="",$E76="",$E76&gt;an_final),"",IF($E76&gt;=an_initial,1,""))</f>
        <v/>
      </c>
      <c r="I76" s="342" t="b">
        <f t="shared" ref="I76:I110" si="9">IF(nume_candidat="",FALSE,ISNUMBER(SEARCH(nume_candidat,$B76)))</f>
        <v>0</v>
      </c>
      <c r="J76" s="343">
        <f t="shared" ref="J76:J110" si="10">LEN(B76)-LEN(SUBSTITUTE(B76,",",""))+1</f>
        <v>1</v>
      </c>
    </row>
    <row r="77" spans="1:10">
      <c r="A77" s="37">
        <v>66</v>
      </c>
      <c r="B77" s="6"/>
      <c r="C77" s="6"/>
      <c r="D77" s="6"/>
      <c r="E77" s="211"/>
      <c r="F77" s="16" t="str">
        <f t="shared" si="7"/>
        <v/>
      </c>
      <c r="G77" s="37"/>
      <c r="H77" s="58" t="str">
        <f t="shared" si="8"/>
        <v/>
      </c>
      <c r="I77" s="342" t="b">
        <f t="shared" si="9"/>
        <v>0</v>
      </c>
      <c r="J77" s="343">
        <f t="shared" si="10"/>
        <v>1</v>
      </c>
    </row>
    <row r="78" spans="1:10">
      <c r="A78" s="37">
        <v>67</v>
      </c>
      <c r="B78" s="6"/>
      <c r="C78" s="6"/>
      <c r="D78" s="6"/>
      <c r="E78" s="211"/>
      <c r="F78" s="16" t="str">
        <f t="shared" si="7"/>
        <v/>
      </c>
      <c r="G78" s="37"/>
      <c r="H78" s="58" t="str">
        <f t="shared" si="8"/>
        <v/>
      </c>
      <c r="I78" s="342" t="b">
        <f t="shared" si="9"/>
        <v>0</v>
      </c>
      <c r="J78" s="343">
        <f t="shared" si="10"/>
        <v>1</v>
      </c>
    </row>
    <row r="79" spans="1:10">
      <c r="A79" s="37">
        <v>68</v>
      </c>
      <c r="B79" s="6"/>
      <c r="C79" s="6"/>
      <c r="D79" s="6"/>
      <c r="E79" s="211"/>
      <c r="F79" s="16" t="str">
        <f t="shared" si="7"/>
        <v/>
      </c>
      <c r="G79" s="37"/>
      <c r="H79" s="58" t="str">
        <f t="shared" si="8"/>
        <v/>
      </c>
      <c r="I79" s="342" t="b">
        <f t="shared" si="9"/>
        <v>0</v>
      </c>
      <c r="J79" s="343">
        <f t="shared" si="10"/>
        <v>1</v>
      </c>
    </row>
    <row r="80" spans="1:10">
      <c r="A80" s="37">
        <v>69</v>
      </c>
      <c r="B80" s="6"/>
      <c r="C80" s="6"/>
      <c r="D80" s="6"/>
      <c r="E80" s="211"/>
      <c r="F80" s="16" t="str">
        <f t="shared" si="7"/>
        <v/>
      </c>
      <c r="G80" s="37"/>
      <c r="H80" s="58" t="str">
        <f t="shared" si="8"/>
        <v/>
      </c>
      <c r="I80" s="342" t="b">
        <f t="shared" si="9"/>
        <v>0</v>
      </c>
      <c r="J80" s="343">
        <f t="shared" si="10"/>
        <v>1</v>
      </c>
    </row>
    <row r="81" spans="1:10">
      <c r="A81" s="37">
        <v>70</v>
      </c>
      <c r="B81" s="6"/>
      <c r="C81" s="6"/>
      <c r="D81" s="6"/>
      <c r="E81" s="211"/>
      <c r="F81" s="16" t="str">
        <f t="shared" si="7"/>
        <v/>
      </c>
      <c r="G81" s="37"/>
      <c r="H81" s="58" t="str">
        <f t="shared" si="8"/>
        <v/>
      </c>
      <c r="I81" s="342" t="b">
        <f t="shared" si="9"/>
        <v>0</v>
      </c>
      <c r="J81" s="343">
        <f t="shared" si="10"/>
        <v>1</v>
      </c>
    </row>
    <row r="82" spans="1:10">
      <c r="A82" s="37">
        <v>71</v>
      </c>
      <c r="B82" s="6"/>
      <c r="C82" s="6"/>
      <c r="D82" s="6"/>
      <c r="E82" s="211"/>
      <c r="F82" s="16" t="str">
        <f t="shared" si="7"/>
        <v/>
      </c>
      <c r="G82" s="37"/>
      <c r="H82" s="58" t="str">
        <f t="shared" si="8"/>
        <v/>
      </c>
      <c r="I82" s="342" t="b">
        <f t="shared" si="9"/>
        <v>0</v>
      </c>
      <c r="J82" s="343">
        <f t="shared" si="10"/>
        <v>1</v>
      </c>
    </row>
    <row r="83" spans="1:10">
      <c r="A83" s="37">
        <v>72</v>
      </c>
      <c r="B83" s="6"/>
      <c r="C83" s="6"/>
      <c r="D83" s="6"/>
      <c r="E83" s="211"/>
      <c r="F83" s="16" t="str">
        <f t="shared" si="7"/>
        <v/>
      </c>
      <c r="G83" s="37"/>
      <c r="H83" s="58" t="str">
        <f t="shared" si="8"/>
        <v/>
      </c>
      <c r="I83" s="342" t="b">
        <f t="shared" si="9"/>
        <v>0</v>
      </c>
      <c r="J83" s="343">
        <f t="shared" si="10"/>
        <v>1</v>
      </c>
    </row>
    <row r="84" spans="1:10">
      <c r="A84" s="37">
        <v>73</v>
      </c>
      <c r="B84" s="6"/>
      <c r="C84" s="6"/>
      <c r="D84" s="6"/>
      <c r="E84" s="211"/>
      <c r="F84" s="16" t="str">
        <f t="shared" si="7"/>
        <v/>
      </c>
      <c r="G84" s="37"/>
      <c r="H84" s="58" t="str">
        <f t="shared" si="8"/>
        <v/>
      </c>
      <c r="I84" s="342" t="b">
        <f t="shared" si="9"/>
        <v>0</v>
      </c>
      <c r="J84" s="343">
        <f t="shared" si="10"/>
        <v>1</v>
      </c>
    </row>
    <row r="85" spans="1:10">
      <c r="A85" s="37">
        <v>74</v>
      </c>
      <c r="B85" s="6"/>
      <c r="C85" s="6"/>
      <c r="D85" s="6"/>
      <c r="E85" s="211"/>
      <c r="F85" s="16" t="str">
        <f t="shared" si="7"/>
        <v/>
      </c>
      <c r="G85" s="37"/>
      <c r="H85" s="58" t="str">
        <f t="shared" si="8"/>
        <v/>
      </c>
      <c r="I85" s="342" t="b">
        <f t="shared" si="9"/>
        <v>0</v>
      </c>
      <c r="J85" s="343">
        <f t="shared" si="10"/>
        <v>1</v>
      </c>
    </row>
    <row r="86" spans="1:10">
      <c r="A86" s="37">
        <v>75</v>
      </c>
      <c r="B86" s="6"/>
      <c r="C86" s="6"/>
      <c r="D86" s="6"/>
      <c r="E86" s="211"/>
      <c r="F86" s="16" t="str">
        <f t="shared" si="7"/>
        <v/>
      </c>
      <c r="G86" s="37"/>
      <c r="H86" s="58" t="str">
        <f t="shared" si="8"/>
        <v/>
      </c>
      <c r="I86" s="342" t="b">
        <f t="shared" si="9"/>
        <v>0</v>
      </c>
      <c r="J86" s="343">
        <f t="shared" si="10"/>
        <v>1</v>
      </c>
    </row>
    <row r="87" spans="1:10">
      <c r="A87" s="37">
        <v>76</v>
      </c>
      <c r="B87" s="6"/>
      <c r="C87" s="6"/>
      <c r="D87" s="6"/>
      <c r="E87" s="211"/>
      <c r="F87" s="16" t="str">
        <f t="shared" si="7"/>
        <v/>
      </c>
      <c r="G87" s="37"/>
      <c r="H87" s="58" t="str">
        <f t="shared" si="8"/>
        <v/>
      </c>
      <c r="I87" s="342" t="b">
        <f t="shared" si="9"/>
        <v>0</v>
      </c>
      <c r="J87" s="343">
        <f t="shared" si="10"/>
        <v>1</v>
      </c>
    </row>
    <row r="88" spans="1:10">
      <c r="A88" s="37">
        <v>77</v>
      </c>
      <c r="B88" s="6"/>
      <c r="C88" s="6"/>
      <c r="D88" s="6"/>
      <c r="E88" s="211"/>
      <c r="F88" s="16" t="str">
        <f t="shared" si="7"/>
        <v/>
      </c>
      <c r="G88" s="37"/>
      <c r="H88" s="58" t="str">
        <f t="shared" si="8"/>
        <v/>
      </c>
      <c r="I88" s="342" t="b">
        <f t="shared" si="9"/>
        <v>0</v>
      </c>
      <c r="J88" s="343">
        <f t="shared" si="10"/>
        <v>1</v>
      </c>
    </row>
    <row r="89" spans="1:10">
      <c r="A89" s="37">
        <v>78</v>
      </c>
      <c r="B89" s="6"/>
      <c r="C89" s="6"/>
      <c r="D89" s="6"/>
      <c r="E89" s="211"/>
      <c r="F89" s="16" t="str">
        <f t="shared" si="7"/>
        <v/>
      </c>
      <c r="G89" s="37"/>
      <c r="H89" s="58" t="str">
        <f t="shared" si="8"/>
        <v/>
      </c>
      <c r="I89" s="342" t="b">
        <f t="shared" si="9"/>
        <v>0</v>
      </c>
      <c r="J89" s="343">
        <f t="shared" si="10"/>
        <v>1</v>
      </c>
    </row>
    <row r="90" spans="1:10">
      <c r="A90" s="37">
        <v>79</v>
      </c>
      <c r="B90" s="6"/>
      <c r="C90" s="6"/>
      <c r="D90" s="6"/>
      <c r="E90" s="211"/>
      <c r="F90" s="16" t="str">
        <f t="shared" si="7"/>
        <v/>
      </c>
      <c r="G90" s="37"/>
      <c r="H90" s="58" t="str">
        <f t="shared" si="8"/>
        <v/>
      </c>
      <c r="I90" s="342" t="b">
        <f t="shared" si="9"/>
        <v>0</v>
      </c>
      <c r="J90" s="343">
        <f t="shared" si="10"/>
        <v>1</v>
      </c>
    </row>
    <row r="91" spans="1:10">
      <c r="A91" s="37">
        <v>80</v>
      </c>
      <c r="B91" s="6"/>
      <c r="C91" s="6"/>
      <c r="D91" s="6"/>
      <c r="E91" s="211"/>
      <c r="F91" s="16" t="str">
        <f t="shared" si="7"/>
        <v/>
      </c>
      <c r="G91" s="37"/>
      <c r="H91" s="58" t="str">
        <f t="shared" si="8"/>
        <v/>
      </c>
      <c r="I91" s="342" t="b">
        <f t="shared" si="9"/>
        <v>0</v>
      </c>
      <c r="J91" s="343">
        <f t="shared" si="10"/>
        <v>1</v>
      </c>
    </row>
    <row r="92" spans="1:10">
      <c r="A92" s="37">
        <v>81</v>
      </c>
      <c r="B92" s="6"/>
      <c r="C92" s="6"/>
      <c r="D92" s="6"/>
      <c r="E92" s="211"/>
      <c r="F92" s="16" t="str">
        <f t="shared" si="7"/>
        <v/>
      </c>
      <c r="G92" s="37"/>
      <c r="H92" s="58" t="str">
        <f t="shared" si="8"/>
        <v/>
      </c>
      <c r="I92" s="342" t="b">
        <f t="shared" si="9"/>
        <v>0</v>
      </c>
      <c r="J92" s="343">
        <f t="shared" si="10"/>
        <v>1</v>
      </c>
    </row>
    <row r="93" spans="1:10">
      <c r="A93" s="37">
        <v>82</v>
      </c>
      <c r="B93" s="6"/>
      <c r="C93" s="6"/>
      <c r="D93" s="6"/>
      <c r="E93" s="211"/>
      <c r="F93" s="16" t="str">
        <f t="shared" si="7"/>
        <v/>
      </c>
      <c r="G93" s="37"/>
      <c r="H93" s="58" t="str">
        <f t="shared" si="8"/>
        <v/>
      </c>
      <c r="I93" s="342" t="b">
        <f t="shared" si="9"/>
        <v>0</v>
      </c>
      <c r="J93" s="343">
        <f t="shared" si="10"/>
        <v>1</v>
      </c>
    </row>
    <row r="94" spans="1:10">
      <c r="A94" s="37">
        <v>83</v>
      </c>
      <c r="B94" s="6"/>
      <c r="C94" s="6"/>
      <c r="D94" s="6"/>
      <c r="E94" s="211"/>
      <c r="F94" s="16" t="str">
        <f t="shared" si="7"/>
        <v/>
      </c>
      <c r="G94" s="37"/>
      <c r="H94" s="58" t="str">
        <f t="shared" si="8"/>
        <v/>
      </c>
      <c r="I94" s="342" t="b">
        <f t="shared" si="9"/>
        <v>0</v>
      </c>
      <c r="J94" s="343">
        <f t="shared" si="10"/>
        <v>1</v>
      </c>
    </row>
    <row r="95" spans="1:10">
      <c r="A95" s="37">
        <v>84</v>
      </c>
      <c r="B95" s="6"/>
      <c r="C95" s="6"/>
      <c r="D95" s="6"/>
      <c r="E95" s="211"/>
      <c r="F95" s="16" t="str">
        <f t="shared" si="7"/>
        <v/>
      </c>
      <c r="G95" s="37"/>
      <c r="H95" s="58" t="str">
        <f t="shared" si="8"/>
        <v/>
      </c>
      <c r="I95" s="342" t="b">
        <f t="shared" si="9"/>
        <v>0</v>
      </c>
      <c r="J95" s="343">
        <f t="shared" si="10"/>
        <v>1</v>
      </c>
    </row>
    <row r="96" spans="1:10">
      <c r="A96" s="37">
        <v>85</v>
      </c>
      <c r="B96" s="6"/>
      <c r="C96" s="6"/>
      <c r="D96" s="6"/>
      <c r="E96" s="211"/>
      <c r="F96" s="16" t="str">
        <f t="shared" si="7"/>
        <v/>
      </c>
      <c r="G96" s="37"/>
      <c r="H96" s="58" t="str">
        <f t="shared" si="8"/>
        <v/>
      </c>
      <c r="I96" s="342" t="b">
        <f t="shared" si="9"/>
        <v>0</v>
      </c>
      <c r="J96" s="343">
        <f t="shared" si="10"/>
        <v>1</v>
      </c>
    </row>
    <row r="97" spans="1:10">
      <c r="A97" s="37">
        <v>86</v>
      </c>
      <c r="B97" s="6"/>
      <c r="C97" s="6"/>
      <c r="D97" s="6"/>
      <c r="E97" s="211"/>
      <c r="F97" s="16" t="str">
        <f t="shared" si="7"/>
        <v/>
      </c>
      <c r="G97" s="37"/>
      <c r="H97" s="58" t="str">
        <f t="shared" si="8"/>
        <v/>
      </c>
      <c r="I97" s="342" t="b">
        <f t="shared" si="9"/>
        <v>0</v>
      </c>
      <c r="J97" s="343">
        <f t="shared" si="10"/>
        <v>1</v>
      </c>
    </row>
    <row r="98" spans="1:10">
      <c r="A98" s="37">
        <v>87</v>
      </c>
      <c r="B98" s="6"/>
      <c r="C98" s="6"/>
      <c r="D98" s="6"/>
      <c r="E98" s="211"/>
      <c r="F98" s="16" t="str">
        <f t="shared" si="7"/>
        <v/>
      </c>
      <c r="G98" s="37"/>
      <c r="H98" s="58" t="str">
        <f t="shared" si="8"/>
        <v/>
      </c>
      <c r="I98" s="342" t="b">
        <f t="shared" si="9"/>
        <v>0</v>
      </c>
      <c r="J98" s="343">
        <f t="shared" si="10"/>
        <v>1</v>
      </c>
    </row>
    <row r="99" spans="1:10">
      <c r="A99" s="37">
        <v>88</v>
      </c>
      <c r="B99" s="6"/>
      <c r="C99" s="6"/>
      <c r="D99" s="6"/>
      <c r="E99" s="211"/>
      <c r="F99" s="16" t="str">
        <f t="shared" si="7"/>
        <v/>
      </c>
      <c r="G99" s="37"/>
      <c r="H99" s="58" t="str">
        <f t="shared" si="8"/>
        <v/>
      </c>
      <c r="I99" s="342" t="b">
        <f t="shared" si="9"/>
        <v>0</v>
      </c>
      <c r="J99" s="343">
        <f t="shared" si="10"/>
        <v>1</v>
      </c>
    </row>
    <row r="100" spans="1:10">
      <c r="A100" s="37">
        <v>89</v>
      </c>
      <c r="B100" s="6"/>
      <c r="C100" s="6"/>
      <c r="D100" s="6"/>
      <c r="E100" s="211"/>
      <c r="F100" s="16" t="str">
        <f t="shared" si="7"/>
        <v/>
      </c>
      <c r="G100" s="37"/>
      <c r="H100" s="58" t="str">
        <f t="shared" si="8"/>
        <v/>
      </c>
      <c r="I100" s="342" t="b">
        <f t="shared" si="9"/>
        <v>0</v>
      </c>
      <c r="J100" s="343">
        <f t="shared" si="10"/>
        <v>1</v>
      </c>
    </row>
    <row r="101" spans="1:10">
      <c r="A101" s="37">
        <v>90</v>
      </c>
      <c r="B101" s="6"/>
      <c r="C101" s="6"/>
      <c r="D101" s="6"/>
      <c r="E101" s="211"/>
      <c r="F101" s="16" t="str">
        <f t="shared" si="7"/>
        <v/>
      </c>
      <c r="G101" s="37"/>
      <c r="H101" s="58" t="str">
        <f t="shared" si="8"/>
        <v/>
      </c>
      <c r="I101" s="342" t="b">
        <f t="shared" si="9"/>
        <v>0</v>
      </c>
      <c r="J101" s="343">
        <f t="shared" si="10"/>
        <v>1</v>
      </c>
    </row>
    <row r="102" spans="1:10">
      <c r="A102" s="37">
        <v>91</v>
      </c>
      <c r="B102" s="6"/>
      <c r="C102" s="6"/>
      <c r="D102" s="6"/>
      <c r="E102" s="211"/>
      <c r="F102" s="16" t="str">
        <f t="shared" si="7"/>
        <v/>
      </c>
      <c r="G102" s="37"/>
      <c r="H102" s="58" t="str">
        <f t="shared" si="8"/>
        <v/>
      </c>
      <c r="I102" s="342" t="b">
        <f t="shared" si="9"/>
        <v>0</v>
      </c>
      <c r="J102" s="343">
        <f t="shared" si="10"/>
        <v>1</v>
      </c>
    </row>
    <row r="103" spans="1:10">
      <c r="A103" s="37">
        <v>92</v>
      </c>
      <c r="B103" s="6"/>
      <c r="C103" s="6"/>
      <c r="D103" s="6"/>
      <c r="E103" s="211"/>
      <c r="F103" s="16" t="str">
        <f t="shared" si="7"/>
        <v/>
      </c>
      <c r="G103" s="37"/>
      <c r="H103" s="58" t="str">
        <f t="shared" si="8"/>
        <v/>
      </c>
      <c r="I103" s="342" t="b">
        <f t="shared" si="9"/>
        <v>0</v>
      </c>
      <c r="J103" s="343">
        <f t="shared" si="10"/>
        <v>1</v>
      </c>
    </row>
    <row r="104" spans="1:10">
      <c r="A104" s="37">
        <v>93</v>
      </c>
      <c r="B104" s="6"/>
      <c r="C104" s="6"/>
      <c r="D104" s="6"/>
      <c r="E104" s="211"/>
      <c r="F104" s="16" t="str">
        <f t="shared" si="7"/>
        <v/>
      </c>
      <c r="G104" s="37"/>
      <c r="H104" s="58" t="str">
        <f t="shared" si="8"/>
        <v/>
      </c>
      <c r="I104" s="342" t="b">
        <f t="shared" si="9"/>
        <v>0</v>
      </c>
      <c r="J104" s="343">
        <f t="shared" si="10"/>
        <v>1</v>
      </c>
    </row>
    <row r="105" spans="1:10">
      <c r="A105" s="37">
        <v>94</v>
      </c>
      <c r="B105" s="6"/>
      <c r="C105" s="6"/>
      <c r="D105" s="6"/>
      <c r="E105" s="211"/>
      <c r="F105" s="16" t="str">
        <f t="shared" si="7"/>
        <v/>
      </c>
      <c r="G105" s="37"/>
      <c r="H105" s="58" t="str">
        <f t="shared" si="8"/>
        <v/>
      </c>
      <c r="I105" s="342" t="b">
        <f t="shared" si="9"/>
        <v>0</v>
      </c>
      <c r="J105" s="343">
        <f t="shared" si="10"/>
        <v>1</v>
      </c>
    </row>
    <row r="106" spans="1:10">
      <c r="A106" s="37">
        <v>95</v>
      </c>
      <c r="B106" s="6"/>
      <c r="C106" s="6"/>
      <c r="D106" s="6"/>
      <c r="E106" s="211"/>
      <c r="F106" s="16" t="str">
        <f t="shared" si="7"/>
        <v/>
      </c>
      <c r="G106" s="37"/>
      <c r="H106" s="58" t="str">
        <f t="shared" si="8"/>
        <v/>
      </c>
      <c r="I106" s="342" t="b">
        <f t="shared" si="9"/>
        <v>0</v>
      </c>
      <c r="J106" s="343">
        <f t="shared" si="10"/>
        <v>1</v>
      </c>
    </row>
    <row r="107" spans="1:10">
      <c r="A107" s="37">
        <v>96</v>
      </c>
      <c r="B107" s="6"/>
      <c r="C107" s="6"/>
      <c r="D107" s="6"/>
      <c r="E107" s="211"/>
      <c r="F107" s="16" t="str">
        <f t="shared" si="7"/>
        <v/>
      </c>
      <c r="G107" s="37"/>
      <c r="H107" s="58" t="str">
        <f t="shared" si="8"/>
        <v/>
      </c>
      <c r="I107" s="342" t="b">
        <f t="shared" si="9"/>
        <v>0</v>
      </c>
      <c r="J107" s="343">
        <f t="shared" si="10"/>
        <v>1</v>
      </c>
    </row>
    <row r="108" spans="1:10">
      <c r="A108" s="37">
        <v>97</v>
      </c>
      <c r="B108" s="6"/>
      <c r="C108" s="6"/>
      <c r="D108" s="6"/>
      <c r="E108" s="211"/>
      <c r="F108" s="16" t="str">
        <f t="shared" si="7"/>
        <v/>
      </c>
      <c r="G108" s="37"/>
      <c r="H108" s="58" t="str">
        <f t="shared" si="8"/>
        <v/>
      </c>
      <c r="I108" s="342" t="b">
        <f t="shared" si="9"/>
        <v>0</v>
      </c>
      <c r="J108" s="343">
        <f t="shared" si="10"/>
        <v>1</v>
      </c>
    </row>
    <row r="109" spans="1:10">
      <c r="A109" s="37">
        <v>98</v>
      </c>
      <c r="B109" s="6"/>
      <c r="C109" s="6"/>
      <c r="D109" s="6"/>
      <c r="E109" s="211"/>
      <c r="F109" s="16" t="str">
        <f t="shared" si="7"/>
        <v/>
      </c>
      <c r="G109" s="37"/>
      <c r="H109" s="58" t="str">
        <f t="shared" si="8"/>
        <v/>
      </c>
      <c r="I109" s="342" t="b">
        <f t="shared" si="9"/>
        <v>0</v>
      </c>
      <c r="J109" s="343">
        <f t="shared" si="10"/>
        <v>1</v>
      </c>
    </row>
    <row r="110" spans="1:10">
      <c r="A110" s="139">
        <v>99</v>
      </c>
      <c r="B110" s="6"/>
      <c r="C110" s="6"/>
      <c r="D110" s="6"/>
      <c r="E110" s="211"/>
      <c r="F110" s="16" t="str">
        <f t="shared" si="7"/>
        <v/>
      </c>
      <c r="G110" s="139"/>
      <c r="H110" s="58" t="str">
        <f t="shared" si="8"/>
        <v/>
      </c>
      <c r="I110" s="342" t="b">
        <f t="shared" si="9"/>
        <v>0</v>
      </c>
      <c r="J110" s="343">
        <f t="shared" si="10"/>
        <v>1</v>
      </c>
    </row>
    <row r="111" spans="1:10">
      <c r="A111" s="139">
        <v>100</v>
      </c>
      <c r="B111" s="140"/>
      <c r="C111" s="140"/>
      <c r="D111" s="140"/>
      <c r="E111" s="142"/>
      <c r="F111" s="16" t="str">
        <f t="shared" si="7"/>
        <v/>
      </c>
      <c r="G111" s="139"/>
    </row>
    <row r="112" spans="1:10">
      <c r="A112" s="139">
        <v>101</v>
      </c>
      <c r="B112" s="140"/>
      <c r="C112" s="140"/>
      <c r="D112" s="140"/>
      <c r="E112" s="142"/>
      <c r="F112" s="16" t="str">
        <f t="shared" si="7"/>
        <v/>
      </c>
      <c r="G112" s="139"/>
    </row>
    <row r="113" spans="1:19">
      <c r="A113" s="139">
        <v>102</v>
      </c>
      <c r="B113" s="140"/>
      <c r="C113" s="140"/>
      <c r="D113" s="140"/>
      <c r="E113" s="142"/>
      <c r="F113" s="16" t="str">
        <f t="shared" si="7"/>
        <v/>
      </c>
      <c r="G113" s="139"/>
    </row>
    <row r="114" spans="1:19">
      <c r="A114" s="139">
        <v>103</v>
      </c>
      <c r="B114" s="140"/>
      <c r="C114" s="140"/>
      <c r="D114" s="140"/>
      <c r="E114" s="142"/>
      <c r="F114" s="16" t="str">
        <f t="shared" si="7"/>
        <v/>
      </c>
      <c r="G114" s="139"/>
    </row>
    <row r="115" spans="1:19" s="70" customFormat="1">
      <c r="A115" s="139">
        <v>104</v>
      </c>
      <c r="B115" s="140"/>
      <c r="C115" s="140"/>
      <c r="D115" s="140"/>
      <c r="E115" s="142"/>
      <c r="F115" s="16" t="str">
        <f t="shared" si="7"/>
        <v/>
      </c>
      <c r="G115" s="139"/>
      <c r="I115" s="71"/>
      <c r="J115" s="64"/>
      <c r="K115"/>
      <c r="L115" s="64"/>
      <c r="M115" s="64"/>
      <c r="N115" s="64"/>
      <c r="O115" s="64"/>
      <c r="P115" s="64"/>
      <c r="Q115" s="64"/>
      <c r="R115" s="64"/>
      <c r="S115" s="64"/>
    </row>
    <row r="116" spans="1:19" s="70" customFormat="1">
      <c r="A116" s="139">
        <v>105</v>
      </c>
      <c r="B116" s="140"/>
      <c r="C116" s="140"/>
      <c r="D116" s="140"/>
      <c r="E116" s="142"/>
      <c r="F116" s="16" t="str">
        <f t="shared" si="7"/>
        <v/>
      </c>
      <c r="G116" s="139"/>
      <c r="I116" s="71"/>
      <c r="J116" s="64"/>
      <c r="K116"/>
      <c r="L116" s="64"/>
      <c r="M116" s="64"/>
      <c r="N116" s="64"/>
      <c r="O116" s="64"/>
      <c r="P116" s="64"/>
      <c r="Q116" s="64"/>
      <c r="R116" s="64"/>
      <c r="S116" s="64"/>
    </row>
    <row r="117" spans="1:19" s="70" customFormat="1">
      <c r="A117" s="139">
        <v>106</v>
      </c>
      <c r="B117" s="140"/>
      <c r="C117" s="140"/>
      <c r="D117" s="140"/>
      <c r="E117" s="142"/>
      <c r="F117" s="16" t="str">
        <f t="shared" si="7"/>
        <v/>
      </c>
      <c r="G117" s="139"/>
      <c r="I117" s="71"/>
      <c r="J117" s="64"/>
      <c r="K117"/>
      <c r="L117" s="64"/>
      <c r="M117" s="64"/>
      <c r="N117" s="64"/>
      <c r="O117" s="64"/>
      <c r="P117" s="64"/>
      <c r="Q117" s="64"/>
      <c r="R117" s="64"/>
      <c r="S117" s="64"/>
    </row>
    <row r="118" spans="1:19" s="70" customFormat="1">
      <c r="A118" s="139">
        <v>107</v>
      </c>
      <c r="B118" s="140"/>
      <c r="C118" s="140"/>
      <c r="D118" s="140"/>
      <c r="E118" s="142"/>
      <c r="F118" s="16" t="str">
        <f t="shared" si="7"/>
        <v/>
      </c>
      <c r="G118" s="139"/>
      <c r="I118" s="71"/>
      <c r="J118" s="64"/>
      <c r="K118"/>
      <c r="L118" s="64"/>
      <c r="M118" s="64"/>
      <c r="N118" s="64"/>
      <c r="O118" s="64"/>
      <c r="P118" s="64"/>
      <c r="Q118" s="64"/>
      <c r="R118" s="64"/>
      <c r="S118" s="64"/>
    </row>
    <row r="119" spans="1:19" s="70" customFormat="1">
      <c r="A119" s="139">
        <v>108</v>
      </c>
      <c r="B119" s="140"/>
      <c r="C119" s="140"/>
      <c r="D119" s="140"/>
      <c r="E119" s="142"/>
      <c r="F119" s="16" t="str">
        <f t="shared" si="7"/>
        <v/>
      </c>
      <c r="G119" s="139"/>
      <c r="I119" s="71"/>
      <c r="J119" s="64"/>
      <c r="K119"/>
      <c r="L119" s="64"/>
      <c r="M119" s="64"/>
      <c r="N119" s="64"/>
      <c r="O119" s="64"/>
      <c r="P119" s="64"/>
      <c r="Q119" s="64"/>
      <c r="R119" s="64"/>
      <c r="S119" s="64"/>
    </row>
    <row r="120" spans="1:19" s="70" customFormat="1">
      <c r="A120" s="139">
        <v>109</v>
      </c>
      <c r="B120" s="140"/>
      <c r="C120" s="140"/>
      <c r="D120" s="140"/>
      <c r="E120" s="142"/>
      <c r="F120" s="16" t="str">
        <f t="shared" si="7"/>
        <v/>
      </c>
      <c r="G120" s="139"/>
      <c r="I120" s="71"/>
      <c r="J120" s="64"/>
      <c r="K120"/>
      <c r="L120" s="64"/>
      <c r="M120" s="64"/>
      <c r="N120" s="64"/>
      <c r="O120" s="64"/>
      <c r="P120" s="64"/>
      <c r="Q120" s="64"/>
      <c r="R120" s="64"/>
      <c r="S120" s="64"/>
    </row>
    <row r="121" spans="1:19" s="70" customFormat="1">
      <c r="A121" s="139">
        <v>110</v>
      </c>
      <c r="B121" s="140"/>
      <c r="C121" s="140"/>
      <c r="D121" s="140"/>
      <c r="E121" s="142"/>
      <c r="F121" s="16" t="str">
        <f t="shared" si="7"/>
        <v/>
      </c>
      <c r="G121" s="139"/>
      <c r="I121" s="71"/>
      <c r="J121" s="64"/>
      <c r="K121"/>
      <c r="L121" s="64"/>
      <c r="M121" s="64"/>
      <c r="N121" s="64"/>
      <c r="O121" s="64"/>
      <c r="P121" s="64"/>
      <c r="Q121" s="64"/>
      <c r="R121" s="64"/>
      <c r="S121" s="64"/>
    </row>
    <row r="122" spans="1:19" s="70" customFormat="1">
      <c r="A122" s="139">
        <v>111</v>
      </c>
      <c r="B122" s="140"/>
      <c r="C122" s="140"/>
      <c r="D122" s="140"/>
      <c r="E122" s="142"/>
      <c r="F122" s="16" t="str">
        <f t="shared" si="7"/>
        <v/>
      </c>
      <c r="G122" s="139"/>
      <c r="I122" s="71"/>
      <c r="J122" s="64"/>
      <c r="K122"/>
      <c r="L122" s="64"/>
      <c r="M122" s="64"/>
      <c r="N122" s="64"/>
      <c r="O122" s="64"/>
      <c r="P122" s="64"/>
      <c r="Q122" s="64"/>
      <c r="R122" s="64"/>
      <c r="S122" s="64"/>
    </row>
    <row r="123" spans="1:19" s="70" customFormat="1">
      <c r="A123" s="139">
        <v>112</v>
      </c>
      <c r="B123" s="140"/>
      <c r="C123" s="140"/>
      <c r="D123" s="140"/>
      <c r="E123" s="142"/>
      <c r="F123" s="16" t="str">
        <f t="shared" si="7"/>
        <v/>
      </c>
      <c r="G123" s="139"/>
      <c r="I123" s="71"/>
      <c r="J123" s="64"/>
      <c r="K123"/>
      <c r="L123" s="64"/>
      <c r="M123" s="64"/>
      <c r="N123" s="64"/>
      <c r="O123" s="64"/>
      <c r="P123" s="64"/>
      <c r="Q123" s="64"/>
      <c r="R123" s="64"/>
      <c r="S123" s="64"/>
    </row>
    <row r="124" spans="1:19" s="70" customFormat="1">
      <c r="A124" s="139">
        <v>113</v>
      </c>
      <c r="B124" s="140"/>
      <c r="C124" s="140"/>
      <c r="D124" s="140"/>
      <c r="E124" s="142"/>
      <c r="F124" s="16" t="str">
        <f t="shared" si="7"/>
        <v/>
      </c>
      <c r="G124" s="139"/>
      <c r="I124" s="71"/>
      <c r="J124" s="64"/>
      <c r="K124"/>
      <c r="L124" s="64"/>
      <c r="M124" s="64"/>
      <c r="N124" s="64"/>
      <c r="O124" s="64"/>
      <c r="P124" s="64"/>
      <c r="Q124" s="64"/>
      <c r="R124" s="64"/>
      <c r="S124" s="64"/>
    </row>
    <row r="125" spans="1:19" s="70" customFormat="1">
      <c r="A125" s="139">
        <v>114</v>
      </c>
      <c r="B125" s="140"/>
      <c r="C125" s="140"/>
      <c r="D125" s="140"/>
      <c r="E125" s="142"/>
      <c r="F125" s="16" t="str">
        <f t="shared" si="7"/>
        <v/>
      </c>
      <c r="G125" s="139"/>
      <c r="I125" s="71"/>
      <c r="J125" s="64"/>
      <c r="K125"/>
      <c r="L125" s="64"/>
      <c r="M125" s="64"/>
      <c r="N125" s="64"/>
      <c r="O125" s="64"/>
      <c r="P125" s="64"/>
      <c r="Q125" s="64"/>
      <c r="R125" s="64"/>
      <c r="S125" s="64"/>
    </row>
    <row r="126" spans="1:19" s="70" customFormat="1">
      <c r="A126" s="139">
        <v>115</v>
      </c>
      <c r="B126" s="140"/>
      <c r="C126" s="140"/>
      <c r="D126" s="140"/>
      <c r="E126" s="142"/>
      <c r="F126" s="16" t="str">
        <f t="shared" si="7"/>
        <v/>
      </c>
      <c r="G126" s="139"/>
      <c r="I126" s="71"/>
      <c r="J126" s="64"/>
      <c r="K126"/>
      <c r="L126" s="64"/>
      <c r="M126" s="64"/>
      <c r="N126" s="64"/>
      <c r="O126" s="64"/>
      <c r="P126" s="64"/>
      <c r="Q126" s="64"/>
      <c r="R126" s="64"/>
      <c r="S126" s="64"/>
    </row>
    <row r="127" spans="1:19" s="70" customFormat="1">
      <c r="A127" s="139">
        <v>116</v>
      </c>
      <c r="B127" s="140"/>
      <c r="C127" s="140"/>
      <c r="D127" s="140"/>
      <c r="E127" s="142"/>
      <c r="F127" s="16" t="str">
        <f t="shared" si="7"/>
        <v/>
      </c>
      <c r="G127" s="139"/>
      <c r="I127" s="71"/>
      <c r="J127" s="64"/>
      <c r="K127"/>
      <c r="L127" s="64"/>
      <c r="M127" s="64"/>
      <c r="N127" s="64"/>
      <c r="O127" s="64"/>
      <c r="P127" s="64"/>
      <c r="Q127" s="64"/>
      <c r="R127" s="64"/>
      <c r="S127" s="64"/>
    </row>
    <row r="128" spans="1:19" s="70" customFormat="1">
      <c r="A128" s="139">
        <v>117</v>
      </c>
      <c r="B128" s="140"/>
      <c r="C128" s="140"/>
      <c r="D128" s="140"/>
      <c r="E128" s="142"/>
      <c r="F128" s="16" t="str">
        <f t="shared" si="7"/>
        <v/>
      </c>
      <c r="G128" s="139"/>
      <c r="I128" s="71"/>
      <c r="J128" s="64"/>
      <c r="K128"/>
      <c r="L128" s="64"/>
      <c r="M128" s="64"/>
      <c r="N128" s="64"/>
      <c r="O128" s="64"/>
      <c r="P128" s="64"/>
      <c r="Q128" s="64"/>
      <c r="R128" s="64"/>
      <c r="S128" s="64"/>
    </row>
    <row r="129" spans="1:19" s="70" customFormat="1">
      <c r="A129" s="139">
        <v>118</v>
      </c>
      <c r="B129" s="140"/>
      <c r="C129" s="140"/>
      <c r="D129" s="140"/>
      <c r="E129" s="142"/>
      <c r="F129" s="16" t="str">
        <f t="shared" si="7"/>
        <v/>
      </c>
      <c r="G129" s="139"/>
      <c r="I129" s="71"/>
      <c r="J129" s="64"/>
      <c r="K129"/>
      <c r="L129" s="64"/>
      <c r="M129" s="64"/>
      <c r="N129" s="64"/>
      <c r="O129" s="64"/>
      <c r="P129" s="64"/>
      <c r="Q129" s="64"/>
      <c r="R129" s="64"/>
      <c r="S129" s="64"/>
    </row>
    <row r="130" spans="1:19" s="70" customFormat="1">
      <c r="A130" s="139">
        <v>119</v>
      </c>
      <c r="B130" s="140"/>
      <c r="C130" s="140"/>
      <c r="D130" s="140"/>
      <c r="E130" s="142"/>
      <c r="F130" s="16" t="str">
        <f t="shared" si="7"/>
        <v/>
      </c>
      <c r="G130" s="139"/>
      <c r="I130" s="71"/>
      <c r="J130" s="64"/>
      <c r="K130"/>
      <c r="L130" s="64"/>
      <c r="M130" s="64"/>
      <c r="N130" s="64"/>
      <c r="O130" s="64"/>
      <c r="P130" s="64"/>
      <c r="Q130" s="64"/>
      <c r="R130" s="64"/>
      <c r="S130" s="64"/>
    </row>
    <row r="131" spans="1:19" s="70" customFormat="1">
      <c r="A131" s="139">
        <v>120</v>
      </c>
      <c r="B131" s="140"/>
      <c r="C131" s="140"/>
      <c r="D131" s="140"/>
      <c r="E131" s="142"/>
      <c r="F131" s="16" t="str">
        <f t="shared" si="7"/>
        <v/>
      </c>
      <c r="G131" s="139"/>
      <c r="I131" s="71"/>
      <c r="J131" s="64"/>
      <c r="K131"/>
      <c r="L131" s="64"/>
      <c r="M131" s="64"/>
      <c r="N131" s="64"/>
      <c r="O131" s="64"/>
      <c r="P131" s="64"/>
      <c r="Q131" s="64"/>
      <c r="R131" s="64"/>
      <c r="S131" s="64"/>
    </row>
    <row r="132" spans="1:19" s="70" customFormat="1">
      <c r="A132" s="139">
        <v>121</v>
      </c>
      <c r="B132" s="140"/>
      <c r="C132" s="140"/>
      <c r="D132" s="140"/>
      <c r="E132" s="142"/>
      <c r="F132" s="16" t="str">
        <f t="shared" si="7"/>
        <v/>
      </c>
      <c r="G132" s="139"/>
      <c r="I132" s="71"/>
      <c r="J132" s="64"/>
      <c r="K132"/>
      <c r="L132" s="64"/>
      <c r="M132" s="64"/>
      <c r="N132" s="64"/>
      <c r="O132" s="64"/>
      <c r="P132" s="64"/>
      <c r="Q132" s="64"/>
      <c r="R132" s="64"/>
      <c r="S132" s="64"/>
    </row>
    <row r="133" spans="1:19" s="70" customFormat="1">
      <c r="A133" s="139">
        <v>122</v>
      </c>
      <c r="B133" s="140"/>
      <c r="C133" s="140"/>
      <c r="D133" s="140"/>
      <c r="E133" s="142"/>
      <c r="F133" s="16" t="str">
        <f t="shared" si="7"/>
        <v/>
      </c>
      <c r="G133" s="139"/>
      <c r="I133" s="71"/>
      <c r="J133" s="64"/>
      <c r="K133"/>
      <c r="L133" s="64"/>
      <c r="M133" s="64"/>
      <c r="N133" s="64"/>
      <c r="O133" s="64"/>
      <c r="P133" s="64"/>
      <c r="Q133" s="64"/>
      <c r="R133" s="64"/>
      <c r="S133" s="64"/>
    </row>
    <row r="134" spans="1:19" s="70" customFormat="1">
      <c r="A134" s="139">
        <v>123</v>
      </c>
      <c r="B134" s="140"/>
      <c r="C134" s="140"/>
      <c r="D134" s="140"/>
      <c r="E134" s="142"/>
      <c r="F134" s="16" t="str">
        <f t="shared" si="7"/>
        <v/>
      </c>
      <c r="G134" s="139"/>
      <c r="I134" s="71"/>
      <c r="J134" s="64"/>
      <c r="K134"/>
      <c r="L134" s="64"/>
      <c r="M134" s="64"/>
      <c r="N134" s="64"/>
      <c r="O134" s="64"/>
      <c r="P134" s="64"/>
      <c r="Q134" s="64"/>
      <c r="R134" s="64"/>
      <c r="S134" s="64"/>
    </row>
    <row r="135" spans="1:19" s="70" customFormat="1">
      <c r="A135" s="139">
        <v>124</v>
      </c>
      <c r="B135" s="140"/>
      <c r="C135" s="140"/>
      <c r="D135" s="140"/>
      <c r="E135" s="142"/>
      <c r="F135" s="16" t="str">
        <f t="shared" si="7"/>
        <v/>
      </c>
      <c r="G135" s="139"/>
      <c r="I135" s="71"/>
      <c r="J135" s="64"/>
      <c r="K135"/>
      <c r="L135" s="64"/>
      <c r="M135" s="64"/>
      <c r="N135" s="64"/>
      <c r="O135" s="64"/>
      <c r="P135" s="64"/>
      <c r="Q135" s="64"/>
      <c r="R135" s="64"/>
      <c r="S135" s="64"/>
    </row>
    <row r="136" spans="1:19" s="70" customFormat="1">
      <c r="A136" s="139">
        <v>125</v>
      </c>
      <c r="B136" s="140"/>
      <c r="C136" s="140"/>
      <c r="D136" s="140"/>
      <c r="E136" s="142"/>
      <c r="F136" s="16" t="str">
        <f t="shared" si="7"/>
        <v/>
      </c>
      <c r="G136" s="139"/>
      <c r="I136" s="71"/>
      <c r="J136" s="64"/>
      <c r="K136"/>
      <c r="L136" s="64"/>
      <c r="M136" s="64"/>
      <c r="N136" s="64"/>
      <c r="O136" s="64"/>
      <c r="P136" s="64"/>
      <c r="Q136" s="64"/>
      <c r="R136" s="64"/>
      <c r="S136" s="64"/>
    </row>
    <row r="137" spans="1:19" s="70" customFormat="1">
      <c r="A137" s="139">
        <v>126</v>
      </c>
      <c r="B137" s="140"/>
      <c r="C137" s="140"/>
      <c r="D137" s="140"/>
      <c r="E137" s="142"/>
      <c r="F137" s="16" t="str">
        <f t="shared" si="7"/>
        <v/>
      </c>
      <c r="G137" s="139"/>
      <c r="I137" s="71"/>
      <c r="J137" s="64"/>
      <c r="K137"/>
      <c r="L137" s="64"/>
      <c r="M137" s="64"/>
      <c r="N137" s="64"/>
      <c r="O137" s="64"/>
      <c r="P137" s="64"/>
      <c r="Q137" s="64"/>
      <c r="R137" s="64"/>
      <c r="S137" s="64"/>
    </row>
    <row r="138" spans="1:19" s="70" customFormat="1">
      <c r="A138" s="139">
        <v>127</v>
      </c>
      <c r="B138" s="140"/>
      <c r="C138" s="140"/>
      <c r="D138" s="140"/>
      <c r="E138" s="142"/>
      <c r="F138" s="16" t="str">
        <f t="shared" si="7"/>
        <v/>
      </c>
      <c r="G138" s="139"/>
      <c r="I138" s="71"/>
      <c r="J138" s="64"/>
      <c r="K138"/>
      <c r="L138" s="64"/>
      <c r="M138" s="64"/>
      <c r="N138" s="64"/>
      <c r="O138" s="64"/>
      <c r="P138" s="64"/>
      <c r="Q138" s="64"/>
      <c r="R138" s="64"/>
      <c r="S138" s="64"/>
    </row>
    <row r="139" spans="1:19" s="70" customFormat="1">
      <c r="A139" s="139">
        <v>128</v>
      </c>
      <c r="B139" s="140"/>
      <c r="C139" s="140"/>
      <c r="D139" s="140"/>
      <c r="E139" s="142"/>
      <c r="F139" s="16" t="str">
        <f t="shared" si="7"/>
        <v/>
      </c>
      <c r="G139" s="139"/>
      <c r="I139" s="71"/>
      <c r="J139" s="64"/>
      <c r="K139"/>
      <c r="L139" s="64"/>
      <c r="M139" s="64"/>
      <c r="N139" s="64"/>
      <c r="O139" s="64"/>
      <c r="P139" s="64"/>
      <c r="Q139" s="64"/>
      <c r="R139" s="64"/>
      <c r="S139" s="64"/>
    </row>
    <row r="140" spans="1:19" s="70" customFormat="1">
      <c r="A140" s="139">
        <v>129</v>
      </c>
      <c r="B140" s="140"/>
      <c r="C140" s="140"/>
      <c r="D140" s="140"/>
      <c r="E140" s="142"/>
      <c r="F140" s="16" t="str">
        <f t="shared" ref="F140:F203" si="11">IF(OR($B140="",$C140="",$E140&lt;an_initial,$E140&gt;an_final),"",H140 * (INDEX(i7punctaje, MATCH(C140,i7anvergură,0), MATCH(D140,i7premiu,0) )) )</f>
        <v/>
      </c>
      <c r="G140" s="139"/>
      <c r="I140" s="71"/>
      <c r="J140" s="64"/>
      <c r="K140"/>
      <c r="L140" s="64"/>
      <c r="M140" s="64"/>
      <c r="N140" s="64"/>
      <c r="O140" s="64"/>
      <c r="P140" s="64"/>
      <c r="Q140" s="64"/>
      <c r="R140" s="64"/>
      <c r="S140" s="64"/>
    </row>
    <row r="141" spans="1:19" s="70" customFormat="1">
      <c r="A141" s="139">
        <v>130</v>
      </c>
      <c r="B141" s="140"/>
      <c r="C141" s="140"/>
      <c r="D141" s="140"/>
      <c r="E141" s="142"/>
      <c r="F141" s="16" t="str">
        <f t="shared" si="11"/>
        <v/>
      </c>
      <c r="G141" s="139"/>
      <c r="I141" s="71"/>
      <c r="J141" s="64"/>
      <c r="K141"/>
      <c r="L141" s="64"/>
      <c r="M141" s="64"/>
      <c r="N141" s="64"/>
      <c r="O141" s="64"/>
      <c r="P141" s="64"/>
      <c r="Q141" s="64"/>
      <c r="R141" s="64"/>
      <c r="S141" s="64"/>
    </row>
    <row r="142" spans="1:19" s="70" customFormat="1">
      <c r="A142" s="139">
        <v>131</v>
      </c>
      <c r="B142" s="140"/>
      <c r="C142" s="140"/>
      <c r="D142" s="140"/>
      <c r="E142" s="142"/>
      <c r="F142" s="16" t="str">
        <f t="shared" si="11"/>
        <v/>
      </c>
      <c r="G142" s="139"/>
      <c r="I142" s="71"/>
      <c r="J142" s="64"/>
      <c r="K142"/>
      <c r="L142" s="64"/>
      <c r="M142" s="64"/>
      <c r="N142" s="64"/>
      <c r="O142" s="64"/>
      <c r="P142" s="64"/>
      <c r="Q142" s="64"/>
      <c r="R142" s="64"/>
      <c r="S142" s="64"/>
    </row>
    <row r="143" spans="1:19" s="70" customFormat="1">
      <c r="A143" s="139">
        <v>132</v>
      </c>
      <c r="B143" s="140"/>
      <c r="C143" s="140"/>
      <c r="D143" s="140"/>
      <c r="E143" s="142"/>
      <c r="F143" s="16" t="str">
        <f t="shared" si="11"/>
        <v/>
      </c>
      <c r="G143" s="139"/>
      <c r="I143" s="71"/>
      <c r="J143" s="64"/>
      <c r="K143"/>
      <c r="L143" s="64"/>
      <c r="M143" s="64"/>
      <c r="N143" s="64"/>
      <c r="O143" s="64"/>
      <c r="P143" s="64"/>
      <c r="Q143" s="64"/>
      <c r="R143" s="64"/>
      <c r="S143" s="64"/>
    </row>
    <row r="144" spans="1:19" s="70" customFormat="1">
      <c r="A144" s="139">
        <v>133</v>
      </c>
      <c r="B144" s="140"/>
      <c r="C144" s="140"/>
      <c r="D144" s="140"/>
      <c r="E144" s="142"/>
      <c r="F144" s="16" t="str">
        <f t="shared" si="11"/>
        <v/>
      </c>
      <c r="G144" s="139"/>
      <c r="I144" s="71"/>
      <c r="J144" s="64"/>
      <c r="K144"/>
      <c r="L144" s="64"/>
      <c r="M144" s="64"/>
      <c r="N144" s="64"/>
      <c r="O144" s="64"/>
      <c r="P144" s="64"/>
      <c r="Q144" s="64"/>
      <c r="R144" s="64"/>
      <c r="S144" s="64"/>
    </row>
    <row r="145" spans="1:19" s="70" customFormat="1">
      <c r="A145" s="139">
        <v>134</v>
      </c>
      <c r="B145" s="140"/>
      <c r="C145" s="140"/>
      <c r="D145" s="140"/>
      <c r="E145" s="142"/>
      <c r="F145" s="16" t="str">
        <f t="shared" si="11"/>
        <v/>
      </c>
      <c r="G145" s="139"/>
      <c r="I145" s="71"/>
      <c r="J145" s="64"/>
      <c r="K145"/>
      <c r="L145" s="64"/>
      <c r="M145" s="64"/>
      <c r="N145" s="64"/>
      <c r="O145" s="64"/>
      <c r="P145" s="64"/>
      <c r="Q145" s="64"/>
      <c r="R145" s="64"/>
      <c r="S145" s="64"/>
    </row>
    <row r="146" spans="1:19" s="70" customFormat="1">
      <c r="A146" s="139">
        <v>135</v>
      </c>
      <c r="B146" s="140"/>
      <c r="C146" s="140"/>
      <c r="D146" s="140"/>
      <c r="E146" s="142"/>
      <c r="F146" s="16" t="str">
        <f t="shared" si="11"/>
        <v/>
      </c>
      <c r="G146" s="139"/>
      <c r="I146" s="71"/>
      <c r="J146" s="64"/>
      <c r="K146"/>
      <c r="L146" s="64"/>
      <c r="M146" s="64"/>
      <c r="N146" s="64"/>
      <c r="O146" s="64"/>
      <c r="P146" s="64"/>
      <c r="Q146" s="64"/>
      <c r="R146" s="64"/>
      <c r="S146" s="64"/>
    </row>
    <row r="147" spans="1:19" s="70" customFormat="1">
      <c r="A147" s="139">
        <v>136</v>
      </c>
      <c r="B147" s="140"/>
      <c r="C147" s="140"/>
      <c r="D147" s="140"/>
      <c r="E147" s="142"/>
      <c r="F147" s="16" t="str">
        <f t="shared" si="11"/>
        <v/>
      </c>
      <c r="G147" s="139"/>
      <c r="I147" s="71"/>
      <c r="J147" s="64"/>
      <c r="K147"/>
      <c r="L147" s="64"/>
      <c r="M147" s="64"/>
      <c r="N147" s="64"/>
      <c r="O147" s="64"/>
      <c r="P147" s="64"/>
      <c r="Q147" s="64"/>
      <c r="R147" s="64"/>
      <c r="S147" s="64"/>
    </row>
    <row r="148" spans="1:19" s="70" customFormat="1">
      <c r="A148" s="139">
        <v>137</v>
      </c>
      <c r="B148" s="140"/>
      <c r="C148" s="140"/>
      <c r="D148" s="140"/>
      <c r="E148" s="142"/>
      <c r="F148" s="16" t="str">
        <f t="shared" si="11"/>
        <v/>
      </c>
      <c r="G148" s="139"/>
      <c r="I148" s="71"/>
      <c r="J148" s="64"/>
      <c r="K148"/>
      <c r="L148" s="64"/>
      <c r="M148" s="64"/>
      <c r="N148" s="64"/>
      <c r="O148" s="64"/>
      <c r="P148" s="64"/>
      <c r="Q148" s="64"/>
      <c r="R148" s="64"/>
      <c r="S148" s="64"/>
    </row>
    <row r="149" spans="1:19" s="70" customFormat="1">
      <c r="A149" s="139">
        <v>138</v>
      </c>
      <c r="B149" s="140"/>
      <c r="C149" s="140"/>
      <c r="D149" s="140"/>
      <c r="E149" s="142"/>
      <c r="F149" s="16" t="str">
        <f t="shared" si="11"/>
        <v/>
      </c>
      <c r="G149" s="139"/>
      <c r="I149" s="71"/>
      <c r="J149" s="64"/>
      <c r="K149"/>
      <c r="L149" s="64"/>
      <c r="M149" s="64"/>
      <c r="N149" s="64"/>
      <c r="O149" s="64"/>
      <c r="P149" s="64"/>
      <c r="Q149" s="64"/>
      <c r="R149" s="64"/>
      <c r="S149" s="64"/>
    </row>
    <row r="150" spans="1:19" s="70" customFormat="1">
      <c r="A150" s="139">
        <v>139</v>
      </c>
      <c r="B150" s="140"/>
      <c r="C150" s="140"/>
      <c r="D150" s="140"/>
      <c r="E150" s="142"/>
      <c r="F150" s="16" t="str">
        <f t="shared" si="11"/>
        <v/>
      </c>
      <c r="G150" s="139"/>
      <c r="I150" s="71"/>
      <c r="J150" s="64"/>
      <c r="K150"/>
      <c r="L150" s="64"/>
      <c r="M150" s="64"/>
      <c r="N150" s="64"/>
      <c r="O150" s="64"/>
      <c r="P150" s="64"/>
      <c r="Q150" s="64"/>
      <c r="R150" s="64"/>
      <c r="S150" s="64"/>
    </row>
    <row r="151" spans="1:19" s="70" customFormat="1">
      <c r="A151" s="139">
        <v>140</v>
      </c>
      <c r="B151" s="140"/>
      <c r="C151" s="140"/>
      <c r="D151" s="140"/>
      <c r="E151" s="142"/>
      <c r="F151" s="16" t="str">
        <f t="shared" si="11"/>
        <v/>
      </c>
      <c r="G151" s="139"/>
      <c r="I151" s="71"/>
      <c r="J151" s="64"/>
      <c r="K151"/>
      <c r="L151" s="64"/>
      <c r="M151" s="64"/>
      <c r="N151" s="64"/>
      <c r="O151" s="64"/>
      <c r="P151" s="64"/>
      <c r="Q151" s="64"/>
      <c r="R151" s="64"/>
      <c r="S151" s="64"/>
    </row>
    <row r="152" spans="1:19" s="70" customFormat="1">
      <c r="A152" s="139">
        <v>141</v>
      </c>
      <c r="B152" s="140"/>
      <c r="C152" s="140"/>
      <c r="D152" s="140"/>
      <c r="E152" s="142"/>
      <c r="F152" s="16" t="str">
        <f t="shared" si="11"/>
        <v/>
      </c>
      <c r="G152" s="139"/>
      <c r="I152" s="71"/>
      <c r="J152" s="64"/>
      <c r="K152"/>
      <c r="L152" s="64"/>
      <c r="M152" s="64"/>
      <c r="N152" s="64"/>
      <c r="O152" s="64"/>
      <c r="P152" s="64"/>
      <c r="Q152" s="64"/>
      <c r="R152" s="64"/>
      <c r="S152" s="64"/>
    </row>
    <row r="153" spans="1:19" s="70" customFormat="1">
      <c r="A153" s="139">
        <v>142</v>
      </c>
      <c r="B153" s="140"/>
      <c r="C153" s="140"/>
      <c r="D153" s="140"/>
      <c r="E153" s="142"/>
      <c r="F153" s="16" t="str">
        <f t="shared" si="11"/>
        <v/>
      </c>
      <c r="G153" s="139"/>
      <c r="I153" s="71"/>
      <c r="J153" s="64"/>
      <c r="K153"/>
      <c r="L153" s="64"/>
      <c r="M153" s="64"/>
      <c r="N153" s="64"/>
      <c r="O153" s="64"/>
      <c r="P153" s="64"/>
      <c r="Q153" s="64"/>
      <c r="R153" s="64"/>
      <c r="S153" s="64"/>
    </row>
    <row r="154" spans="1:19" s="70" customFormat="1">
      <c r="A154" s="139">
        <v>143</v>
      </c>
      <c r="B154" s="140"/>
      <c r="C154" s="140"/>
      <c r="D154" s="140"/>
      <c r="E154" s="142"/>
      <c r="F154" s="16" t="str">
        <f t="shared" si="11"/>
        <v/>
      </c>
      <c r="G154" s="139"/>
      <c r="I154" s="71"/>
      <c r="J154" s="64"/>
      <c r="K154"/>
      <c r="L154" s="64"/>
      <c r="M154" s="64"/>
      <c r="N154" s="64"/>
      <c r="O154" s="64"/>
      <c r="P154" s="64"/>
      <c r="Q154" s="64"/>
      <c r="R154" s="64"/>
      <c r="S154" s="64"/>
    </row>
    <row r="155" spans="1:19" s="70" customFormat="1">
      <c r="A155" s="139">
        <v>144</v>
      </c>
      <c r="B155" s="140"/>
      <c r="C155" s="140"/>
      <c r="D155" s="140"/>
      <c r="E155" s="142"/>
      <c r="F155" s="16" t="str">
        <f t="shared" si="11"/>
        <v/>
      </c>
      <c r="G155" s="139"/>
      <c r="I155" s="71"/>
      <c r="J155" s="64"/>
      <c r="K155"/>
      <c r="L155" s="64"/>
      <c r="M155" s="64"/>
      <c r="N155" s="64"/>
      <c r="O155" s="64"/>
      <c r="P155" s="64"/>
      <c r="Q155" s="64"/>
      <c r="R155" s="64"/>
      <c r="S155" s="64"/>
    </row>
    <row r="156" spans="1:19" s="70" customFormat="1">
      <c r="A156" s="139">
        <v>145</v>
      </c>
      <c r="B156" s="140"/>
      <c r="C156" s="140"/>
      <c r="D156" s="140"/>
      <c r="E156" s="142"/>
      <c r="F156" s="16" t="str">
        <f t="shared" si="11"/>
        <v/>
      </c>
      <c r="G156" s="139"/>
      <c r="I156" s="71"/>
      <c r="J156" s="64"/>
      <c r="K156"/>
      <c r="L156" s="64"/>
      <c r="M156" s="64"/>
      <c r="N156" s="64"/>
      <c r="O156" s="64"/>
      <c r="P156" s="64"/>
      <c r="Q156" s="64"/>
      <c r="R156" s="64"/>
      <c r="S156" s="64"/>
    </row>
    <row r="157" spans="1:19" s="70" customFormat="1">
      <c r="A157" s="139">
        <v>146</v>
      </c>
      <c r="B157" s="140"/>
      <c r="C157" s="140"/>
      <c r="D157" s="140"/>
      <c r="E157" s="142"/>
      <c r="F157" s="16" t="str">
        <f t="shared" si="11"/>
        <v/>
      </c>
      <c r="G157" s="139"/>
      <c r="I157" s="71"/>
      <c r="J157" s="64"/>
      <c r="K157"/>
      <c r="L157" s="64"/>
      <c r="M157" s="64"/>
      <c r="N157" s="64"/>
      <c r="O157" s="64"/>
      <c r="P157" s="64"/>
      <c r="Q157" s="64"/>
      <c r="R157" s="64"/>
      <c r="S157" s="64"/>
    </row>
    <row r="158" spans="1:19" s="70" customFormat="1">
      <c r="A158" s="139">
        <v>147</v>
      </c>
      <c r="B158" s="140"/>
      <c r="C158" s="140"/>
      <c r="D158" s="140"/>
      <c r="E158" s="142"/>
      <c r="F158" s="16" t="str">
        <f t="shared" si="11"/>
        <v/>
      </c>
      <c r="G158" s="139"/>
      <c r="I158" s="71"/>
      <c r="J158" s="64"/>
      <c r="K158"/>
      <c r="L158" s="64"/>
      <c r="M158" s="64"/>
      <c r="N158" s="64"/>
      <c r="O158" s="64"/>
      <c r="P158" s="64"/>
      <c r="Q158" s="64"/>
      <c r="R158" s="64"/>
      <c r="S158" s="64"/>
    </row>
    <row r="159" spans="1:19" s="70" customFormat="1">
      <c r="A159" s="139">
        <v>148</v>
      </c>
      <c r="B159" s="140"/>
      <c r="C159" s="140"/>
      <c r="D159" s="140"/>
      <c r="E159" s="142"/>
      <c r="F159" s="16" t="str">
        <f t="shared" si="11"/>
        <v/>
      </c>
      <c r="G159" s="139"/>
      <c r="I159" s="71"/>
      <c r="J159" s="64"/>
      <c r="K159"/>
      <c r="L159" s="64"/>
      <c r="M159" s="64"/>
      <c r="N159" s="64"/>
      <c r="O159" s="64"/>
      <c r="P159" s="64"/>
      <c r="Q159" s="64"/>
      <c r="R159" s="64"/>
      <c r="S159" s="64"/>
    </row>
    <row r="160" spans="1:19" s="70" customFormat="1">
      <c r="A160" s="139">
        <v>149</v>
      </c>
      <c r="B160" s="140"/>
      <c r="C160" s="140"/>
      <c r="D160" s="140"/>
      <c r="E160" s="142"/>
      <c r="F160" s="16" t="str">
        <f t="shared" si="11"/>
        <v/>
      </c>
      <c r="G160" s="139"/>
      <c r="I160" s="71"/>
      <c r="J160" s="64"/>
      <c r="K160"/>
      <c r="L160" s="64"/>
      <c r="M160" s="64"/>
      <c r="N160" s="64"/>
      <c r="O160" s="64"/>
      <c r="P160" s="64"/>
      <c r="Q160" s="64"/>
      <c r="R160" s="64"/>
      <c r="S160" s="64"/>
    </row>
    <row r="161" spans="1:19" s="70" customFormat="1">
      <c r="A161" s="139">
        <v>150</v>
      </c>
      <c r="B161" s="140"/>
      <c r="C161" s="140"/>
      <c r="D161" s="140"/>
      <c r="E161" s="142"/>
      <c r="F161" s="16" t="str">
        <f t="shared" si="11"/>
        <v/>
      </c>
      <c r="G161" s="139"/>
      <c r="I161" s="71"/>
      <c r="J161" s="64"/>
      <c r="K161"/>
      <c r="L161" s="64"/>
      <c r="M161" s="64"/>
      <c r="N161" s="64"/>
      <c r="O161" s="64"/>
      <c r="P161" s="64"/>
      <c r="Q161" s="64"/>
      <c r="R161" s="64"/>
      <c r="S161" s="64"/>
    </row>
    <row r="162" spans="1:19" s="70" customFormat="1">
      <c r="A162" s="139">
        <v>151</v>
      </c>
      <c r="B162" s="140"/>
      <c r="C162" s="140"/>
      <c r="D162" s="140"/>
      <c r="E162" s="142"/>
      <c r="F162" s="16" t="str">
        <f t="shared" si="11"/>
        <v/>
      </c>
      <c r="G162" s="139"/>
      <c r="I162" s="71"/>
      <c r="J162" s="64"/>
      <c r="K162"/>
      <c r="L162" s="64"/>
      <c r="M162" s="64"/>
      <c r="N162" s="64"/>
      <c r="O162" s="64"/>
      <c r="P162" s="64"/>
      <c r="Q162" s="64"/>
      <c r="R162" s="64"/>
      <c r="S162" s="64"/>
    </row>
    <row r="163" spans="1:19" s="70" customFormat="1">
      <c r="A163" s="139">
        <v>152</v>
      </c>
      <c r="B163" s="140"/>
      <c r="C163" s="140"/>
      <c r="D163" s="140"/>
      <c r="E163" s="142"/>
      <c r="F163" s="16" t="str">
        <f t="shared" si="11"/>
        <v/>
      </c>
      <c r="G163" s="139"/>
      <c r="I163" s="71"/>
      <c r="J163" s="64"/>
      <c r="K163"/>
      <c r="L163" s="64"/>
      <c r="M163" s="64"/>
      <c r="N163" s="64"/>
      <c r="O163" s="64"/>
      <c r="P163" s="64"/>
      <c r="Q163" s="64"/>
      <c r="R163" s="64"/>
      <c r="S163" s="64"/>
    </row>
    <row r="164" spans="1:19" s="70" customFormat="1">
      <c r="A164" s="139">
        <v>153</v>
      </c>
      <c r="B164" s="140"/>
      <c r="C164" s="140"/>
      <c r="D164" s="140"/>
      <c r="E164" s="142"/>
      <c r="F164" s="16" t="str">
        <f t="shared" si="11"/>
        <v/>
      </c>
      <c r="G164" s="139"/>
      <c r="I164" s="71"/>
      <c r="J164" s="64"/>
      <c r="K164"/>
      <c r="L164" s="64"/>
      <c r="M164" s="64"/>
      <c r="N164" s="64"/>
      <c r="O164" s="64"/>
      <c r="P164" s="64"/>
      <c r="Q164" s="64"/>
      <c r="R164" s="64"/>
      <c r="S164" s="64"/>
    </row>
    <row r="165" spans="1:19" s="70" customFormat="1">
      <c r="A165" s="139">
        <v>154</v>
      </c>
      <c r="B165" s="140"/>
      <c r="C165" s="140"/>
      <c r="D165" s="140"/>
      <c r="E165" s="142"/>
      <c r="F165" s="16" t="str">
        <f t="shared" si="11"/>
        <v/>
      </c>
      <c r="G165" s="139"/>
      <c r="I165" s="71"/>
      <c r="J165" s="64"/>
      <c r="K165"/>
      <c r="L165" s="64"/>
      <c r="M165" s="64"/>
      <c r="N165" s="64"/>
      <c r="O165" s="64"/>
      <c r="P165" s="64"/>
      <c r="Q165" s="64"/>
      <c r="R165" s="64"/>
      <c r="S165" s="64"/>
    </row>
    <row r="166" spans="1:19" s="70" customFormat="1">
      <c r="A166" s="139">
        <v>155</v>
      </c>
      <c r="B166" s="140"/>
      <c r="C166" s="140"/>
      <c r="D166" s="140"/>
      <c r="E166" s="142"/>
      <c r="F166" s="16" t="str">
        <f t="shared" si="11"/>
        <v/>
      </c>
      <c r="G166" s="139"/>
      <c r="I166" s="71"/>
      <c r="J166" s="64"/>
      <c r="K166"/>
      <c r="L166" s="64"/>
      <c r="M166" s="64"/>
      <c r="N166" s="64"/>
      <c r="O166" s="64"/>
      <c r="P166" s="64"/>
      <c r="Q166" s="64"/>
      <c r="R166" s="64"/>
      <c r="S166" s="64"/>
    </row>
    <row r="167" spans="1:19" s="70" customFormat="1">
      <c r="A167" s="139">
        <v>156</v>
      </c>
      <c r="B167" s="140"/>
      <c r="C167" s="140"/>
      <c r="D167" s="140"/>
      <c r="E167" s="142"/>
      <c r="F167" s="16" t="str">
        <f t="shared" si="11"/>
        <v/>
      </c>
      <c r="G167" s="139"/>
      <c r="I167" s="71"/>
      <c r="J167" s="64"/>
      <c r="K167"/>
      <c r="L167" s="64"/>
      <c r="M167" s="64"/>
      <c r="N167" s="64"/>
      <c r="O167" s="64"/>
      <c r="P167" s="64"/>
      <c r="Q167" s="64"/>
      <c r="R167" s="64"/>
      <c r="S167" s="64"/>
    </row>
    <row r="168" spans="1:19" s="70" customFormat="1">
      <c r="A168" s="139">
        <v>157</v>
      </c>
      <c r="B168" s="140"/>
      <c r="C168" s="140"/>
      <c r="D168" s="140"/>
      <c r="E168" s="142"/>
      <c r="F168" s="16" t="str">
        <f t="shared" si="11"/>
        <v/>
      </c>
      <c r="G168" s="139"/>
      <c r="I168" s="71"/>
      <c r="J168" s="64"/>
      <c r="K168"/>
      <c r="L168" s="64"/>
      <c r="M168" s="64"/>
      <c r="N168" s="64"/>
      <c r="O168" s="64"/>
      <c r="P168" s="64"/>
      <c r="Q168" s="64"/>
      <c r="R168" s="64"/>
      <c r="S168" s="64"/>
    </row>
    <row r="169" spans="1:19" s="70" customFormat="1">
      <c r="A169" s="139">
        <v>158</v>
      </c>
      <c r="B169" s="140"/>
      <c r="C169" s="140"/>
      <c r="D169" s="140"/>
      <c r="E169" s="142"/>
      <c r="F169" s="16" t="str">
        <f t="shared" si="11"/>
        <v/>
      </c>
      <c r="G169" s="139"/>
      <c r="I169" s="71"/>
      <c r="J169" s="64"/>
      <c r="K169"/>
      <c r="L169" s="64"/>
      <c r="M169" s="64"/>
      <c r="N169" s="64"/>
      <c r="O169" s="64"/>
      <c r="P169" s="64"/>
      <c r="Q169" s="64"/>
      <c r="R169" s="64"/>
      <c r="S169" s="64"/>
    </row>
    <row r="170" spans="1:19" s="70" customFormat="1">
      <c r="A170" s="139">
        <v>159</v>
      </c>
      <c r="B170" s="140"/>
      <c r="C170" s="140"/>
      <c r="D170" s="140"/>
      <c r="E170" s="142"/>
      <c r="F170" s="16" t="str">
        <f t="shared" si="11"/>
        <v/>
      </c>
      <c r="G170" s="139"/>
      <c r="I170" s="71"/>
      <c r="J170" s="64"/>
      <c r="K170"/>
      <c r="L170" s="64"/>
      <c r="M170" s="64"/>
      <c r="N170" s="64"/>
      <c r="O170" s="64"/>
      <c r="P170" s="64"/>
      <c r="Q170" s="64"/>
      <c r="R170" s="64"/>
      <c r="S170" s="64"/>
    </row>
    <row r="171" spans="1:19" s="70" customFormat="1">
      <c r="A171" s="139">
        <v>160</v>
      </c>
      <c r="B171" s="140"/>
      <c r="C171" s="140"/>
      <c r="D171" s="140"/>
      <c r="E171" s="142"/>
      <c r="F171" s="16" t="str">
        <f t="shared" si="11"/>
        <v/>
      </c>
      <c r="G171" s="139"/>
      <c r="I171" s="71"/>
      <c r="J171" s="64"/>
      <c r="K171"/>
      <c r="L171" s="64"/>
      <c r="M171" s="64"/>
      <c r="N171" s="64"/>
      <c r="O171" s="64"/>
      <c r="P171" s="64"/>
      <c r="Q171" s="64"/>
      <c r="R171" s="64"/>
      <c r="S171" s="64"/>
    </row>
    <row r="172" spans="1:19" s="70" customFormat="1">
      <c r="A172" s="139">
        <v>161</v>
      </c>
      <c r="B172" s="140"/>
      <c r="C172" s="140"/>
      <c r="D172" s="140"/>
      <c r="E172" s="142"/>
      <c r="F172" s="16" t="str">
        <f t="shared" si="11"/>
        <v/>
      </c>
      <c r="G172" s="139"/>
      <c r="I172" s="71"/>
      <c r="J172" s="64"/>
      <c r="K172"/>
      <c r="L172" s="64"/>
      <c r="M172" s="64"/>
      <c r="N172" s="64"/>
      <c r="O172" s="64"/>
      <c r="P172" s="64"/>
      <c r="Q172" s="64"/>
      <c r="R172" s="64"/>
      <c r="S172" s="64"/>
    </row>
    <row r="173" spans="1:19" s="70" customFormat="1">
      <c r="A173" s="139">
        <v>162</v>
      </c>
      <c r="B173" s="140"/>
      <c r="C173" s="140"/>
      <c r="D173" s="140"/>
      <c r="E173" s="142"/>
      <c r="F173" s="16" t="str">
        <f t="shared" si="11"/>
        <v/>
      </c>
      <c r="G173" s="139"/>
      <c r="I173" s="71"/>
      <c r="J173" s="64"/>
      <c r="K173"/>
      <c r="L173" s="64"/>
      <c r="M173" s="64"/>
      <c r="N173" s="64"/>
      <c r="O173" s="64"/>
      <c r="P173" s="64"/>
      <c r="Q173" s="64"/>
      <c r="R173" s="64"/>
      <c r="S173" s="64"/>
    </row>
    <row r="174" spans="1:19" s="70" customFormat="1">
      <c r="A174" s="139">
        <v>163</v>
      </c>
      <c r="B174" s="140"/>
      <c r="C174" s="140"/>
      <c r="D174" s="140"/>
      <c r="E174" s="142"/>
      <c r="F174" s="16" t="str">
        <f t="shared" si="11"/>
        <v/>
      </c>
      <c r="G174" s="139"/>
      <c r="I174" s="71"/>
      <c r="J174" s="64"/>
      <c r="K174"/>
      <c r="L174" s="64"/>
      <c r="M174" s="64"/>
      <c r="N174" s="64"/>
      <c r="O174" s="64"/>
      <c r="P174" s="64"/>
      <c r="Q174" s="64"/>
      <c r="R174" s="64"/>
      <c r="S174" s="64"/>
    </row>
    <row r="175" spans="1:19" s="70" customFormat="1">
      <c r="A175" s="139">
        <v>164</v>
      </c>
      <c r="B175" s="140"/>
      <c r="C175" s="140"/>
      <c r="D175" s="140"/>
      <c r="E175" s="142"/>
      <c r="F175" s="16" t="str">
        <f t="shared" si="11"/>
        <v/>
      </c>
      <c r="G175" s="139"/>
      <c r="I175" s="71"/>
      <c r="J175" s="64"/>
      <c r="K175"/>
      <c r="L175" s="64"/>
      <c r="M175" s="64"/>
      <c r="N175" s="64"/>
      <c r="O175" s="64"/>
      <c r="P175" s="64"/>
      <c r="Q175" s="64"/>
      <c r="R175" s="64"/>
      <c r="S175" s="64"/>
    </row>
    <row r="176" spans="1:19" s="70" customFormat="1">
      <c r="A176" s="139">
        <v>165</v>
      </c>
      <c r="B176" s="140"/>
      <c r="C176" s="140"/>
      <c r="D176" s="140"/>
      <c r="E176" s="142"/>
      <c r="F176" s="16" t="str">
        <f t="shared" si="11"/>
        <v/>
      </c>
      <c r="G176" s="139"/>
      <c r="I176" s="71"/>
      <c r="J176" s="64"/>
      <c r="K176"/>
      <c r="L176" s="64"/>
      <c r="M176" s="64"/>
      <c r="N176" s="64"/>
      <c r="O176" s="64"/>
      <c r="P176" s="64"/>
      <c r="Q176" s="64"/>
      <c r="R176" s="64"/>
      <c r="S176" s="64"/>
    </row>
    <row r="177" spans="1:19" s="70" customFormat="1">
      <c r="A177" s="139">
        <v>166</v>
      </c>
      <c r="B177" s="140"/>
      <c r="C177" s="140"/>
      <c r="D177" s="140"/>
      <c r="E177" s="142"/>
      <c r="F177" s="16" t="str">
        <f t="shared" si="11"/>
        <v/>
      </c>
      <c r="G177" s="139"/>
      <c r="I177" s="71"/>
      <c r="J177" s="64"/>
      <c r="K177"/>
      <c r="L177" s="64"/>
      <c r="M177" s="64"/>
      <c r="N177" s="64"/>
      <c r="O177" s="64"/>
      <c r="P177" s="64"/>
      <c r="Q177" s="64"/>
      <c r="R177" s="64"/>
      <c r="S177" s="64"/>
    </row>
    <row r="178" spans="1:19" s="70" customFormat="1">
      <c r="A178" s="139">
        <v>167</v>
      </c>
      <c r="B178" s="140"/>
      <c r="C178" s="140"/>
      <c r="D178" s="140"/>
      <c r="E178" s="142"/>
      <c r="F178" s="16" t="str">
        <f t="shared" si="11"/>
        <v/>
      </c>
      <c r="G178" s="139"/>
      <c r="I178" s="71"/>
      <c r="J178" s="64"/>
      <c r="K178"/>
      <c r="L178" s="64"/>
      <c r="M178" s="64"/>
      <c r="N178" s="64"/>
      <c r="O178" s="64"/>
      <c r="P178" s="64"/>
      <c r="Q178" s="64"/>
      <c r="R178" s="64"/>
      <c r="S178" s="64"/>
    </row>
    <row r="179" spans="1:19" s="70" customFormat="1">
      <c r="A179" s="139">
        <v>168</v>
      </c>
      <c r="B179" s="140"/>
      <c r="C179" s="140"/>
      <c r="D179" s="140"/>
      <c r="E179" s="142"/>
      <c r="F179" s="16" t="str">
        <f t="shared" si="11"/>
        <v/>
      </c>
      <c r="G179" s="139"/>
      <c r="I179" s="71"/>
      <c r="J179" s="64"/>
      <c r="K179"/>
      <c r="L179" s="64"/>
      <c r="M179" s="64"/>
      <c r="N179" s="64"/>
      <c r="O179" s="64"/>
      <c r="P179" s="64"/>
      <c r="Q179" s="64"/>
      <c r="R179" s="64"/>
      <c r="S179" s="64"/>
    </row>
    <row r="180" spans="1:19" s="70" customFormat="1">
      <c r="A180" s="139">
        <v>169</v>
      </c>
      <c r="B180" s="140"/>
      <c r="C180" s="140"/>
      <c r="D180" s="140"/>
      <c r="E180" s="142"/>
      <c r="F180" s="16" t="str">
        <f t="shared" si="11"/>
        <v/>
      </c>
      <c r="G180" s="139"/>
      <c r="I180" s="71"/>
      <c r="J180" s="64"/>
      <c r="K180"/>
      <c r="L180" s="64"/>
      <c r="M180" s="64"/>
      <c r="N180" s="64"/>
      <c r="O180" s="64"/>
      <c r="P180" s="64"/>
      <c r="Q180" s="64"/>
      <c r="R180" s="64"/>
      <c r="S180" s="64"/>
    </row>
    <row r="181" spans="1:19" s="70" customFormat="1">
      <c r="A181" s="139">
        <v>170</v>
      </c>
      <c r="B181" s="140"/>
      <c r="C181" s="140"/>
      <c r="D181" s="140"/>
      <c r="E181" s="142"/>
      <c r="F181" s="16" t="str">
        <f t="shared" si="11"/>
        <v/>
      </c>
      <c r="G181" s="139"/>
      <c r="I181" s="71"/>
      <c r="J181" s="64"/>
      <c r="K181"/>
      <c r="L181" s="64"/>
      <c r="M181" s="64"/>
      <c r="N181" s="64"/>
      <c r="O181" s="64"/>
      <c r="P181" s="64"/>
      <c r="Q181" s="64"/>
      <c r="R181" s="64"/>
      <c r="S181" s="64"/>
    </row>
    <row r="182" spans="1:19" s="70" customFormat="1">
      <c r="A182" s="139">
        <v>171</v>
      </c>
      <c r="B182" s="140"/>
      <c r="C182" s="140"/>
      <c r="D182" s="140"/>
      <c r="E182" s="142"/>
      <c r="F182" s="16" t="str">
        <f t="shared" si="11"/>
        <v/>
      </c>
      <c r="G182" s="139"/>
      <c r="I182" s="71"/>
      <c r="J182" s="64"/>
      <c r="K182"/>
      <c r="L182" s="64"/>
      <c r="M182" s="64"/>
      <c r="N182" s="64"/>
      <c r="O182" s="64"/>
      <c r="P182" s="64"/>
      <c r="Q182" s="64"/>
      <c r="R182" s="64"/>
      <c r="S182" s="64"/>
    </row>
    <row r="183" spans="1:19" s="70" customFormat="1">
      <c r="A183" s="139">
        <v>172</v>
      </c>
      <c r="B183" s="140"/>
      <c r="C183" s="140"/>
      <c r="D183" s="140"/>
      <c r="E183" s="142"/>
      <c r="F183" s="16" t="str">
        <f t="shared" si="11"/>
        <v/>
      </c>
      <c r="G183" s="139"/>
      <c r="I183" s="71"/>
      <c r="J183" s="64"/>
      <c r="K183"/>
      <c r="L183" s="64"/>
      <c r="M183" s="64"/>
      <c r="N183" s="64"/>
      <c r="O183" s="64"/>
      <c r="P183" s="64"/>
      <c r="Q183" s="64"/>
      <c r="R183" s="64"/>
      <c r="S183" s="64"/>
    </row>
    <row r="184" spans="1:19" s="70" customFormat="1">
      <c r="A184" s="139">
        <v>173</v>
      </c>
      <c r="B184" s="140"/>
      <c r="C184" s="140"/>
      <c r="D184" s="140"/>
      <c r="E184" s="142"/>
      <c r="F184" s="16" t="str">
        <f t="shared" si="11"/>
        <v/>
      </c>
      <c r="G184" s="139"/>
      <c r="I184" s="71"/>
      <c r="J184" s="64"/>
      <c r="K184"/>
      <c r="L184" s="64"/>
      <c r="M184" s="64"/>
      <c r="N184" s="64"/>
      <c r="O184" s="64"/>
      <c r="P184" s="64"/>
      <c r="Q184" s="64"/>
      <c r="R184" s="64"/>
      <c r="S184" s="64"/>
    </row>
    <row r="185" spans="1:19" s="70" customFormat="1">
      <c r="A185" s="139">
        <v>174</v>
      </c>
      <c r="B185" s="140"/>
      <c r="C185" s="140"/>
      <c r="D185" s="140"/>
      <c r="E185" s="142"/>
      <c r="F185" s="16" t="str">
        <f t="shared" si="11"/>
        <v/>
      </c>
      <c r="G185" s="139"/>
      <c r="I185" s="71"/>
      <c r="J185" s="64"/>
      <c r="K185"/>
      <c r="L185" s="64"/>
      <c r="M185" s="64"/>
      <c r="N185" s="64"/>
      <c r="O185" s="64"/>
      <c r="P185" s="64"/>
      <c r="Q185" s="64"/>
      <c r="R185" s="64"/>
      <c r="S185" s="64"/>
    </row>
    <row r="186" spans="1:19" s="70" customFormat="1">
      <c r="A186" s="139">
        <v>175</v>
      </c>
      <c r="B186" s="140"/>
      <c r="C186" s="140"/>
      <c r="D186" s="140"/>
      <c r="E186" s="142"/>
      <c r="F186" s="16" t="str">
        <f t="shared" si="11"/>
        <v/>
      </c>
      <c r="G186" s="139"/>
      <c r="I186" s="71"/>
      <c r="J186" s="64"/>
      <c r="K186"/>
      <c r="L186" s="64"/>
      <c r="M186" s="64"/>
      <c r="N186" s="64"/>
      <c r="O186" s="64"/>
      <c r="P186" s="64"/>
      <c r="Q186" s="64"/>
      <c r="R186" s="64"/>
      <c r="S186" s="64"/>
    </row>
    <row r="187" spans="1:19" s="70" customFormat="1">
      <c r="A187" s="139">
        <v>176</v>
      </c>
      <c r="B187" s="140"/>
      <c r="C187" s="140"/>
      <c r="D187" s="140"/>
      <c r="E187" s="142"/>
      <c r="F187" s="16" t="str">
        <f t="shared" si="11"/>
        <v/>
      </c>
      <c r="G187" s="139"/>
      <c r="I187" s="71"/>
      <c r="J187" s="64"/>
      <c r="K187"/>
      <c r="L187" s="64"/>
      <c r="M187" s="64"/>
      <c r="N187" s="64"/>
      <c r="O187" s="64"/>
      <c r="P187" s="64"/>
      <c r="Q187" s="64"/>
      <c r="R187" s="64"/>
      <c r="S187" s="64"/>
    </row>
    <row r="188" spans="1:19" s="70" customFormat="1">
      <c r="A188" s="139">
        <v>177</v>
      </c>
      <c r="B188" s="140"/>
      <c r="C188" s="140"/>
      <c r="D188" s="140"/>
      <c r="E188" s="142"/>
      <c r="F188" s="16" t="str">
        <f t="shared" si="11"/>
        <v/>
      </c>
      <c r="G188" s="139"/>
      <c r="I188" s="71"/>
      <c r="J188" s="64"/>
      <c r="K188"/>
      <c r="L188" s="64"/>
      <c r="M188" s="64"/>
      <c r="N188" s="64"/>
      <c r="O188" s="64"/>
      <c r="P188" s="64"/>
      <c r="Q188" s="64"/>
      <c r="R188" s="64"/>
      <c r="S188" s="64"/>
    </row>
    <row r="189" spans="1:19" s="70" customFormat="1">
      <c r="A189" s="139">
        <v>178</v>
      </c>
      <c r="B189" s="140"/>
      <c r="C189" s="140"/>
      <c r="D189" s="140"/>
      <c r="E189" s="142"/>
      <c r="F189" s="16" t="str">
        <f t="shared" si="11"/>
        <v/>
      </c>
      <c r="G189" s="139"/>
      <c r="I189" s="71"/>
      <c r="J189" s="64"/>
      <c r="K189"/>
      <c r="L189" s="64"/>
      <c r="M189" s="64"/>
      <c r="N189" s="64"/>
      <c r="O189" s="64"/>
      <c r="P189" s="64"/>
      <c r="Q189" s="64"/>
      <c r="R189" s="64"/>
      <c r="S189" s="64"/>
    </row>
    <row r="190" spans="1:19" s="70" customFormat="1">
      <c r="A190" s="139">
        <v>179</v>
      </c>
      <c r="B190" s="140"/>
      <c r="C190" s="140"/>
      <c r="D190" s="140"/>
      <c r="E190" s="142"/>
      <c r="F190" s="16" t="str">
        <f t="shared" si="11"/>
        <v/>
      </c>
      <c r="G190" s="139"/>
      <c r="I190" s="71"/>
      <c r="J190" s="64"/>
      <c r="K190"/>
      <c r="L190" s="64"/>
      <c r="M190" s="64"/>
      <c r="N190" s="64"/>
      <c r="O190" s="64"/>
      <c r="P190" s="64"/>
      <c r="Q190" s="64"/>
      <c r="R190" s="64"/>
      <c r="S190" s="64"/>
    </row>
    <row r="191" spans="1:19" s="70" customFormat="1">
      <c r="A191" s="139">
        <v>180</v>
      </c>
      <c r="B191" s="140"/>
      <c r="C191" s="140"/>
      <c r="D191" s="140"/>
      <c r="E191" s="142"/>
      <c r="F191" s="16" t="str">
        <f t="shared" si="11"/>
        <v/>
      </c>
      <c r="G191" s="139"/>
      <c r="I191" s="71"/>
      <c r="J191" s="64"/>
      <c r="K191"/>
      <c r="L191" s="64"/>
      <c r="M191" s="64"/>
      <c r="N191" s="64"/>
      <c r="O191" s="64"/>
      <c r="P191" s="64"/>
      <c r="Q191" s="64"/>
      <c r="R191" s="64"/>
      <c r="S191" s="64"/>
    </row>
    <row r="192" spans="1:19" s="70" customFormat="1">
      <c r="A192" s="139">
        <v>181</v>
      </c>
      <c r="B192" s="140"/>
      <c r="C192" s="140"/>
      <c r="D192" s="140"/>
      <c r="E192" s="142"/>
      <c r="F192" s="16" t="str">
        <f t="shared" si="11"/>
        <v/>
      </c>
      <c r="G192" s="139"/>
      <c r="I192" s="71"/>
      <c r="J192" s="64"/>
      <c r="K192"/>
      <c r="L192" s="64"/>
      <c r="M192" s="64"/>
      <c r="N192" s="64"/>
      <c r="O192" s="64"/>
      <c r="P192" s="64"/>
      <c r="Q192" s="64"/>
      <c r="R192" s="64"/>
      <c r="S192" s="64"/>
    </row>
    <row r="193" spans="1:19" s="70" customFormat="1">
      <c r="A193" s="139">
        <v>182</v>
      </c>
      <c r="B193" s="140"/>
      <c r="C193" s="140"/>
      <c r="D193" s="140"/>
      <c r="E193" s="142"/>
      <c r="F193" s="16" t="str">
        <f t="shared" si="11"/>
        <v/>
      </c>
      <c r="G193" s="139"/>
      <c r="I193" s="71"/>
      <c r="J193" s="64"/>
      <c r="K193"/>
      <c r="L193" s="64"/>
      <c r="M193" s="64"/>
      <c r="N193" s="64"/>
      <c r="O193" s="64"/>
      <c r="P193" s="64"/>
      <c r="Q193" s="64"/>
      <c r="R193" s="64"/>
      <c r="S193" s="64"/>
    </row>
    <row r="194" spans="1:19" s="70" customFormat="1">
      <c r="A194" s="139">
        <v>183</v>
      </c>
      <c r="B194" s="140"/>
      <c r="C194" s="140"/>
      <c r="D194" s="140"/>
      <c r="E194" s="142"/>
      <c r="F194" s="16" t="str">
        <f t="shared" si="11"/>
        <v/>
      </c>
      <c r="G194" s="139"/>
      <c r="I194" s="71"/>
      <c r="J194" s="64"/>
      <c r="K194"/>
      <c r="L194" s="64"/>
      <c r="M194" s="64"/>
      <c r="N194" s="64"/>
      <c r="O194" s="64"/>
      <c r="P194" s="64"/>
      <c r="Q194" s="64"/>
      <c r="R194" s="64"/>
      <c r="S194" s="64"/>
    </row>
    <row r="195" spans="1:19" s="70" customFormat="1">
      <c r="A195" s="139">
        <v>184</v>
      </c>
      <c r="B195" s="140"/>
      <c r="C195" s="140"/>
      <c r="D195" s="140"/>
      <c r="E195" s="142"/>
      <c r="F195" s="16" t="str">
        <f t="shared" si="11"/>
        <v/>
      </c>
      <c r="G195" s="139"/>
      <c r="I195" s="71"/>
      <c r="J195" s="64"/>
      <c r="K195"/>
      <c r="L195" s="64"/>
      <c r="M195" s="64"/>
      <c r="N195" s="64"/>
      <c r="O195" s="64"/>
      <c r="P195" s="64"/>
      <c r="Q195" s="64"/>
      <c r="R195" s="64"/>
      <c r="S195" s="64"/>
    </row>
    <row r="196" spans="1:19" s="70" customFormat="1">
      <c r="A196" s="139">
        <v>185</v>
      </c>
      <c r="B196" s="140"/>
      <c r="C196" s="140"/>
      <c r="D196" s="140"/>
      <c r="E196" s="142"/>
      <c r="F196" s="16" t="str">
        <f t="shared" si="11"/>
        <v/>
      </c>
      <c r="G196" s="139"/>
      <c r="I196" s="71"/>
      <c r="J196" s="64"/>
      <c r="K196"/>
      <c r="L196" s="64"/>
      <c r="M196" s="64"/>
      <c r="N196" s="64"/>
      <c r="O196" s="64"/>
      <c r="P196" s="64"/>
      <c r="Q196" s="64"/>
      <c r="R196" s="64"/>
      <c r="S196" s="64"/>
    </row>
    <row r="197" spans="1:19" s="70" customFormat="1">
      <c r="A197" s="139">
        <v>186</v>
      </c>
      <c r="B197" s="140"/>
      <c r="C197" s="140"/>
      <c r="D197" s="140"/>
      <c r="E197" s="142"/>
      <c r="F197" s="16" t="str">
        <f t="shared" si="11"/>
        <v/>
      </c>
      <c r="G197" s="139"/>
      <c r="I197" s="71"/>
      <c r="J197" s="64"/>
      <c r="K197"/>
      <c r="L197" s="64"/>
      <c r="M197" s="64"/>
      <c r="N197" s="64"/>
      <c r="O197" s="64"/>
      <c r="P197" s="64"/>
      <c r="Q197" s="64"/>
      <c r="R197" s="64"/>
      <c r="S197" s="64"/>
    </row>
    <row r="198" spans="1:19" s="70" customFormat="1">
      <c r="A198" s="139">
        <v>187</v>
      </c>
      <c r="B198" s="140"/>
      <c r="C198" s="140"/>
      <c r="D198" s="140"/>
      <c r="E198" s="142"/>
      <c r="F198" s="16" t="str">
        <f t="shared" si="11"/>
        <v/>
      </c>
      <c r="G198" s="139"/>
      <c r="I198" s="71"/>
      <c r="J198" s="64"/>
      <c r="K198"/>
      <c r="L198" s="64"/>
      <c r="M198" s="64"/>
      <c r="N198" s="64"/>
      <c r="O198" s="64"/>
      <c r="P198" s="64"/>
      <c r="Q198" s="64"/>
      <c r="R198" s="64"/>
      <c r="S198" s="64"/>
    </row>
    <row r="199" spans="1:19" s="70" customFormat="1">
      <c r="A199" s="139">
        <v>188</v>
      </c>
      <c r="B199" s="140"/>
      <c r="C199" s="140"/>
      <c r="D199" s="140"/>
      <c r="E199" s="142"/>
      <c r="F199" s="16" t="str">
        <f t="shared" si="11"/>
        <v/>
      </c>
      <c r="G199" s="139"/>
      <c r="I199" s="71"/>
      <c r="J199" s="64"/>
      <c r="K199"/>
      <c r="L199" s="64"/>
      <c r="M199" s="64"/>
      <c r="N199" s="64"/>
      <c r="O199" s="64"/>
      <c r="P199" s="64"/>
      <c r="Q199" s="64"/>
      <c r="R199" s="64"/>
      <c r="S199" s="64"/>
    </row>
    <row r="200" spans="1:19" s="70" customFormat="1">
      <c r="A200" s="139">
        <v>189</v>
      </c>
      <c r="B200" s="140"/>
      <c r="C200" s="140"/>
      <c r="D200" s="140"/>
      <c r="E200" s="142"/>
      <c r="F200" s="16" t="str">
        <f t="shared" si="11"/>
        <v/>
      </c>
      <c r="G200" s="139"/>
      <c r="I200" s="71"/>
      <c r="J200" s="64"/>
      <c r="K200"/>
      <c r="L200" s="64"/>
      <c r="M200" s="64"/>
      <c r="N200" s="64"/>
      <c r="O200" s="64"/>
      <c r="P200" s="64"/>
      <c r="Q200" s="64"/>
      <c r="R200" s="64"/>
      <c r="S200" s="64"/>
    </row>
    <row r="201" spans="1:19" s="70" customFormat="1">
      <c r="A201" s="139">
        <v>190</v>
      </c>
      <c r="B201" s="140"/>
      <c r="C201" s="140"/>
      <c r="D201" s="140"/>
      <c r="E201" s="142"/>
      <c r="F201" s="16" t="str">
        <f t="shared" si="11"/>
        <v/>
      </c>
      <c r="G201" s="139"/>
      <c r="I201" s="71"/>
      <c r="J201" s="64"/>
      <c r="K201"/>
      <c r="L201" s="64"/>
      <c r="M201" s="64"/>
      <c r="N201" s="64"/>
      <c r="O201" s="64"/>
      <c r="P201" s="64"/>
      <c r="Q201" s="64"/>
      <c r="R201" s="64"/>
      <c r="S201" s="64"/>
    </row>
    <row r="202" spans="1:19" s="70" customFormat="1">
      <c r="A202" s="139">
        <v>191</v>
      </c>
      <c r="B202" s="140"/>
      <c r="C202" s="140"/>
      <c r="D202" s="140"/>
      <c r="E202" s="142"/>
      <c r="F202" s="16" t="str">
        <f t="shared" si="11"/>
        <v/>
      </c>
      <c r="G202" s="139"/>
      <c r="I202" s="71"/>
      <c r="J202" s="64"/>
      <c r="K202"/>
      <c r="L202" s="64"/>
      <c r="M202" s="64"/>
      <c r="N202" s="64"/>
      <c r="O202" s="64"/>
      <c r="P202" s="64"/>
      <c r="Q202" s="64"/>
      <c r="R202" s="64"/>
      <c r="S202" s="64"/>
    </row>
    <row r="203" spans="1:19" s="70" customFormat="1">
      <c r="A203" s="139">
        <v>192</v>
      </c>
      <c r="B203" s="140"/>
      <c r="C203" s="140"/>
      <c r="D203" s="140"/>
      <c r="E203" s="142"/>
      <c r="F203" s="16" t="str">
        <f t="shared" si="11"/>
        <v/>
      </c>
      <c r="G203" s="139"/>
      <c r="I203" s="71"/>
      <c r="J203" s="64"/>
      <c r="K203"/>
      <c r="L203" s="64"/>
      <c r="M203" s="64"/>
      <c r="N203" s="64"/>
      <c r="O203" s="64"/>
      <c r="P203" s="64"/>
      <c r="Q203" s="64"/>
      <c r="R203" s="64"/>
      <c r="S203" s="64"/>
    </row>
    <row r="204" spans="1:19" s="70" customFormat="1">
      <c r="A204" s="139">
        <v>193</v>
      </c>
      <c r="B204" s="140"/>
      <c r="C204" s="140"/>
      <c r="D204" s="140"/>
      <c r="E204" s="142"/>
      <c r="F204" s="16" t="str">
        <f t="shared" ref="F204:F261" si="12">IF(OR($B204="",$C204="",$E204&lt;an_initial,$E204&gt;an_final),"",H204 * (INDEX(i7punctaje, MATCH(C204,i7anvergură,0), MATCH(D204,i7premiu,0) )) )</f>
        <v/>
      </c>
      <c r="G204" s="139"/>
      <c r="I204" s="71"/>
      <c r="J204" s="64"/>
      <c r="K204"/>
      <c r="L204" s="64"/>
      <c r="M204" s="64"/>
      <c r="N204" s="64"/>
      <c r="O204" s="64"/>
      <c r="P204" s="64"/>
      <c r="Q204" s="64"/>
      <c r="R204" s="64"/>
      <c r="S204" s="64"/>
    </row>
    <row r="205" spans="1:19" s="70" customFormat="1">
      <c r="A205" s="139">
        <v>194</v>
      </c>
      <c r="B205" s="140"/>
      <c r="C205" s="140"/>
      <c r="D205" s="140"/>
      <c r="E205" s="142"/>
      <c r="F205" s="16" t="str">
        <f t="shared" si="12"/>
        <v/>
      </c>
      <c r="G205" s="139"/>
      <c r="I205" s="71"/>
      <c r="J205" s="64"/>
      <c r="K205"/>
      <c r="L205" s="64"/>
      <c r="M205" s="64"/>
      <c r="N205" s="64"/>
      <c r="O205" s="64"/>
      <c r="P205" s="64"/>
      <c r="Q205" s="64"/>
      <c r="R205" s="64"/>
      <c r="S205" s="64"/>
    </row>
    <row r="206" spans="1:19" s="70" customFormat="1">
      <c r="A206" s="139">
        <v>195</v>
      </c>
      <c r="B206" s="140"/>
      <c r="C206" s="140"/>
      <c r="D206" s="140"/>
      <c r="E206" s="142"/>
      <c r="F206" s="16" t="str">
        <f t="shared" si="12"/>
        <v/>
      </c>
      <c r="G206" s="139"/>
      <c r="I206" s="71"/>
      <c r="J206" s="64"/>
      <c r="K206"/>
      <c r="L206" s="64"/>
      <c r="M206" s="64"/>
      <c r="N206" s="64"/>
      <c r="O206" s="64"/>
      <c r="P206" s="64"/>
      <c r="Q206" s="64"/>
      <c r="R206" s="64"/>
      <c r="S206" s="64"/>
    </row>
    <row r="207" spans="1:19" s="70" customFormat="1">
      <c r="A207" s="139">
        <v>196</v>
      </c>
      <c r="B207" s="140"/>
      <c r="C207" s="140"/>
      <c r="D207" s="140"/>
      <c r="E207" s="142"/>
      <c r="F207" s="16" t="str">
        <f t="shared" si="12"/>
        <v/>
      </c>
      <c r="G207" s="139"/>
      <c r="I207" s="71"/>
      <c r="J207" s="64"/>
      <c r="K207"/>
      <c r="L207" s="64"/>
      <c r="M207" s="64"/>
      <c r="N207" s="64"/>
      <c r="O207" s="64"/>
      <c r="P207" s="64"/>
      <c r="Q207" s="64"/>
      <c r="R207" s="64"/>
      <c r="S207" s="64"/>
    </row>
    <row r="208" spans="1:19" s="70" customFormat="1">
      <c r="A208" s="139">
        <v>197</v>
      </c>
      <c r="B208" s="140"/>
      <c r="C208" s="140"/>
      <c r="D208" s="140"/>
      <c r="E208" s="142"/>
      <c r="F208" s="16" t="str">
        <f t="shared" si="12"/>
        <v/>
      </c>
      <c r="G208" s="139"/>
      <c r="I208" s="71"/>
      <c r="J208" s="64"/>
      <c r="K208"/>
      <c r="L208" s="64"/>
      <c r="M208" s="64"/>
      <c r="N208" s="64"/>
      <c r="O208" s="64"/>
      <c r="P208" s="64"/>
      <c r="Q208" s="64"/>
      <c r="R208" s="64"/>
      <c r="S208" s="64"/>
    </row>
    <row r="209" spans="1:19" s="70" customFormat="1">
      <c r="A209" s="139">
        <v>198</v>
      </c>
      <c r="B209" s="140"/>
      <c r="C209" s="140"/>
      <c r="D209" s="140"/>
      <c r="E209" s="142"/>
      <c r="F209" s="16" t="str">
        <f t="shared" si="12"/>
        <v/>
      </c>
      <c r="G209" s="139"/>
      <c r="I209" s="71"/>
      <c r="J209" s="64"/>
      <c r="K209"/>
      <c r="L209" s="64"/>
      <c r="M209" s="64"/>
      <c r="N209" s="64"/>
      <c r="O209" s="64"/>
      <c r="P209" s="64"/>
      <c r="Q209" s="64"/>
      <c r="R209" s="64"/>
      <c r="S209" s="64"/>
    </row>
    <row r="210" spans="1:19" s="70" customFormat="1">
      <c r="A210" s="139">
        <v>199</v>
      </c>
      <c r="B210" s="140"/>
      <c r="C210" s="140"/>
      <c r="D210" s="140"/>
      <c r="E210" s="142"/>
      <c r="F210" s="16" t="str">
        <f t="shared" si="12"/>
        <v/>
      </c>
      <c r="G210" s="139"/>
      <c r="I210" s="71"/>
      <c r="J210" s="64"/>
      <c r="K210"/>
      <c r="L210" s="64"/>
      <c r="M210" s="64"/>
      <c r="N210" s="64"/>
      <c r="O210" s="64"/>
      <c r="P210" s="64"/>
      <c r="Q210" s="64"/>
      <c r="R210" s="64"/>
      <c r="S210" s="64"/>
    </row>
    <row r="211" spans="1:19" s="70" customFormat="1">
      <c r="A211" s="139">
        <v>200</v>
      </c>
      <c r="B211" s="140"/>
      <c r="C211" s="140"/>
      <c r="D211" s="140"/>
      <c r="E211" s="142"/>
      <c r="F211" s="16" t="str">
        <f t="shared" si="12"/>
        <v/>
      </c>
      <c r="G211" s="139"/>
      <c r="I211" s="71"/>
      <c r="J211" s="64"/>
      <c r="K211"/>
      <c r="L211" s="64"/>
      <c r="M211" s="64"/>
      <c r="N211" s="64"/>
      <c r="O211" s="64"/>
      <c r="P211" s="64"/>
      <c r="Q211" s="64"/>
      <c r="R211" s="64"/>
      <c r="S211" s="64"/>
    </row>
    <row r="212" spans="1:19" s="70" customFormat="1">
      <c r="A212" s="139">
        <v>201</v>
      </c>
      <c r="B212" s="140"/>
      <c r="C212" s="140"/>
      <c r="D212" s="140"/>
      <c r="E212" s="142"/>
      <c r="F212" s="16" t="str">
        <f t="shared" si="12"/>
        <v/>
      </c>
      <c r="G212" s="139"/>
      <c r="I212" s="71"/>
      <c r="J212" s="64"/>
      <c r="K212"/>
      <c r="L212" s="64"/>
      <c r="M212" s="64"/>
      <c r="N212" s="64"/>
      <c r="O212" s="64"/>
      <c r="P212" s="64"/>
      <c r="Q212" s="64"/>
      <c r="R212" s="64"/>
      <c r="S212" s="64"/>
    </row>
    <row r="213" spans="1:19" s="70" customFormat="1">
      <c r="A213" s="139">
        <v>202</v>
      </c>
      <c r="B213" s="140"/>
      <c r="C213" s="140"/>
      <c r="D213" s="140"/>
      <c r="E213" s="142"/>
      <c r="F213" s="16" t="str">
        <f t="shared" si="12"/>
        <v/>
      </c>
      <c r="G213" s="139"/>
      <c r="I213" s="71"/>
      <c r="J213" s="64"/>
      <c r="K213"/>
      <c r="L213" s="64"/>
      <c r="M213" s="64"/>
      <c r="N213" s="64"/>
      <c r="O213" s="64"/>
      <c r="P213" s="64"/>
      <c r="Q213" s="64"/>
      <c r="R213" s="64"/>
      <c r="S213" s="64"/>
    </row>
    <row r="214" spans="1:19" s="70" customFormat="1">
      <c r="A214" s="139">
        <v>203</v>
      </c>
      <c r="B214" s="140"/>
      <c r="C214" s="140"/>
      <c r="D214" s="140"/>
      <c r="E214" s="142"/>
      <c r="F214" s="16" t="str">
        <f t="shared" si="12"/>
        <v/>
      </c>
      <c r="G214" s="139"/>
      <c r="I214" s="71"/>
      <c r="J214" s="64"/>
      <c r="K214"/>
      <c r="L214" s="64"/>
      <c r="M214" s="64"/>
      <c r="N214" s="64"/>
      <c r="O214" s="64"/>
      <c r="P214" s="64"/>
      <c r="Q214" s="64"/>
      <c r="R214" s="64"/>
      <c r="S214" s="64"/>
    </row>
    <row r="215" spans="1:19" s="70" customFormat="1">
      <c r="A215" s="139">
        <v>204</v>
      </c>
      <c r="B215" s="140"/>
      <c r="C215" s="140"/>
      <c r="D215" s="140"/>
      <c r="E215" s="142"/>
      <c r="F215" s="16" t="str">
        <f t="shared" si="12"/>
        <v/>
      </c>
      <c r="G215" s="139"/>
      <c r="I215" s="71"/>
      <c r="J215" s="64"/>
      <c r="K215"/>
      <c r="L215" s="64"/>
      <c r="M215" s="64"/>
      <c r="N215" s="64"/>
      <c r="O215" s="64"/>
      <c r="P215" s="64"/>
      <c r="Q215" s="64"/>
      <c r="R215" s="64"/>
      <c r="S215" s="64"/>
    </row>
    <row r="216" spans="1:19" s="70" customFormat="1">
      <c r="A216" s="139">
        <v>205</v>
      </c>
      <c r="B216" s="140"/>
      <c r="C216" s="140"/>
      <c r="D216" s="140"/>
      <c r="E216" s="142"/>
      <c r="F216" s="16" t="str">
        <f t="shared" si="12"/>
        <v/>
      </c>
      <c r="G216" s="139"/>
      <c r="I216" s="71"/>
      <c r="J216" s="64"/>
      <c r="K216"/>
      <c r="L216" s="64"/>
      <c r="M216" s="64"/>
      <c r="N216" s="64"/>
      <c r="O216" s="64"/>
      <c r="P216" s="64"/>
      <c r="Q216" s="64"/>
      <c r="R216" s="64"/>
      <c r="S216" s="64"/>
    </row>
    <row r="217" spans="1:19" s="70" customFormat="1">
      <c r="A217" s="139">
        <v>206</v>
      </c>
      <c r="B217" s="140"/>
      <c r="C217" s="140"/>
      <c r="D217" s="140"/>
      <c r="E217" s="142"/>
      <c r="F217" s="16" t="str">
        <f t="shared" si="12"/>
        <v/>
      </c>
      <c r="G217" s="139"/>
      <c r="I217" s="71"/>
      <c r="J217" s="64"/>
      <c r="K217"/>
      <c r="L217" s="64"/>
      <c r="M217" s="64"/>
      <c r="N217" s="64"/>
      <c r="O217" s="64"/>
      <c r="P217" s="64"/>
      <c r="Q217" s="64"/>
      <c r="R217" s="64"/>
      <c r="S217" s="64"/>
    </row>
    <row r="218" spans="1:19" s="70" customFormat="1">
      <c r="A218" s="139">
        <v>207</v>
      </c>
      <c r="B218" s="140"/>
      <c r="C218" s="140"/>
      <c r="D218" s="140"/>
      <c r="E218" s="142"/>
      <c r="F218" s="16" t="str">
        <f t="shared" si="12"/>
        <v/>
      </c>
      <c r="G218" s="139"/>
      <c r="I218" s="71"/>
      <c r="J218" s="64"/>
      <c r="K218"/>
      <c r="L218" s="64"/>
      <c r="M218" s="64"/>
      <c r="N218" s="64"/>
      <c r="O218" s="64"/>
      <c r="P218" s="64"/>
      <c r="Q218" s="64"/>
      <c r="R218" s="64"/>
      <c r="S218" s="64"/>
    </row>
    <row r="219" spans="1:19" s="70" customFormat="1">
      <c r="A219" s="139">
        <v>208</v>
      </c>
      <c r="B219" s="140"/>
      <c r="C219" s="140"/>
      <c r="D219" s="140"/>
      <c r="E219" s="142"/>
      <c r="F219" s="16" t="str">
        <f t="shared" si="12"/>
        <v/>
      </c>
      <c r="G219" s="139"/>
      <c r="I219" s="71"/>
      <c r="J219" s="64"/>
      <c r="K219"/>
      <c r="L219" s="64"/>
      <c r="M219" s="64"/>
      <c r="N219" s="64"/>
      <c r="O219" s="64"/>
      <c r="P219" s="64"/>
      <c r="Q219" s="64"/>
      <c r="R219" s="64"/>
      <c r="S219" s="64"/>
    </row>
    <row r="220" spans="1:19" s="70" customFormat="1">
      <c r="A220" s="139">
        <v>209</v>
      </c>
      <c r="B220" s="140"/>
      <c r="C220" s="140"/>
      <c r="D220" s="140"/>
      <c r="E220" s="142"/>
      <c r="F220" s="16" t="str">
        <f t="shared" si="12"/>
        <v/>
      </c>
      <c r="G220" s="139"/>
      <c r="I220" s="71"/>
      <c r="J220" s="64"/>
      <c r="K220"/>
      <c r="L220" s="64"/>
      <c r="M220" s="64"/>
      <c r="N220" s="64"/>
      <c r="O220" s="64"/>
      <c r="P220" s="64"/>
      <c r="Q220" s="64"/>
      <c r="R220" s="64"/>
      <c r="S220" s="64"/>
    </row>
    <row r="221" spans="1:19" s="70" customFormat="1">
      <c r="A221" s="139">
        <v>210</v>
      </c>
      <c r="B221" s="140"/>
      <c r="C221" s="140"/>
      <c r="D221" s="140"/>
      <c r="E221" s="142"/>
      <c r="F221" s="16" t="str">
        <f t="shared" si="12"/>
        <v/>
      </c>
      <c r="G221" s="139"/>
      <c r="I221" s="71"/>
      <c r="J221" s="64"/>
      <c r="K221"/>
      <c r="L221" s="64"/>
      <c r="M221" s="64"/>
      <c r="N221" s="64"/>
      <c r="O221" s="64"/>
      <c r="P221" s="64"/>
      <c r="Q221" s="64"/>
      <c r="R221" s="64"/>
      <c r="S221" s="64"/>
    </row>
    <row r="222" spans="1:19" s="70" customFormat="1">
      <c r="A222" s="139">
        <v>211</v>
      </c>
      <c r="B222" s="140"/>
      <c r="C222" s="140"/>
      <c r="D222" s="140"/>
      <c r="E222" s="142"/>
      <c r="F222" s="16" t="str">
        <f t="shared" si="12"/>
        <v/>
      </c>
      <c r="G222" s="139"/>
      <c r="I222" s="71"/>
      <c r="J222" s="64"/>
      <c r="K222"/>
      <c r="L222" s="64"/>
      <c r="M222" s="64"/>
      <c r="N222" s="64"/>
      <c r="O222" s="64"/>
      <c r="P222" s="64"/>
      <c r="Q222" s="64"/>
      <c r="R222" s="64"/>
      <c r="S222" s="64"/>
    </row>
    <row r="223" spans="1:19" s="70" customFormat="1">
      <c r="A223" s="139">
        <v>212</v>
      </c>
      <c r="B223" s="140"/>
      <c r="C223" s="140"/>
      <c r="D223" s="140"/>
      <c r="E223" s="142"/>
      <c r="F223" s="16" t="str">
        <f t="shared" si="12"/>
        <v/>
      </c>
      <c r="G223" s="139"/>
      <c r="I223" s="71"/>
      <c r="J223" s="64"/>
      <c r="K223"/>
      <c r="L223" s="64"/>
      <c r="M223" s="64"/>
      <c r="N223" s="64"/>
      <c r="O223" s="64"/>
      <c r="P223" s="64"/>
      <c r="Q223" s="64"/>
      <c r="R223" s="64"/>
      <c r="S223" s="64"/>
    </row>
    <row r="224" spans="1:19" s="70" customFormat="1">
      <c r="A224" s="139">
        <v>213</v>
      </c>
      <c r="B224" s="140"/>
      <c r="C224" s="140"/>
      <c r="D224" s="140"/>
      <c r="E224" s="142"/>
      <c r="F224" s="16" t="str">
        <f t="shared" si="12"/>
        <v/>
      </c>
      <c r="G224" s="139"/>
      <c r="I224" s="71"/>
      <c r="J224" s="64"/>
      <c r="K224"/>
      <c r="L224" s="64"/>
      <c r="M224" s="64"/>
      <c r="N224" s="64"/>
      <c r="O224" s="64"/>
      <c r="P224" s="64"/>
      <c r="Q224" s="64"/>
      <c r="R224" s="64"/>
      <c r="S224" s="64"/>
    </row>
    <row r="225" spans="1:19" s="70" customFormat="1">
      <c r="A225" s="139">
        <v>214</v>
      </c>
      <c r="B225" s="140"/>
      <c r="C225" s="140"/>
      <c r="D225" s="140"/>
      <c r="E225" s="142"/>
      <c r="F225" s="16" t="str">
        <f t="shared" si="12"/>
        <v/>
      </c>
      <c r="G225" s="139"/>
      <c r="I225" s="71"/>
      <c r="J225" s="64"/>
      <c r="K225"/>
      <c r="L225" s="64"/>
      <c r="M225" s="64"/>
      <c r="N225" s="64"/>
      <c r="O225" s="64"/>
      <c r="P225" s="64"/>
      <c r="Q225" s="64"/>
      <c r="R225" s="64"/>
      <c r="S225" s="64"/>
    </row>
    <row r="226" spans="1:19" s="70" customFormat="1">
      <c r="A226" s="139">
        <v>215</v>
      </c>
      <c r="B226" s="140"/>
      <c r="C226" s="140"/>
      <c r="D226" s="140"/>
      <c r="E226" s="142"/>
      <c r="F226" s="16" t="str">
        <f t="shared" si="12"/>
        <v/>
      </c>
      <c r="G226" s="139"/>
      <c r="I226" s="71"/>
      <c r="J226" s="64"/>
      <c r="K226"/>
      <c r="L226" s="64"/>
      <c r="M226" s="64"/>
      <c r="N226" s="64"/>
      <c r="O226" s="64"/>
      <c r="P226" s="64"/>
      <c r="Q226" s="64"/>
      <c r="R226" s="64"/>
      <c r="S226" s="64"/>
    </row>
    <row r="227" spans="1:19" s="70" customFormat="1">
      <c r="A227" s="139">
        <v>216</v>
      </c>
      <c r="B227" s="140"/>
      <c r="C227" s="140"/>
      <c r="D227" s="140"/>
      <c r="E227" s="142"/>
      <c r="F227" s="16" t="str">
        <f t="shared" si="12"/>
        <v/>
      </c>
      <c r="G227" s="139"/>
      <c r="I227" s="71"/>
      <c r="J227" s="64"/>
      <c r="K227"/>
      <c r="L227" s="64"/>
      <c r="M227" s="64"/>
      <c r="N227" s="64"/>
      <c r="O227" s="64"/>
      <c r="P227" s="64"/>
      <c r="Q227" s="64"/>
      <c r="R227" s="64"/>
      <c r="S227" s="64"/>
    </row>
    <row r="228" spans="1:19" s="70" customFormat="1">
      <c r="A228" s="139">
        <v>217</v>
      </c>
      <c r="B228" s="140"/>
      <c r="C228" s="140"/>
      <c r="D228" s="140"/>
      <c r="E228" s="142"/>
      <c r="F228" s="16" t="str">
        <f t="shared" si="12"/>
        <v/>
      </c>
      <c r="G228" s="139"/>
      <c r="I228" s="71"/>
      <c r="J228" s="64"/>
      <c r="K228"/>
      <c r="L228" s="64"/>
      <c r="M228" s="64"/>
      <c r="N228" s="64"/>
      <c r="O228" s="64"/>
      <c r="P228" s="64"/>
      <c r="Q228" s="64"/>
      <c r="R228" s="64"/>
      <c r="S228" s="64"/>
    </row>
    <row r="229" spans="1:19" s="70" customFormat="1">
      <c r="A229" s="139">
        <v>218</v>
      </c>
      <c r="B229" s="140"/>
      <c r="C229" s="140"/>
      <c r="D229" s="140"/>
      <c r="E229" s="142"/>
      <c r="F229" s="16" t="str">
        <f t="shared" si="12"/>
        <v/>
      </c>
      <c r="G229" s="139"/>
      <c r="I229" s="71"/>
      <c r="J229" s="64"/>
      <c r="K229"/>
      <c r="L229" s="64"/>
      <c r="M229" s="64"/>
      <c r="N229" s="64"/>
      <c r="O229" s="64"/>
      <c r="P229" s="64"/>
      <c r="Q229" s="64"/>
      <c r="R229" s="64"/>
      <c r="S229" s="64"/>
    </row>
    <row r="230" spans="1:19" s="70" customFormat="1">
      <c r="A230" s="139">
        <v>219</v>
      </c>
      <c r="B230" s="140"/>
      <c r="C230" s="140"/>
      <c r="D230" s="140"/>
      <c r="E230" s="142"/>
      <c r="F230" s="16" t="str">
        <f t="shared" si="12"/>
        <v/>
      </c>
      <c r="G230" s="139"/>
      <c r="I230" s="71"/>
      <c r="J230" s="64"/>
      <c r="K230"/>
      <c r="L230" s="64"/>
      <c r="M230" s="64"/>
      <c r="N230" s="64"/>
      <c r="O230" s="64"/>
      <c r="P230" s="64"/>
      <c r="Q230" s="64"/>
      <c r="R230" s="64"/>
      <c r="S230" s="64"/>
    </row>
    <row r="231" spans="1:19" s="70" customFormat="1">
      <c r="A231" s="139">
        <v>220</v>
      </c>
      <c r="B231" s="140"/>
      <c r="C231" s="140"/>
      <c r="D231" s="140"/>
      <c r="E231" s="142"/>
      <c r="F231" s="16" t="str">
        <f t="shared" si="12"/>
        <v/>
      </c>
      <c r="G231" s="139"/>
      <c r="I231" s="71"/>
      <c r="J231" s="64"/>
      <c r="K231"/>
      <c r="L231" s="64"/>
      <c r="M231" s="64"/>
      <c r="N231" s="64"/>
      <c r="O231" s="64"/>
      <c r="P231" s="64"/>
      <c r="Q231" s="64"/>
      <c r="R231" s="64"/>
      <c r="S231" s="64"/>
    </row>
    <row r="232" spans="1:19" s="70" customFormat="1">
      <c r="A232" s="139">
        <v>221</v>
      </c>
      <c r="B232" s="140"/>
      <c r="C232" s="140"/>
      <c r="D232" s="140"/>
      <c r="E232" s="142"/>
      <c r="F232" s="16" t="str">
        <f t="shared" si="12"/>
        <v/>
      </c>
      <c r="G232" s="139"/>
      <c r="I232" s="71"/>
      <c r="J232" s="64"/>
      <c r="K232"/>
      <c r="L232" s="64"/>
      <c r="M232" s="64"/>
      <c r="N232" s="64"/>
      <c r="O232" s="64"/>
      <c r="P232" s="64"/>
      <c r="Q232" s="64"/>
      <c r="R232" s="64"/>
      <c r="S232" s="64"/>
    </row>
    <row r="233" spans="1:19" s="70" customFormat="1">
      <c r="A233" s="139">
        <v>222</v>
      </c>
      <c r="B233" s="140"/>
      <c r="C233" s="140"/>
      <c r="D233" s="140"/>
      <c r="E233" s="142"/>
      <c r="F233" s="16" t="str">
        <f t="shared" si="12"/>
        <v/>
      </c>
      <c r="G233" s="139"/>
      <c r="I233" s="71"/>
      <c r="J233" s="64"/>
      <c r="K233"/>
      <c r="L233" s="64"/>
      <c r="M233" s="64"/>
      <c r="N233" s="64"/>
      <c r="O233" s="64"/>
      <c r="P233" s="64"/>
      <c r="Q233" s="64"/>
      <c r="R233" s="64"/>
      <c r="S233" s="64"/>
    </row>
    <row r="234" spans="1:19" s="70" customFormat="1">
      <c r="A234" s="139">
        <v>223</v>
      </c>
      <c r="B234" s="140"/>
      <c r="C234" s="140"/>
      <c r="D234" s="140"/>
      <c r="E234" s="142"/>
      <c r="F234" s="16" t="str">
        <f t="shared" si="12"/>
        <v/>
      </c>
      <c r="G234" s="139"/>
      <c r="I234" s="71"/>
      <c r="J234" s="64"/>
      <c r="K234"/>
      <c r="L234" s="64"/>
      <c r="M234" s="64"/>
      <c r="N234" s="64"/>
      <c r="O234" s="64"/>
      <c r="P234" s="64"/>
      <c r="Q234" s="64"/>
      <c r="R234" s="64"/>
      <c r="S234" s="64"/>
    </row>
    <row r="235" spans="1:19" s="70" customFormat="1">
      <c r="A235" s="139">
        <v>224</v>
      </c>
      <c r="B235" s="140"/>
      <c r="C235" s="140"/>
      <c r="D235" s="140"/>
      <c r="E235" s="142"/>
      <c r="F235" s="16" t="str">
        <f t="shared" si="12"/>
        <v/>
      </c>
      <c r="G235" s="139"/>
      <c r="I235" s="71"/>
      <c r="J235" s="64"/>
      <c r="K235"/>
      <c r="L235" s="64"/>
      <c r="M235" s="64"/>
      <c r="N235" s="64"/>
      <c r="O235" s="64"/>
      <c r="P235" s="64"/>
      <c r="Q235" s="64"/>
      <c r="R235" s="64"/>
      <c r="S235" s="64"/>
    </row>
    <row r="236" spans="1:19" s="70" customFormat="1">
      <c r="A236" s="139">
        <v>225</v>
      </c>
      <c r="B236" s="140"/>
      <c r="C236" s="140"/>
      <c r="D236" s="140"/>
      <c r="E236" s="142"/>
      <c r="F236" s="16" t="str">
        <f t="shared" si="12"/>
        <v/>
      </c>
      <c r="G236" s="139"/>
      <c r="I236" s="71"/>
      <c r="J236" s="64"/>
      <c r="K236"/>
      <c r="L236" s="64"/>
      <c r="M236" s="64"/>
      <c r="N236" s="64"/>
      <c r="O236" s="64"/>
      <c r="P236" s="64"/>
      <c r="Q236" s="64"/>
      <c r="R236" s="64"/>
      <c r="S236" s="64"/>
    </row>
    <row r="237" spans="1:19" s="70" customFormat="1">
      <c r="A237" s="139">
        <v>226</v>
      </c>
      <c r="B237" s="140"/>
      <c r="C237" s="140"/>
      <c r="D237" s="140"/>
      <c r="E237" s="142"/>
      <c r="F237" s="16" t="str">
        <f t="shared" si="12"/>
        <v/>
      </c>
      <c r="G237" s="139"/>
      <c r="I237" s="71"/>
      <c r="J237" s="64"/>
      <c r="K237"/>
      <c r="L237" s="64"/>
      <c r="M237" s="64"/>
      <c r="N237" s="64"/>
      <c r="O237" s="64"/>
      <c r="P237" s="64"/>
      <c r="Q237" s="64"/>
      <c r="R237" s="64"/>
      <c r="S237" s="64"/>
    </row>
    <row r="238" spans="1:19" s="70" customFormat="1">
      <c r="A238" s="139">
        <v>227</v>
      </c>
      <c r="B238" s="140"/>
      <c r="C238" s="140"/>
      <c r="D238" s="140"/>
      <c r="E238" s="142"/>
      <c r="F238" s="16" t="str">
        <f t="shared" si="12"/>
        <v/>
      </c>
      <c r="G238" s="139"/>
      <c r="I238" s="71"/>
      <c r="J238" s="64"/>
      <c r="K238"/>
      <c r="L238" s="64"/>
      <c r="M238" s="64"/>
      <c r="N238" s="64"/>
      <c r="O238" s="64"/>
      <c r="P238" s="64"/>
      <c r="Q238" s="64"/>
      <c r="R238" s="64"/>
      <c r="S238" s="64"/>
    </row>
    <row r="239" spans="1:19" s="70" customFormat="1">
      <c r="A239" s="139">
        <v>228</v>
      </c>
      <c r="B239" s="140"/>
      <c r="C239" s="140"/>
      <c r="D239" s="140"/>
      <c r="E239" s="142"/>
      <c r="F239" s="16" t="str">
        <f t="shared" si="12"/>
        <v/>
      </c>
      <c r="G239" s="139"/>
      <c r="I239" s="71"/>
      <c r="J239" s="64"/>
      <c r="K239"/>
      <c r="L239" s="64"/>
      <c r="M239" s="64"/>
      <c r="N239" s="64"/>
      <c r="O239" s="64"/>
      <c r="P239" s="64"/>
      <c r="Q239" s="64"/>
      <c r="R239" s="64"/>
      <c r="S239" s="64"/>
    </row>
    <row r="240" spans="1:19" s="70" customFormat="1">
      <c r="A240" s="139">
        <v>229</v>
      </c>
      <c r="B240" s="140"/>
      <c r="C240" s="140"/>
      <c r="D240" s="140"/>
      <c r="E240" s="142"/>
      <c r="F240" s="16" t="str">
        <f t="shared" si="12"/>
        <v/>
      </c>
      <c r="G240" s="139"/>
      <c r="I240" s="71"/>
      <c r="J240" s="64"/>
      <c r="K240"/>
      <c r="L240" s="64"/>
      <c r="M240" s="64"/>
      <c r="N240" s="64"/>
      <c r="O240" s="64"/>
      <c r="P240" s="64"/>
      <c r="Q240" s="64"/>
      <c r="R240" s="64"/>
      <c r="S240" s="64"/>
    </row>
    <row r="241" spans="1:19" s="70" customFormat="1">
      <c r="A241" s="139">
        <v>230</v>
      </c>
      <c r="B241" s="140"/>
      <c r="C241" s="140"/>
      <c r="D241" s="140"/>
      <c r="E241" s="142"/>
      <c r="F241" s="16" t="str">
        <f t="shared" si="12"/>
        <v/>
      </c>
      <c r="G241" s="139"/>
      <c r="I241" s="71"/>
      <c r="J241" s="64"/>
      <c r="K241"/>
      <c r="L241" s="64"/>
      <c r="M241" s="64"/>
      <c r="N241" s="64"/>
      <c r="O241" s="64"/>
      <c r="P241" s="64"/>
      <c r="Q241" s="64"/>
      <c r="R241" s="64"/>
      <c r="S241" s="64"/>
    </row>
    <row r="242" spans="1:19" s="70" customFormat="1">
      <c r="A242" s="139">
        <v>231</v>
      </c>
      <c r="B242" s="140"/>
      <c r="C242" s="140"/>
      <c r="D242" s="140"/>
      <c r="E242" s="142"/>
      <c r="F242" s="16" t="str">
        <f t="shared" si="12"/>
        <v/>
      </c>
      <c r="G242" s="139"/>
      <c r="I242" s="71"/>
      <c r="J242" s="64"/>
      <c r="K242"/>
      <c r="L242" s="64"/>
      <c r="M242" s="64"/>
      <c r="N242" s="64"/>
      <c r="O242" s="64"/>
      <c r="P242" s="64"/>
      <c r="Q242" s="64"/>
      <c r="R242" s="64"/>
      <c r="S242" s="64"/>
    </row>
    <row r="243" spans="1:19" s="70" customFormat="1">
      <c r="A243" s="139">
        <v>232</v>
      </c>
      <c r="B243" s="140"/>
      <c r="C243" s="140"/>
      <c r="D243" s="140"/>
      <c r="E243" s="142"/>
      <c r="F243" s="16" t="str">
        <f t="shared" si="12"/>
        <v/>
      </c>
      <c r="G243" s="139"/>
      <c r="I243" s="71"/>
      <c r="J243" s="64"/>
      <c r="K243"/>
      <c r="L243" s="64"/>
      <c r="M243" s="64"/>
      <c r="N243" s="64"/>
      <c r="O243" s="64"/>
      <c r="P243" s="64"/>
      <c r="Q243" s="64"/>
      <c r="R243" s="64"/>
      <c r="S243" s="64"/>
    </row>
    <row r="244" spans="1:19" s="70" customFormat="1">
      <c r="A244" s="139">
        <v>233</v>
      </c>
      <c r="B244" s="140"/>
      <c r="C244" s="140"/>
      <c r="D244" s="140"/>
      <c r="E244" s="142"/>
      <c r="F244" s="16" t="str">
        <f t="shared" si="12"/>
        <v/>
      </c>
      <c r="G244" s="139"/>
      <c r="I244" s="71"/>
      <c r="J244" s="64"/>
      <c r="K244"/>
      <c r="L244" s="64"/>
      <c r="M244" s="64"/>
      <c r="N244" s="64"/>
      <c r="O244" s="64"/>
      <c r="P244" s="64"/>
      <c r="Q244" s="64"/>
      <c r="R244" s="64"/>
      <c r="S244" s="64"/>
    </row>
    <row r="245" spans="1:19" s="70" customFormat="1">
      <c r="A245" s="139">
        <v>234</v>
      </c>
      <c r="B245" s="140"/>
      <c r="C245" s="140"/>
      <c r="D245" s="140"/>
      <c r="E245" s="142"/>
      <c r="F245" s="16" t="str">
        <f t="shared" si="12"/>
        <v/>
      </c>
      <c r="G245" s="139"/>
      <c r="I245" s="71"/>
      <c r="J245" s="64"/>
      <c r="K245"/>
      <c r="L245" s="64"/>
      <c r="M245" s="64"/>
      <c r="N245" s="64"/>
      <c r="O245" s="64"/>
      <c r="P245" s="64"/>
      <c r="Q245" s="64"/>
      <c r="R245" s="64"/>
      <c r="S245" s="64"/>
    </row>
    <row r="246" spans="1:19" s="70" customFormat="1">
      <c r="A246" s="139">
        <v>235</v>
      </c>
      <c r="B246" s="140"/>
      <c r="C246" s="140"/>
      <c r="D246" s="140"/>
      <c r="E246" s="142"/>
      <c r="F246" s="16" t="str">
        <f t="shared" si="12"/>
        <v/>
      </c>
      <c r="G246" s="139"/>
      <c r="I246" s="71"/>
      <c r="J246" s="64"/>
      <c r="K246"/>
      <c r="L246" s="64"/>
      <c r="M246" s="64"/>
      <c r="N246" s="64"/>
      <c r="O246" s="64"/>
      <c r="P246" s="64"/>
      <c r="Q246" s="64"/>
      <c r="R246" s="64"/>
      <c r="S246" s="64"/>
    </row>
    <row r="247" spans="1:19" s="70" customFormat="1">
      <c r="A247" s="139">
        <v>236</v>
      </c>
      <c r="B247" s="140"/>
      <c r="C247" s="140"/>
      <c r="D247" s="140"/>
      <c r="E247" s="142"/>
      <c r="F247" s="16" t="str">
        <f t="shared" si="12"/>
        <v/>
      </c>
      <c r="G247" s="139"/>
      <c r="I247" s="71"/>
      <c r="J247" s="64"/>
      <c r="K247"/>
      <c r="L247" s="64"/>
      <c r="M247" s="64"/>
      <c r="N247" s="64"/>
      <c r="O247" s="64"/>
      <c r="P247" s="64"/>
      <c r="Q247" s="64"/>
      <c r="R247" s="64"/>
      <c r="S247" s="64"/>
    </row>
    <row r="248" spans="1:19" s="70" customFormat="1">
      <c r="A248" s="139">
        <v>237</v>
      </c>
      <c r="B248" s="140"/>
      <c r="C248" s="140"/>
      <c r="D248" s="140"/>
      <c r="E248" s="142"/>
      <c r="F248" s="16" t="str">
        <f t="shared" si="12"/>
        <v/>
      </c>
      <c r="G248" s="139"/>
      <c r="I248" s="71"/>
      <c r="J248" s="64"/>
      <c r="K248"/>
      <c r="L248" s="64"/>
      <c r="M248" s="64"/>
      <c r="N248" s="64"/>
      <c r="O248" s="64"/>
      <c r="P248" s="64"/>
      <c r="Q248" s="64"/>
      <c r="R248" s="64"/>
      <c r="S248" s="64"/>
    </row>
    <row r="249" spans="1:19" s="70" customFormat="1">
      <c r="A249" s="139">
        <v>238</v>
      </c>
      <c r="B249" s="140"/>
      <c r="C249" s="140"/>
      <c r="D249" s="140"/>
      <c r="E249" s="142"/>
      <c r="F249" s="16" t="str">
        <f t="shared" si="12"/>
        <v/>
      </c>
      <c r="G249" s="139"/>
      <c r="I249" s="71"/>
      <c r="J249" s="64"/>
      <c r="K249"/>
      <c r="L249" s="64"/>
      <c r="M249" s="64"/>
      <c r="N249" s="64"/>
      <c r="O249" s="64"/>
      <c r="P249" s="64"/>
      <c r="Q249" s="64"/>
      <c r="R249" s="64"/>
      <c r="S249" s="64"/>
    </row>
    <row r="250" spans="1:19" s="70" customFormat="1">
      <c r="A250" s="139">
        <v>239</v>
      </c>
      <c r="B250" s="140"/>
      <c r="C250" s="140"/>
      <c r="D250" s="140"/>
      <c r="E250" s="142"/>
      <c r="F250" s="16" t="str">
        <f t="shared" si="12"/>
        <v/>
      </c>
      <c r="G250" s="139"/>
      <c r="I250" s="71"/>
      <c r="J250" s="64"/>
      <c r="K250"/>
      <c r="L250" s="64"/>
      <c r="M250" s="64"/>
      <c r="N250" s="64"/>
      <c r="O250" s="64"/>
      <c r="P250" s="64"/>
      <c r="Q250" s="64"/>
      <c r="R250" s="64"/>
      <c r="S250" s="64"/>
    </row>
    <row r="251" spans="1:19" s="70" customFormat="1">
      <c r="A251" s="139">
        <v>240</v>
      </c>
      <c r="B251" s="140"/>
      <c r="C251" s="140"/>
      <c r="D251" s="140"/>
      <c r="E251" s="142"/>
      <c r="F251" s="16" t="str">
        <f t="shared" si="12"/>
        <v/>
      </c>
      <c r="G251" s="139"/>
      <c r="I251" s="71"/>
      <c r="J251" s="64"/>
      <c r="K251"/>
      <c r="L251" s="64"/>
      <c r="M251" s="64"/>
      <c r="N251" s="64"/>
      <c r="O251" s="64"/>
      <c r="P251" s="64"/>
      <c r="Q251" s="64"/>
      <c r="R251" s="64"/>
      <c r="S251" s="64"/>
    </row>
    <row r="252" spans="1:19" s="70" customFormat="1">
      <c r="A252" s="139">
        <v>241</v>
      </c>
      <c r="B252" s="140"/>
      <c r="C252" s="140"/>
      <c r="D252" s="140"/>
      <c r="E252" s="142"/>
      <c r="F252" s="16" t="str">
        <f t="shared" si="12"/>
        <v/>
      </c>
      <c r="G252" s="139"/>
      <c r="I252" s="71"/>
      <c r="J252" s="64"/>
      <c r="K252"/>
      <c r="L252" s="64"/>
      <c r="M252" s="64"/>
      <c r="N252" s="64"/>
      <c r="O252" s="64"/>
      <c r="P252" s="64"/>
      <c r="Q252" s="64"/>
      <c r="R252" s="64"/>
      <c r="S252" s="64"/>
    </row>
    <row r="253" spans="1:19" s="70" customFormat="1">
      <c r="A253" s="139">
        <v>242</v>
      </c>
      <c r="B253" s="140"/>
      <c r="C253" s="140"/>
      <c r="D253" s="140"/>
      <c r="E253" s="142"/>
      <c r="F253" s="16" t="str">
        <f t="shared" si="12"/>
        <v/>
      </c>
      <c r="G253" s="139"/>
      <c r="I253" s="71"/>
      <c r="J253" s="64"/>
      <c r="K253"/>
      <c r="L253" s="64"/>
      <c r="M253" s="64"/>
      <c r="N253" s="64"/>
      <c r="O253" s="64"/>
      <c r="P253" s="64"/>
      <c r="Q253" s="64"/>
      <c r="R253" s="64"/>
      <c r="S253" s="64"/>
    </row>
    <row r="254" spans="1:19" s="70" customFormat="1">
      <c r="A254" s="139">
        <v>243</v>
      </c>
      <c r="B254" s="140"/>
      <c r="C254" s="140"/>
      <c r="D254" s="140"/>
      <c r="E254" s="142"/>
      <c r="F254" s="16" t="str">
        <f t="shared" si="12"/>
        <v/>
      </c>
      <c r="G254" s="139"/>
      <c r="I254" s="71"/>
      <c r="J254" s="64"/>
      <c r="K254"/>
      <c r="L254" s="64"/>
      <c r="M254" s="64"/>
      <c r="N254" s="64"/>
      <c r="O254" s="64"/>
      <c r="P254" s="64"/>
      <c r="Q254" s="64"/>
      <c r="R254" s="64"/>
      <c r="S254" s="64"/>
    </row>
    <row r="255" spans="1:19" s="70" customFormat="1">
      <c r="A255" s="139">
        <v>244</v>
      </c>
      <c r="B255" s="140"/>
      <c r="C255" s="140"/>
      <c r="D255" s="140"/>
      <c r="E255" s="142"/>
      <c r="F255" s="16" t="str">
        <f t="shared" si="12"/>
        <v/>
      </c>
      <c r="G255" s="139"/>
      <c r="I255" s="71"/>
      <c r="J255" s="64"/>
      <c r="K255"/>
      <c r="L255" s="64"/>
      <c r="M255" s="64"/>
      <c r="N255" s="64"/>
      <c r="O255" s="64"/>
      <c r="P255" s="64"/>
      <c r="Q255" s="64"/>
      <c r="R255" s="64"/>
      <c r="S255" s="64"/>
    </row>
    <row r="256" spans="1:19" s="70" customFormat="1">
      <c r="A256" s="139">
        <v>245</v>
      </c>
      <c r="B256" s="140"/>
      <c r="C256" s="140"/>
      <c r="D256" s="140"/>
      <c r="E256" s="142"/>
      <c r="F256" s="16" t="str">
        <f t="shared" si="12"/>
        <v/>
      </c>
      <c r="G256" s="139"/>
      <c r="I256" s="71"/>
      <c r="J256" s="64"/>
      <c r="K256"/>
      <c r="L256" s="64"/>
      <c r="M256" s="64"/>
      <c r="N256" s="64"/>
      <c r="O256" s="64"/>
      <c r="P256" s="64"/>
      <c r="Q256" s="64"/>
      <c r="R256" s="64"/>
      <c r="S256" s="64"/>
    </row>
    <row r="257" spans="1:19" s="70" customFormat="1">
      <c r="A257" s="139">
        <v>246</v>
      </c>
      <c r="B257" s="140"/>
      <c r="C257" s="140"/>
      <c r="D257" s="140"/>
      <c r="E257" s="142"/>
      <c r="F257" s="16" t="str">
        <f t="shared" si="12"/>
        <v/>
      </c>
      <c r="G257" s="139"/>
      <c r="I257" s="71"/>
      <c r="J257" s="64"/>
      <c r="K257"/>
      <c r="L257" s="64"/>
      <c r="M257" s="64"/>
      <c r="N257" s="64"/>
      <c r="O257" s="64"/>
      <c r="P257" s="64"/>
      <c r="Q257" s="64"/>
      <c r="R257" s="64"/>
      <c r="S257" s="64"/>
    </row>
    <row r="258" spans="1:19" s="70" customFormat="1">
      <c r="A258" s="139">
        <v>247</v>
      </c>
      <c r="B258" s="140"/>
      <c r="C258" s="140"/>
      <c r="D258" s="140"/>
      <c r="E258" s="142"/>
      <c r="F258" s="16" t="str">
        <f t="shared" si="12"/>
        <v/>
      </c>
      <c r="G258" s="139"/>
      <c r="I258" s="71"/>
      <c r="J258" s="64"/>
      <c r="K258"/>
      <c r="L258" s="64"/>
      <c r="M258" s="64"/>
      <c r="N258" s="64"/>
      <c r="O258" s="64"/>
      <c r="P258" s="64"/>
      <c r="Q258" s="64"/>
      <c r="R258" s="64"/>
      <c r="S258" s="64"/>
    </row>
    <row r="259" spans="1:19" s="70" customFormat="1">
      <c r="A259" s="139">
        <v>248</v>
      </c>
      <c r="B259" s="140"/>
      <c r="C259" s="140"/>
      <c r="D259" s="140"/>
      <c r="E259" s="142"/>
      <c r="F259" s="16" t="str">
        <f t="shared" si="12"/>
        <v/>
      </c>
      <c r="G259" s="139"/>
      <c r="I259" s="71"/>
      <c r="J259" s="64"/>
      <c r="K259"/>
      <c r="L259" s="64"/>
      <c r="M259" s="64"/>
      <c r="N259" s="64"/>
      <c r="O259" s="64"/>
      <c r="P259" s="64"/>
      <c r="Q259" s="64"/>
      <c r="R259" s="64"/>
      <c r="S259" s="64"/>
    </row>
    <row r="260" spans="1:19" s="70" customFormat="1">
      <c r="A260" s="139">
        <v>249</v>
      </c>
      <c r="B260" s="140"/>
      <c r="C260" s="140"/>
      <c r="D260" s="140"/>
      <c r="E260" s="142"/>
      <c r="F260" s="16" t="str">
        <f t="shared" si="12"/>
        <v/>
      </c>
      <c r="G260" s="139"/>
      <c r="I260" s="71"/>
      <c r="J260" s="64"/>
      <c r="K260"/>
      <c r="L260" s="64"/>
      <c r="M260" s="64"/>
      <c r="N260" s="64"/>
      <c r="O260" s="64"/>
      <c r="P260" s="64"/>
      <c r="Q260" s="64"/>
      <c r="R260" s="64"/>
      <c r="S260" s="64"/>
    </row>
    <row r="261" spans="1:19" s="70" customFormat="1">
      <c r="A261" s="139">
        <v>250</v>
      </c>
      <c r="B261" s="140"/>
      <c r="C261" s="140"/>
      <c r="D261" s="140"/>
      <c r="E261" s="142"/>
      <c r="F261" s="16" t="str">
        <f t="shared" si="12"/>
        <v/>
      </c>
      <c r="G261" s="139"/>
      <c r="I261" s="71"/>
      <c r="J261" s="64"/>
      <c r="K261"/>
      <c r="L261" s="64"/>
      <c r="M261" s="64"/>
      <c r="N261" s="64"/>
      <c r="O261" s="64"/>
      <c r="P261" s="64"/>
      <c r="Q261" s="64"/>
      <c r="R261" s="64"/>
      <c r="S261" s="64"/>
    </row>
  </sheetData>
  <sheetProtection algorithmName="SHA-512" hashValue="ZmkOJ1znnPoJy38qj4K4oYXC3/lrD9IU9fR38KmXtc6/pZv9URQUbElJZT+8wyykuGfb/WscSFFcBuLYHEtB1Q==" saltValue="k7uKZd86C4MuDuRQhQ62lA=="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B12" sqref="B12:E14"/>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228</v>
      </c>
      <c r="E1" s="61"/>
      <c r="F1" s="63"/>
      <c r="G1" s="62"/>
      <c r="H1" s="284"/>
    </row>
    <row r="2" spans="1:9" s="60" customFormat="1">
      <c r="A2" s="339" t="str">
        <f>IF(ISBLANK(facultate), IF(ISBLANK(departament),"","Departament " &amp; departament), "Facultatea " &amp; facultate)</f>
        <v>Facultatea Construcții</v>
      </c>
      <c r="E2" s="61"/>
      <c r="F2" s="63"/>
      <c r="G2" s="62"/>
      <c r="H2" s="284"/>
    </row>
    <row r="3" spans="1:9" s="60" customFormat="1">
      <c r="A3" s="339" t="str">
        <f>IF(ISBLANK(departament),"","Departamentul " &amp; departament)</f>
        <v>Departamentul Căi de Comunicație Terestre, Fundații și Cadastru</v>
      </c>
      <c r="E3" s="61"/>
      <c r="F3" s="63"/>
      <c r="G3" s="62"/>
      <c r="H3" s="284"/>
    </row>
    <row r="4" spans="1:9">
      <c r="A4" s="527" t="s">
        <v>531</v>
      </c>
      <c r="B4" s="527"/>
      <c r="C4" s="527"/>
      <c r="D4" s="527"/>
      <c r="E4" s="527"/>
      <c r="F4" s="527"/>
      <c r="G4" s="221"/>
      <c r="H4" s="286"/>
    </row>
    <row r="5" spans="1:9">
      <c r="A5" s="527" t="s">
        <v>557</v>
      </c>
      <c r="B5" s="527"/>
      <c r="C5" s="527"/>
      <c r="D5" s="527"/>
      <c r="E5" s="527"/>
      <c r="F5" s="527"/>
      <c r="G5" s="221"/>
    </row>
    <row r="6" spans="1:9" ht="13.5" customHeight="1">
      <c r="E6" s="64"/>
      <c r="F6" s="340" t="str">
        <f>CONCATENATE(functie," ",nume_candidat)</f>
        <v>Profesor Ciutina Adrian</v>
      </c>
    </row>
    <row r="7" spans="1:9" ht="18.75" customHeight="1">
      <c r="A7" s="525" t="s">
        <v>93</v>
      </c>
      <c r="B7" s="535" t="s">
        <v>530</v>
      </c>
      <c r="C7" s="535" t="s">
        <v>529</v>
      </c>
      <c r="D7" s="535" t="s">
        <v>561</v>
      </c>
      <c r="E7" s="535" t="s">
        <v>2</v>
      </c>
      <c r="F7" s="525" t="s">
        <v>289</v>
      </c>
      <c r="G7" s="525" t="s">
        <v>4</v>
      </c>
      <c r="H7" s="546" t="s">
        <v>286</v>
      </c>
      <c r="I7" s="532" t="s">
        <v>296</v>
      </c>
    </row>
    <row r="8" spans="1:9" ht="18.75" customHeight="1">
      <c r="A8" s="542"/>
      <c r="B8" s="536"/>
      <c r="C8" s="536"/>
      <c r="D8" s="536"/>
      <c r="E8" s="536"/>
      <c r="F8" s="542"/>
      <c r="G8" s="542"/>
      <c r="H8" s="547"/>
      <c r="I8" s="532"/>
    </row>
    <row r="9" spans="1:9" ht="18.75" customHeight="1">
      <c r="A9" s="542"/>
      <c r="B9" s="536"/>
      <c r="C9" s="536"/>
      <c r="D9" s="536"/>
      <c r="E9" s="536"/>
      <c r="F9" s="526"/>
      <c r="G9" s="526"/>
      <c r="H9" s="547"/>
      <c r="I9" s="532"/>
    </row>
    <row r="10" spans="1:9" ht="18.75" customHeight="1">
      <c r="A10" s="526"/>
      <c r="B10" s="537"/>
      <c r="C10" s="537"/>
      <c r="D10" s="537"/>
      <c r="E10" s="537"/>
      <c r="F10" s="341" t="str">
        <f>CONCATENATE("ultimii ",durata_evaluare," ani")</f>
        <v>ultimii 5 ani</v>
      </c>
      <c r="G10" s="341" t="str">
        <f>CONCATENATE("ultimii                                  ",durata_evaluare," ani")</f>
        <v>ultimii                                  5 ani</v>
      </c>
      <c r="H10" s="548"/>
      <c r="I10" s="532"/>
    </row>
    <row r="11" spans="1:9">
      <c r="A11" s="86"/>
      <c r="B11" s="65"/>
      <c r="C11" s="65"/>
      <c r="D11" s="65"/>
      <c r="E11" s="30"/>
      <c r="F11" s="144">
        <f>SUMIF(F12:F1012,"&gt;0")</f>
        <v>0</v>
      </c>
      <c r="G11" s="4">
        <f t="shared" ref="G11" si="0">SUMIF(G12:G110,"&gt;0")</f>
        <v>0</v>
      </c>
      <c r="H11" s="293"/>
    </row>
    <row r="12" spans="1:9">
      <c r="A12" s="37">
        <v>1</v>
      </c>
      <c r="B12" s="7"/>
      <c r="C12" s="7"/>
      <c r="D12" s="7"/>
      <c r="E12" s="215"/>
      <c r="F12" s="16" t="str">
        <f t="shared" ref="F12:F75" si="1">IF(OR($B12="",$C12="",$E12&lt;an_initial,$E12&gt;an_final),"",G12 * (INDEX(i6punctaje, MATCH(C12,i6anvergură,0), MATCH(D12,i6rol,0) )) )</f>
        <v/>
      </c>
      <c r="G12" s="58" t="str">
        <f t="shared" ref="G12:G43" si="2">IF(OR($B12="",$C12="",$E12="",$E12&gt;an_final),"",IF($E12&gt;=an_initial,1,""))</f>
        <v/>
      </c>
      <c r="H12" s="342" t="b">
        <f t="shared" ref="H12:H75" si="3">IF(nume_candidat="",FALSE,ISNUMBER(SEARCH(nume_candidat,$B12)))</f>
        <v>0</v>
      </c>
      <c r="I12" s="343">
        <f t="shared" ref="I12:I43" si="4">LEN(B12)-LEN(SUBSTITUTE(B12,",",""))+1</f>
        <v>1</v>
      </c>
    </row>
    <row r="13" spans="1:9">
      <c r="A13" s="37">
        <v>2</v>
      </c>
      <c r="B13" s="7"/>
      <c r="C13" s="7"/>
      <c r="D13" s="7"/>
      <c r="E13" s="215"/>
      <c r="F13" s="16" t="str">
        <f t="shared" si="1"/>
        <v/>
      </c>
      <c r="G13" s="58" t="str">
        <f t="shared" si="2"/>
        <v/>
      </c>
      <c r="H13" s="342" t="b">
        <f t="shared" si="3"/>
        <v>0</v>
      </c>
      <c r="I13" s="343">
        <f t="shared" si="4"/>
        <v>1</v>
      </c>
    </row>
    <row r="14" spans="1:9">
      <c r="A14" s="37">
        <v>3</v>
      </c>
      <c r="B14" s="7"/>
      <c r="C14" s="7"/>
      <c r="D14" s="7"/>
      <c r="E14" s="215"/>
      <c r="F14" s="16" t="str">
        <f t="shared" si="1"/>
        <v/>
      </c>
      <c r="G14" s="58" t="str">
        <f t="shared" si="2"/>
        <v/>
      </c>
      <c r="H14" s="342" t="b">
        <f t="shared" si="3"/>
        <v>0</v>
      </c>
      <c r="I14" s="343">
        <f t="shared" si="4"/>
        <v>1</v>
      </c>
    </row>
    <row r="15" spans="1:9">
      <c r="A15" s="37">
        <v>4</v>
      </c>
      <c r="B15" s="6"/>
      <c r="C15" s="6"/>
      <c r="D15" s="6"/>
      <c r="E15" s="211"/>
      <c r="F15" s="16" t="str">
        <f t="shared" si="1"/>
        <v/>
      </c>
      <c r="G15" s="58" t="str">
        <f t="shared" si="2"/>
        <v/>
      </c>
      <c r="H15" s="342" t="b">
        <f t="shared" si="3"/>
        <v>0</v>
      </c>
      <c r="I15" s="343">
        <f t="shared" si="4"/>
        <v>1</v>
      </c>
    </row>
    <row r="16" spans="1:9">
      <c r="A16" s="37">
        <v>5</v>
      </c>
      <c r="B16" s="6"/>
      <c r="C16" s="6"/>
      <c r="D16" s="6"/>
      <c r="E16" s="211"/>
      <c r="F16" s="16" t="str">
        <f t="shared" si="1"/>
        <v/>
      </c>
      <c r="G16" s="58" t="str">
        <f t="shared" si="2"/>
        <v/>
      </c>
      <c r="H16" s="342" t="b">
        <f t="shared" si="3"/>
        <v>0</v>
      </c>
      <c r="I16" s="343">
        <f t="shared" si="4"/>
        <v>1</v>
      </c>
    </row>
    <row r="17" spans="1:9">
      <c r="A17" s="37">
        <v>6</v>
      </c>
      <c r="B17" s="6"/>
      <c r="C17" s="6"/>
      <c r="D17" s="6"/>
      <c r="E17" s="211"/>
      <c r="F17" s="16" t="str">
        <f t="shared" si="1"/>
        <v/>
      </c>
      <c r="G17" s="58" t="str">
        <f t="shared" si="2"/>
        <v/>
      </c>
      <c r="H17" s="342" t="b">
        <f t="shared" si="3"/>
        <v>0</v>
      </c>
      <c r="I17" s="343">
        <f t="shared" si="4"/>
        <v>1</v>
      </c>
    </row>
    <row r="18" spans="1:9">
      <c r="A18" s="37">
        <v>7</v>
      </c>
      <c r="B18" s="6"/>
      <c r="C18" s="6"/>
      <c r="D18" s="6"/>
      <c r="E18" s="211"/>
      <c r="F18" s="16" t="str">
        <f t="shared" si="1"/>
        <v/>
      </c>
      <c r="G18" s="58" t="str">
        <f t="shared" si="2"/>
        <v/>
      </c>
      <c r="H18" s="342" t="b">
        <f t="shared" si="3"/>
        <v>0</v>
      </c>
      <c r="I18" s="343">
        <f t="shared" si="4"/>
        <v>1</v>
      </c>
    </row>
    <row r="19" spans="1:9">
      <c r="A19" s="37">
        <v>8</v>
      </c>
      <c r="B19" s="6"/>
      <c r="C19" s="6"/>
      <c r="D19" s="6"/>
      <c r="E19" s="211"/>
      <c r="F19" s="16" t="str">
        <f t="shared" si="1"/>
        <v/>
      </c>
      <c r="G19" s="58" t="str">
        <f t="shared" si="2"/>
        <v/>
      </c>
      <c r="H19" s="342" t="b">
        <f t="shared" si="3"/>
        <v>0</v>
      </c>
      <c r="I19" s="343">
        <f t="shared" si="4"/>
        <v>1</v>
      </c>
    </row>
    <row r="20" spans="1:9">
      <c r="A20" s="37">
        <v>9</v>
      </c>
      <c r="B20" s="6"/>
      <c r="C20" s="6"/>
      <c r="D20" s="6"/>
      <c r="E20" s="211"/>
      <c r="F20" s="16" t="str">
        <f t="shared" si="1"/>
        <v/>
      </c>
      <c r="G20" s="58" t="str">
        <f t="shared" si="2"/>
        <v/>
      </c>
      <c r="H20" s="342" t="b">
        <f t="shared" si="3"/>
        <v>0</v>
      </c>
      <c r="I20" s="343">
        <f t="shared" si="4"/>
        <v>1</v>
      </c>
    </row>
    <row r="21" spans="1:9">
      <c r="A21" s="37">
        <v>10</v>
      </c>
      <c r="B21" s="6"/>
      <c r="C21" s="6"/>
      <c r="D21" s="6"/>
      <c r="E21" s="211"/>
      <c r="F21" s="16" t="str">
        <f t="shared" si="1"/>
        <v/>
      </c>
      <c r="G21" s="58" t="str">
        <f t="shared" si="2"/>
        <v/>
      </c>
      <c r="H21" s="342" t="b">
        <f t="shared" si="3"/>
        <v>0</v>
      </c>
      <c r="I21" s="343">
        <f t="shared" si="4"/>
        <v>1</v>
      </c>
    </row>
    <row r="22" spans="1:9">
      <c r="A22" s="37">
        <v>11</v>
      </c>
      <c r="B22" s="6"/>
      <c r="C22" s="6"/>
      <c r="D22" s="6"/>
      <c r="E22" s="211"/>
      <c r="F22" s="16" t="str">
        <f t="shared" si="1"/>
        <v/>
      </c>
      <c r="G22" s="58" t="str">
        <f t="shared" si="2"/>
        <v/>
      </c>
      <c r="H22" s="342" t="b">
        <f t="shared" si="3"/>
        <v>0</v>
      </c>
      <c r="I22" s="343">
        <f t="shared" si="4"/>
        <v>1</v>
      </c>
    </row>
    <row r="23" spans="1:9">
      <c r="A23" s="37">
        <v>12</v>
      </c>
      <c r="B23" s="6"/>
      <c r="C23" s="6"/>
      <c r="D23" s="6"/>
      <c r="E23" s="211"/>
      <c r="F23" s="16" t="str">
        <f t="shared" si="1"/>
        <v/>
      </c>
      <c r="G23" s="58" t="str">
        <f t="shared" si="2"/>
        <v/>
      </c>
      <c r="H23" s="342" t="b">
        <f t="shared" si="3"/>
        <v>0</v>
      </c>
      <c r="I23" s="343">
        <f t="shared" si="4"/>
        <v>1</v>
      </c>
    </row>
    <row r="24" spans="1:9">
      <c r="A24" s="37">
        <v>13</v>
      </c>
      <c r="B24" s="6"/>
      <c r="C24" s="6"/>
      <c r="D24" s="6"/>
      <c r="E24" s="211"/>
      <c r="F24" s="16" t="str">
        <f t="shared" si="1"/>
        <v/>
      </c>
      <c r="G24" s="58" t="str">
        <f t="shared" si="2"/>
        <v/>
      </c>
      <c r="H24" s="342" t="b">
        <f t="shared" si="3"/>
        <v>0</v>
      </c>
      <c r="I24" s="343">
        <f t="shared" si="4"/>
        <v>1</v>
      </c>
    </row>
    <row r="25" spans="1:9">
      <c r="A25" s="37">
        <v>14</v>
      </c>
      <c r="B25" s="6"/>
      <c r="C25" s="6"/>
      <c r="D25" s="6"/>
      <c r="E25" s="211"/>
      <c r="F25" s="16" t="str">
        <f t="shared" si="1"/>
        <v/>
      </c>
      <c r="G25" s="58" t="str">
        <f t="shared" si="2"/>
        <v/>
      </c>
      <c r="H25" s="342" t="b">
        <f t="shared" si="3"/>
        <v>0</v>
      </c>
      <c r="I25" s="343">
        <f t="shared" si="4"/>
        <v>1</v>
      </c>
    </row>
    <row r="26" spans="1:9">
      <c r="A26" s="37">
        <v>15</v>
      </c>
      <c r="B26" s="6"/>
      <c r="C26" s="6"/>
      <c r="D26" s="6"/>
      <c r="E26" s="211"/>
      <c r="F26" s="16" t="str">
        <f t="shared" si="1"/>
        <v/>
      </c>
      <c r="G26" s="58" t="str">
        <f t="shared" si="2"/>
        <v/>
      </c>
      <c r="H26" s="342" t="b">
        <f t="shared" si="3"/>
        <v>0</v>
      </c>
      <c r="I26" s="343">
        <f t="shared" si="4"/>
        <v>1</v>
      </c>
    </row>
    <row r="27" spans="1:9">
      <c r="A27" s="37">
        <v>16</v>
      </c>
      <c r="B27" s="6"/>
      <c r="C27" s="6"/>
      <c r="D27" s="6"/>
      <c r="E27" s="211"/>
      <c r="F27" s="16" t="str">
        <f t="shared" si="1"/>
        <v/>
      </c>
      <c r="G27" s="58" t="str">
        <f t="shared" si="2"/>
        <v/>
      </c>
      <c r="H27" s="342" t="b">
        <f t="shared" si="3"/>
        <v>0</v>
      </c>
      <c r="I27" s="343">
        <f t="shared" si="4"/>
        <v>1</v>
      </c>
    </row>
    <row r="28" spans="1:9">
      <c r="A28" s="37">
        <v>17</v>
      </c>
      <c r="B28" s="6"/>
      <c r="C28" s="6"/>
      <c r="D28" s="6"/>
      <c r="E28" s="211"/>
      <c r="F28" s="16" t="str">
        <f t="shared" si="1"/>
        <v/>
      </c>
      <c r="G28" s="58" t="str">
        <f t="shared" si="2"/>
        <v/>
      </c>
      <c r="H28" s="342" t="b">
        <f t="shared" si="3"/>
        <v>0</v>
      </c>
      <c r="I28" s="343">
        <f t="shared" si="4"/>
        <v>1</v>
      </c>
    </row>
    <row r="29" spans="1:9">
      <c r="A29" s="37">
        <v>18</v>
      </c>
      <c r="B29" s="6"/>
      <c r="C29" s="6"/>
      <c r="D29" s="6"/>
      <c r="E29" s="211"/>
      <c r="F29" s="16" t="str">
        <f t="shared" si="1"/>
        <v/>
      </c>
      <c r="G29" s="58" t="str">
        <f t="shared" si="2"/>
        <v/>
      </c>
      <c r="H29" s="342" t="b">
        <f t="shared" si="3"/>
        <v>0</v>
      </c>
      <c r="I29" s="343">
        <f t="shared" si="4"/>
        <v>1</v>
      </c>
    </row>
    <row r="30" spans="1:9">
      <c r="A30" s="37">
        <v>19</v>
      </c>
      <c r="B30" s="6"/>
      <c r="C30" s="6"/>
      <c r="D30" s="6"/>
      <c r="E30" s="211"/>
      <c r="F30" s="16" t="str">
        <f t="shared" si="1"/>
        <v/>
      </c>
      <c r="G30" s="58" t="str">
        <f t="shared" si="2"/>
        <v/>
      </c>
      <c r="H30" s="342" t="b">
        <f t="shared" si="3"/>
        <v>0</v>
      </c>
      <c r="I30" s="343">
        <f t="shared" si="4"/>
        <v>1</v>
      </c>
    </row>
    <row r="31" spans="1:9">
      <c r="A31" s="37">
        <v>20</v>
      </c>
      <c r="B31" s="6"/>
      <c r="C31" s="6"/>
      <c r="D31" s="6"/>
      <c r="E31" s="211"/>
      <c r="F31" s="16" t="str">
        <f t="shared" si="1"/>
        <v/>
      </c>
      <c r="G31" s="58" t="str">
        <f t="shared" si="2"/>
        <v/>
      </c>
      <c r="H31" s="342" t="b">
        <f t="shared" si="3"/>
        <v>0</v>
      </c>
      <c r="I31" s="343">
        <f t="shared" si="4"/>
        <v>1</v>
      </c>
    </row>
    <row r="32" spans="1:9">
      <c r="A32" s="37">
        <v>21</v>
      </c>
      <c r="B32" s="6"/>
      <c r="C32" s="6"/>
      <c r="D32" s="6"/>
      <c r="E32" s="211"/>
      <c r="F32" s="16" t="str">
        <f t="shared" si="1"/>
        <v/>
      </c>
      <c r="G32" s="58" t="str">
        <f t="shared" si="2"/>
        <v/>
      </c>
      <c r="H32" s="342" t="b">
        <f t="shared" si="3"/>
        <v>0</v>
      </c>
      <c r="I32" s="343">
        <f t="shared" si="4"/>
        <v>1</v>
      </c>
    </row>
    <row r="33" spans="1:9">
      <c r="A33" s="37">
        <v>22</v>
      </c>
      <c r="B33" s="6"/>
      <c r="C33" s="6"/>
      <c r="D33" s="6"/>
      <c r="E33" s="211"/>
      <c r="F33" s="16" t="str">
        <f t="shared" si="1"/>
        <v/>
      </c>
      <c r="G33" s="58" t="str">
        <f t="shared" si="2"/>
        <v/>
      </c>
      <c r="H33" s="342" t="b">
        <f t="shared" si="3"/>
        <v>0</v>
      </c>
      <c r="I33" s="343">
        <f t="shared" si="4"/>
        <v>1</v>
      </c>
    </row>
    <row r="34" spans="1:9">
      <c r="A34" s="37">
        <v>23</v>
      </c>
      <c r="B34" s="6"/>
      <c r="C34" s="6"/>
      <c r="D34" s="6"/>
      <c r="E34" s="211"/>
      <c r="F34" s="16" t="str">
        <f t="shared" si="1"/>
        <v/>
      </c>
      <c r="G34" s="58" t="str">
        <f t="shared" si="2"/>
        <v/>
      </c>
      <c r="H34" s="342" t="b">
        <f t="shared" si="3"/>
        <v>0</v>
      </c>
      <c r="I34" s="343">
        <f t="shared" si="4"/>
        <v>1</v>
      </c>
    </row>
    <row r="35" spans="1:9">
      <c r="A35" s="37">
        <v>24</v>
      </c>
      <c r="B35" s="6"/>
      <c r="C35" s="6"/>
      <c r="D35" s="6"/>
      <c r="E35" s="211"/>
      <c r="F35" s="16" t="str">
        <f t="shared" si="1"/>
        <v/>
      </c>
      <c r="G35" s="58" t="str">
        <f t="shared" si="2"/>
        <v/>
      </c>
      <c r="H35" s="342" t="b">
        <f t="shared" si="3"/>
        <v>0</v>
      </c>
      <c r="I35" s="343">
        <f t="shared" si="4"/>
        <v>1</v>
      </c>
    </row>
    <row r="36" spans="1:9">
      <c r="A36" s="37">
        <v>25</v>
      </c>
      <c r="B36" s="6"/>
      <c r="C36" s="6"/>
      <c r="D36" s="6"/>
      <c r="E36" s="211"/>
      <c r="F36" s="16" t="str">
        <f t="shared" si="1"/>
        <v/>
      </c>
      <c r="G36" s="58" t="str">
        <f t="shared" si="2"/>
        <v/>
      </c>
      <c r="H36" s="342" t="b">
        <f t="shared" si="3"/>
        <v>0</v>
      </c>
      <c r="I36" s="343">
        <f t="shared" si="4"/>
        <v>1</v>
      </c>
    </row>
    <row r="37" spans="1:9">
      <c r="A37" s="37">
        <v>26</v>
      </c>
      <c r="B37" s="6"/>
      <c r="C37" s="6"/>
      <c r="D37" s="6"/>
      <c r="E37" s="211"/>
      <c r="F37" s="16" t="str">
        <f t="shared" si="1"/>
        <v/>
      </c>
      <c r="G37" s="58" t="str">
        <f t="shared" si="2"/>
        <v/>
      </c>
      <c r="H37" s="342" t="b">
        <f t="shared" si="3"/>
        <v>0</v>
      </c>
      <c r="I37" s="343">
        <f t="shared" si="4"/>
        <v>1</v>
      </c>
    </row>
    <row r="38" spans="1:9">
      <c r="A38" s="37">
        <v>27</v>
      </c>
      <c r="B38" s="6"/>
      <c r="C38" s="6"/>
      <c r="D38" s="6"/>
      <c r="E38" s="211"/>
      <c r="F38" s="16" t="str">
        <f t="shared" si="1"/>
        <v/>
      </c>
      <c r="G38" s="58" t="str">
        <f t="shared" si="2"/>
        <v/>
      </c>
      <c r="H38" s="342" t="b">
        <f t="shared" si="3"/>
        <v>0</v>
      </c>
      <c r="I38" s="343">
        <f t="shared" si="4"/>
        <v>1</v>
      </c>
    </row>
    <row r="39" spans="1:9">
      <c r="A39" s="37">
        <v>28</v>
      </c>
      <c r="B39" s="6"/>
      <c r="C39" s="6"/>
      <c r="D39" s="6"/>
      <c r="E39" s="211"/>
      <c r="F39" s="16" t="str">
        <f t="shared" si="1"/>
        <v/>
      </c>
      <c r="G39" s="58" t="str">
        <f t="shared" si="2"/>
        <v/>
      </c>
      <c r="H39" s="342" t="b">
        <f t="shared" si="3"/>
        <v>0</v>
      </c>
      <c r="I39" s="343">
        <f t="shared" si="4"/>
        <v>1</v>
      </c>
    </row>
    <row r="40" spans="1:9">
      <c r="A40" s="37">
        <v>29</v>
      </c>
      <c r="B40" s="6"/>
      <c r="C40" s="6"/>
      <c r="D40" s="6"/>
      <c r="E40" s="211"/>
      <c r="F40" s="16" t="str">
        <f t="shared" si="1"/>
        <v/>
      </c>
      <c r="G40" s="58" t="str">
        <f t="shared" si="2"/>
        <v/>
      </c>
      <c r="H40" s="342" t="b">
        <f t="shared" si="3"/>
        <v>0</v>
      </c>
      <c r="I40" s="343">
        <f t="shared" si="4"/>
        <v>1</v>
      </c>
    </row>
    <row r="41" spans="1:9">
      <c r="A41" s="37">
        <v>30</v>
      </c>
      <c r="B41" s="6"/>
      <c r="C41" s="6"/>
      <c r="D41" s="6"/>
      <c r="E41" s="211"/>
      <c r="F41" s="16" t="str">
        <f t="shared" si="1"/>
        <v/>
      </c>
      <c r="G41" s="58" t="str">
        <f t="shared" si="2"/>
        <v/>
      </c>
      <c r="H41" s="342" t="b">
        <f t="shared" si="3"/>
        <v>0</v>
      </c>
      <c r="I41" s="343">
        <f t="shared" si="4"/>
        <v>1</v>
      </c>
    </row>
    <row r="42" spans="1:9">
      <c r="A42" s="37">
        <v>31</v>
      </c>
      <c r="B42" s="6"/>
      <c r="C42" s="6"/>
      <c r="D42" s="6"/>
      <c r="E42" s="211"/>
      <c r="F42" s="16" t="str">
        <f t="shared" si="1"/>
        <v/>
      </c>
      <c r="G42" s="58" t="str">
        <f t="shared" si="2"/>
        <v/>
      </c>
      <c r="H42" s="342" t="b">
        <f t="shared" si="3"/>
        <v>0</v>
      </c>
      <c r="I42" s="343">
        <f t="shared" si="4"/>
        <v>1</v>
      </c>
    </row>
    <row r="43" spans="1:9">
      <c r="A43" s="37">
        <v>32</v>
      </c>
      <c r="B43" s="6"/>
      <c r="C43" s="6"/>
      <c r="D43" s="6"/>
      <c r="E43" s="211"/>
      <c r="F43" s="16" t="str">
        <f t="shared" si="1"/>
        <v/>
      </c>
      <c r="G43" s="58" t="str">
        <f t="shared" si="2"/>
        <v/>
      </c>
      <c r="H43" s="342" t="b">
        <f t="shared" si="3"/>
        <v>0</v>
      </c>
      <c r="I43" s="343">
        <f t="shared" si="4"/>
        <v>1</v>
      </c>
    </row>
    <row r="44" spans="1:9">
      <c r="A44" s="37">
        <v>33</v>
      </c>
      <c r="B44" s="6"/>
      <c r="C44" s="6"/>
      <c r="D44" s="6"/>
      <c r="E44" s="211"/>
      <c r="F44" s="16" t="str">
        <f t="shared" si="1"/>
        <v/>
      </c>
      <c r="G44" s="58" t="str">
        <f t="shared" ref="G44:G75" si="5">IF(OR($B44="",$C44="",$E44="",$E44&gt;an_final),"",IF($E44&gt;=an_initial,1,""))</f>
        <v/>
      </c>
      <c r="H44" s="342" t="b">
        <f t="shared" si="3"/>
        <v>0</v>
      </c>
      <c r="I44" s="343">
        <f t="shared" ref="I44:I75" si="6">LEN(B44)-LEN(SUBSTITUTE(B44,",",""))+1</f>
        <v>1</v>
      </c>
    </row>
    <row r="45" spans="1:9">
      <c r="A45" s="37">
        <v>34</v>
      </c>
      <c r="B45" s="6"/>
      <c r="C45" s="6"/>
      <c r="D45" s="6"/>
      <c r="E45" s="211"/>
      <c r="F45" s="16" t="str">
        <f t="shared" si="1"/>
        <v/>
      </c>
      <c r="G45" s="58" t="str">
        <f t="shared" si="5"/>
        <v/>
      </c>
      <c r="H45" s="342" t="b">
        <f t="shared" si="3"/>
        <v>0</v>
      </c>
      <c r="I45" s="343">
        <f t="shared" si="6"/>
        <v>1</v>
      </c>
    </row>
    <row r="46" spans="1:9">
      <c r="A46" s="37">
        <v>35</v>
      </c>
      <c r="B46" s="6"/>
      <c r="C46" s="6"/>
      <c r="D46" s="6"/>
      <c r="E46" s="211"/>
      <c r="F46" s="16" t="str">
        <f t="shared" si="1"/>
        <v/>
      </c>
      <c r="G46" s="58" t="str">
        <f t="shared" si="5"/>
        <v/>
      </c>
      <c r="H46" s="342" t="b">
        <f t="shared" si="3"/>
        <v>0</v>
      </c>
      <c r="I46" s="343">
        <f t="shared" si="6"/>
        <v>1</v>
      </c>
    </row>
    <row r="47" spans="1:9">
      <c r="A47" s="37">
        <v>36</v>
      </c>
      <c r="B47" s="6"/>
      <c r="C47" s="6"/>
      <c r="D47" s="6"/>
      <c r="E47" s="211"/>
      <c r="F47" s="16" t="str">
        <f t="shared" si="1"/>
        <v/>
      </c>
      <c r="G47" s="58" t="str">
        <f t="shared" si="5"/>
        <v/>
      </c>
      <c r="H47" s="342" t="b">
        <f t="shared" si="3"/>
        <v>0</v>
      </c>
      <c r="I47" s="343">
        <f t="shared" si="6"/>
        <v>1</v>
      </c>
    </row>
    <row r="48" spans="1:9">
      <c r="A48" s="37">
        <v>37</v>
      </c>
      <c r="B48" s="6"/>
      <c r="C48" s="6"/>
      <c r="D48" s="6"/>
      <c r="E48" s="211"/>
      <c r="F48" s="16" t="str">
        <f t="shared" si="1"/>
        <v/>
      </c>
      <c r="G48" s="58" t="str">
        <f t="shared" si="5"/>
        <v/>
      </c>
      <c r="H48" s="342" t="b">
        <f t="shared" si="3"/>
        <v>0</v>
      </c>
      <c r="I48" s="343">
        <f t="shared" si="6"/>
        <v>1</v>
      </c>
    </row>
    <row r="49" spans="1:9">
      <c r="A49" s="37">
        <v>38</v>
      </c>
      <c r="B49" s="6"/>
      <c r="C49" s="6"/>
      <c r="D49" s="6"/>
      <c r="E49" s="211"/>
      <c r="F49" s="16" t="str">
        <f t="shared" si="1"/>
        <v/>
      </c>
      <c r="G49" s="58" t="str">
        <f t="shared" si="5"/>
        <v/>
      </c>
      <c r="H49" s="342" t="b">
        <f t="shared" si="3"/>
        <v>0</v>
      </c>
      <c r="I49" s="343">
        <f t="shared" si="6"/>
        <v>1</v>
      </c>
    </row>
    <row r="50" spans="1:9">
      <c r="A50" s="37">
        <v>39</v>
      </c>
      <c r="B50" s="6"/>
      <c r="C50" s="6"/>
      <c r="D50" s="6"/>
      <c r="E50" s="211"/>
      <c r="F50" s="16" t="str">
        <f t="shared" si="1"/>
        <v/>
      </c>
      <c r="G50" s="58" t="str">
        <f t="shared" si="5"/>
        <v/>
      </c>
      <c r="H50" s="342" t="b">
        <f t="shared" si="3"/>
        <v>0</v>
      </c>
      <c r="I50" s="343">
        <f t="shared" si="6"/>
        <v>1</v>
      </c>
    </row>
    <row r="51" spans="1:9">
      <c r="A51" s="37">
        <v>40</v>
      </c>
      <c r="B51" s="6"/>
      <c r="C51" s="6"/>
      <c r="D51" s="6"/>
      <c r="E51" s="211"/>
      <c r="F51" s="16" t="str">
        <f t="shared" si="1"/>
        <v/>
      </c>
      <c r="G51" s="58" t="str">
        <f t="shared" si="5"/>
        <v/>
      </c>
      <c r="H51" s="342" t="b">
        <f t="shared" si="3"/>
        <v>0</v>
      </c>
      <c r="I51" s="343">
        <f t="shared" si="6"/>
        <v>1</v>
      </c>
    </row>
    <row r="52" spans="1:9">
      <c r="A52" s="37">
        <v>41</v>
      </c>
      <c r="B52" s="6"/>
      <c r="C52" s="6"/>
      <c r="D52" s="6"/>
      <c r="E52" s="211"/>
      <c r="F52" s="16" t="str">
        <f t="shared" si="1"/>
        <v/>
      </c>
      <c r="G52" s="58" t="str">
        <f t="shared" si="5"/>
        <v/>
      </c>
      <c r="H52" s="342" t="b">
        <f t="shared" si="3"/>
        <v>0</v>
      </c>
      <c r="I52" s="343">
        <f t="shared" si="6"/>
        <v>1</v>
      </c>
    </row>
    <row r="53" spans="1:9">
      <c r="A53" s="37">
        <v>42</v>
      </c>
      <c r="B53" s="6"/>
      <c r="C53" s="6"/>
      <c r="D53" s="6"/>
      <c r="E53" s="211"/>
      <c r="F53" s="16" t="str">
        <f t="shared" si="1"/>
        <v/>
      </c>
      <c r="G53" s="58" t="str">
        <f t="shared" si="5"/>
        <v/>
      </c>
      <c r="H53" s="342" t="b">
        <f t="shared" si="3"/>
        <v>0</v>
      </c>
      <c r="I53" s="343">
        <f t="shared" si="6"/>
        <v>1</v>
      </c>
    </row>
    <row r="54" spans="1:9">
      <c r="A54" s="37">
        <v>43</v>
      </c>
      <c r="B54" s="6"/>
      <c r="C54" s="6"/>
      <c r="D54" s="6"/>
      <c r="E54" s="211"/>
      <c r="F54" s="16" t="str">
        <f t="shared" si="1"/>
        <v/>
      </c>
      <c r="G54" s="58" t="str">
        <f t="shared" si="5"/>
        <v/>
      </c>
      <c r="H54" s="342" t="b">
        <f t="shared" si="3"/>
        <v>0</v>
      </c>
      <c r="I54" s="343">
        <f t="shared" si="6"/>
        <v>1</v>
      </c>
    </row>
    <row r="55" spans="1:9">
      <c r="A55" s="37">
        <v>44</v>
      </c>
      <c r="B55" s="6"/>
      <c r="C55" s="6"/>
      <c r="D55" s="6"/>
      <c r="E55" s="211"/>
      <c r="F55" s="16" t="str">
        <f t="shared" si="1"/>
        <v/>
      </c>
      <c r="G55" s="58" t="str">
        <f t="shared" si="5"/>
        <v/>
      </c>
      <c r="H55" s="342" t="b">
        <f t="shared" si="3"/>
        <v>0</v>
      </c>
      <c r="I55" s="343">
        <f t="shared" si="6"/>
        <v>1</v>
      </c>
    </row>
    <row r="56" spans="1:9">
      <c r="A56" s="37">
        <v>45</v>
      </c>
      <c r="B56" s="6"/>
      <c r="C56" s="6"/>
      <c r="D56" s="6"/>
      <c r="E56" s="211"/>
      <c r="F56" s="16" t="str">
        <f t="shared" si="1"/>
        <v/>
      </c>
      <c r="G56" s="58" t="str">
        <f t="shared" si="5"/>
        <v/>
      </c>
      <c r="H56" s="342" t="b">
        <f t="shared" si="3"/>
        <v>0</v>
      </c>
      <c r="I56" s="343">
        <f t="shared" si="6"/>
        <v>1</v>
      </c>
    </row>
    <row r="57" spans="1:9">
      <c r="A57" s="37">
        <v>46</v>
      </c>
      <c r="B57" s="6"/>
      <c r="C57" s="6"/>
      <c r="D57" s="6"/>
      <c r="E57" s="211"/>
      <c r="F57" s="16" t="str">
        <f t="shared" si="1"/>
        <v/>
      </c>
      <c r="G57" s="58" t="str">
        <f t="shared" si="5"/>
        <v/>
      </c>
      <c r="H57" s="342" t="b">
        <f t="shared" si="3"/>
        <v>0</v>
      </c>
      <c r="I57" s="343">
        <f t="shared" si="6"/>
        <v>1</v>
      </c>
    </row>
    <row r="58" spans="1:9">
      <c r="A58" s="37">
        <v>47</v>
      </c>
      <c r="B58" s="6"/>
      <c r="C58" s="6"/>
      <c r="D58" s="6"/>
      <c r="E58" s="211"/>
      <c r="F58" s="16" t="str">
        <f t="shared" si="1"/>
        <v/>
      </c>
      <c r="G58" s="58" t="str">
        <f t="shared" si="5"/>
        <v/>
      </c>
      <c r="H58" s="342" t="b">
        <f t="shared" si="3"/>
        <v>0</v>
      </c>
      <c r="I58" s="343">
        <f t="shared" si="6"/>
        <v>1</v>
      </c>
    </row>
    <row r="59" spans="1:9">
      <c r="A59" s="37">
        <v>48</v>
      </c>
      <c r="B59" s="6"/>
      <c r="C59" s="6"/>
      <c r="D59" s="6"/>
      <c r="E59" s="211"/>
      <c r="F59" s="16" t="str">
        <f t="shared" si="1"/>
        <v/>
      </c>
      <c r="G59" s="58" t="str">
        <f t="shared" si="5"/>
        <v/>
      </c>
      <c r="H59" s="342" t="b">
        <f t="shared" si="3"/>
        <v>0</v>
      </c>
      <c r="I59" s="343">
        <f t="shared" si="6"/>
        <v>1</v>
      </c>
    </row>
    <row r="60" spans="1:9">
      <c r="A60" s="37">
        <v>49</v>
      </c>
      <c r="B60" s="6"/>
      <c r="C60" s="6"/>
      <c r="D60" s="6"/>
      <c r="E60" s="211"/>
      <c r="F60" s="16" t="str">
        <f t="shared" si="1"/>
        <v/>
      </c>
      <c r="G60" s="58" t="str">
        <f t="shared" si="5"/>
        <v/>
      </c>
      <c r="H60" s="342" t="b">
        <f t="shared" si="3"/>
        <v>0</v>
      </c>
      <c r="I60" s="343">
        <f t="shared" si="6"/>
        <v>1</v>
      </c>
    </row>
    <row r="61" spans="1:9">
      <c r="A61" s="37">
        <v>50</v>
      </c>
      <c r="B61" s="6"/>
      <c r="C61" s="6"/>
      <c r="D61" s="6"/>
      <c r="E61" s="211"/>
      <c r="F61" s="16" t="str">
        <f t="shared" si="1"/>
        <v/>
      </c>
      <c r="G61" s="58" t="str">
        <f t="shared" si="5"/>
        <v/>
      </c>
      <c r="H61" s="342" t="b">
        <f t="shared" si="3"/>
        <v>0</v>
      </c>
      <c r="I61" s="343">
        <f t="shared" si="6"/>
        <v>1</v>
      </c>
    </row>
    <row r="62" spans="1:9">
      <c r="A62" s="37">
        <v>51</v>
      </c>
      <c r="B62" s="6"/>
      <c r="C62" s="6"/>
      <c r="D62" s="6"/>
      <c r="E62" s="211"/>
      <c r="F62" s="16" t="str">
        <f t="shared" si="1"/>
        <v/>
      </c>
      <c r="G62" s="58" t="str">
        <f t="shared" si="5"/>
        <v/>
      </c>
      <c r="H62" s="342" t="b">
        <f t="shared" si="3"/>
        <v>0</v>
      </c>
      <c r="I62" s="343">
        <f t="shared" si="6"/>
        <v>1</v>
      </c>
    </row>
    <row r="63" spans="1:9">
      <c r="A63" s="37">
        <v>52</v>
      </c>
      <c r="B63" s="6"/>
      <c r="C63" s="6"/>
      <c r="D63" s="6"/>
      <c r="E63" s="211"/>
      <c r="F63" s="16" t="str">
        <f t="shared" si="1"/>
        <v/>
      </c>
      <c r="G63" s="58" t="str">
        <f t="shared" si="5"/>
        <v/>
      </c>
      <c r="H63" s="342" t="b">
        <f t="shared" si="3"/>
        <v>0</v>
      </c>
      <c r="I63" s="343">
        <f t="shared" si="6"/>
        <v>1</v>
      </c>
    </row>
    <row r="64" spans="1:9">
      <c r="A64" s="37">
        <v>53</v>
      </c>
      <c r="B64" s="6"/>
      <c r="C64" s="6"/>
      <c r="D64" s="6"/>
      <c r="E64" s="211"/>
      <c r="F64" s="16" t="str">
        <f t="shared" si="1"/>
        <v/>
      </c>
      <c r="G64" s="58" t="str">
        <f t="shared" si="5"/>
        <v/>
      </c>
      <c r="H64" s="342" t="b">
        <f t="shared" si="3"/>
        <v>0</v>
      </c>
      <c r="I64" s="343">
        <f t="shared" si="6"/>
        <v>1</v>
      </c>
    </row>
    <row r="65" spans="1:9">
      <c r="A65" s="37">
        <v>54</v>
      </c>
      <c r="B65" s="6"/>
      <c r="C65" s="6"/>
      <c r="D65" s="6"/>
      <c r="E65" s="211"/>
      <c r="F65" s="16" t="str">
        <f t="shared" si="1"/>
        <v/>
      </c>
      <c r="G65" s="58" t="str">
        <f t="shared" si="5"/>
        <v/>
      </c>
      <c r="H65" s="342" t="b">
        <f t="shared" si="3"/>
        <v>0</v>
      </c>
      <c r="I65" s="343">
        <f t="shared" si="6"/>
        <v>1</v>
      </c>
    </row>
    <row r="66" spans="1:9">
      <c r="A66" s="37">
        <v>55</v>
      </c>
      <c r="B66" s="6"/>
      <c r="C66" s="6"/>
      <c r="D66" s="6"/>
      <c r="E66" s="211"/>
      <c r="F66" s="16" t="str">
        <f t="shared" si="1"/>
        <v/>
      </c>
      <c r="G66" s="58" t="str">
        <f t="shared" si="5"/>
        <v/>
      </c>
      <c r="H66" s="342" t="b">
        <f t="shared" si="3"/>
        <v>0</v>
      </c>
      <c r="I66" s="343">
        <f t="shared" si="6"/>
        <v>1</v>
      </c>
    </row>
    <row r="67" spans="1:9">
      <c r="A67" s="37">
        <v>56</v>
      </c>
      <c r="B67" s="6"/>
      <c r="C67" s="6"/>
      <c r="D67" s="6"/>
      <c r="E67" s="211"/>
      <c r="F67" s="16" t="str">
        <f t="shared" si="1"/>
        <v/>
      </c>
      <c r="G67" s="58" t="str">
        <f t="shared" si="5"/>
        <v/>
      </c>
      <c r="H67" s="342" t="b">
        <f t="shared" si="3"/>
        <v>0</v>
      </c>
      <c r="I67" s="343">
        <f t="shared" si="6"/>
        <v>1</v>
      </c>
    </row>
    <row r="68" spans="1:9">
      <c r="A68" s="37">
        <v>57</v>
      </c>
      <c r="B68" s="6"/>
      <c r="C68" s="6"/>
      <c r="D68" s="6"/>
      <c r="E68" s="211"/>
      <c r="F68" s="16" t="str">
        <f t="shared" si="1"/>
        <v/>
      </c>
      <c r="G68" s="58" t="str">
        <f t="shared" si="5"/>
        <v/>
      </c>
      <c r="H68" s="342" t="b">
        <f t="shared" si="3"/>
        <v>0</v>
      </c>
      <c r="I68" s="343">
        <f t="shared" si="6"/>
        <v>1</v>
      </c>
    </row>
    <row r="69" spans="1:9">
      <c r="A69" s="37">
        <v>58</v>
      </c>
      <c r="B69" s="6"/>
      <c r="C69" s="6"/>
      <c r="D69" s="6"/>
      <c r="E69" s="211"/>
      <c r="F69" s="16" t="str">
        <f t="shared" si="1"/>
        <v/>
      </c>
      <c r="G69" s="58" t="str">
        <f t="shared" si="5"/>
        <v/>
      </c>
      <c r="H69" s="342" t="b">
        <f t="shared" si="3"/>
        <v>0</v>
      </c>
      <c r="I69" s="343">
        <f t="shared" si="6"/>
        <v>1</v>
      </c>
    </row>
    <row r="70" spans="1:9">
      <c r="A70" s="37">
        <v>59</v>
      </c>
      <c r="B70" s="6"/>
      <c r="C70" s="6"/>
      <c r="D70" s="6"/>
      <c r="E70" s="211"/>
      <c r="F70" s="16" t="str">
        <f t="shared" si="1"/>
        <v/>
      </c>
      <c r="G70" s="58" t="str">
        <f t="shared" si="5"/>
        <v/>
      </c>
      <c r="H70" s="342" t="b">
        <f t="shared" si="3"/>
        <v>0</v>
      </c>
      <c r="I70" s="343">
        <f t="shared" si="6"/>
        <v>1</v>
      </c>
    </row>
    <row r="71" spans="1:9">
      <c r="A71" s="37">
        <v>60</v>
      </c>
      <c r="B71" s="6"/>
      <c r="C71" s="6"/>
      <c r="D71" s="6"/>
      <c r="E71" s="211"/>
      <c r="F71" s="16" t="str">
        <f t="shared" si="1"/>
        <v/>
      </c>
      <c r="G71" s="58" t="str">
        <f t="shared" si="5"/>
        <v/>
      </c>
      <c r="H71" s="342" t="b">
        <f t="shared" si="3"/>
        <v>0</v>
      </c>
      <c r="I71" s="343">
        <f t="shared" si="6"/>
        <v>1</v>
      </c>
    </row>
    <row r="72" spans="1:9">
      <c r="A72" s="37">
        <v>61</v>
      </c>
      <c r="B72" s="6"/>
      <c r="C72" s="6"/>
      <c r="D72" s="6"/>
      <c r="E72" s="211"/>
      <c r="F72" s="16" t="str">
        <f t="shared" si="1"/>
        <v/>
      </c>
      <c r="G72" s="58" t="str">
        <f t="shared" si="5"/>
        <v/>
      </c>
      <c r="H72" s="342" t="b">
        <f t="shared" si="3"/>
        <v>0</v>
      </c>
      <c r="I72" s="343">
        <f t="shared" si="6"/>
        <v>1</v>
      </c>
    </row>
    <row r="73" spans="1:9">
      <c r="A73" s="37">
        <v>62</v>
      </c>
      <c r="B73" s="6"/>
      <c r="C73" s="6"/>
      <c r="D73" s="6"/>
      <c r="E73" s="211"/>
      <c r="F73" s="16" t="str">
        <f t="shared" si="1"/>
        <v/>
      </c>
      <c r="G73" s="58" t="str">
        <f t="shared" si="5"/>
        <v/>
      </c>
      <c r="H73" s="342" t="b">
        <f t="shared" si="3"/>
        <v>0</v>
      </c>
      <c r="I73" s="343">
        <f t="shared" si="6"/>
        <v>1</v>
      </c>
    </row>
    <row r="74" spans="1:9">
      <c r="A74" s="37">
        <v>63</v>
      </c>
      <c r="B74" s="6"/>
      <c r="C74" s="6"/>
      <c r="D74" s="6"/>
      <c r="E74" s="211"/>
      <c r="F74" s="16" t="str">
        <f t="shared" si="1"/>
        <v/>
      </c>
      <c r="G74" s="58" t="str">
        <f t="shared" si="5"/>
        <v/>
      </c>
      <c r="H74" s="342" t="b">
        <f t="shared" si="3"/>
        <v>0</v>
      </c>
      <c r="I74" s="343">
        <f t="shared" si="6"/>
        <v>1</v>
      </c>
    </row>
    <row r="75" spans="1:9">
      <c r="A75" s="37">
        <v>64</v>
      </c>
      <c r="B75" s="6"/>
      <c r="C75" s="6"/>
      <c r="D75" s="6"/>
      <c r="E75" s="211"/>
      <c r="F75" s="16" t="str">
        <f t="shared" si="1"/>
        <v/>
      </c>
      <c r="G75" s="58" t="str">
        <f t="shared" si="5"/>
        <v/>
      </c>
      <c r="H75" s="342" t="b">
        <f t="shared" si="3"/>
        <v>0</v>
      </c>
      <c r="I75" s="343">
        <f t="shared" si="6"/>
        <v>1</v>
      </c>
    </row>
    <row r="76" spans="1:9">
      <c r="A76" s="37">
        <v>65</v>
      </c>
      <c r="B76" s="6"/>
      <c r="C76" s="6"/>
      <c r="D76" s="6"/>
      <c r="E76" s="211"/>
      <c r="F76" s="16" t="str">
        <f t="shared" ref="F76:F139" si="7">IF(OR($B76="",$C76="",$E76&lt;an_initial,$E76&gt;an_final),"",G76 * (INDEX(i6punctaje, MATCH(C76,i6anvergură,0), MATCH(D76,i6rol,0) )) )</f>
        <v/>
      </c>
      <c r="G76" s="58" t="str">
        <f t="shared" ref="G76:G110" si="8">IF(OR($B76="",$C76="",$E76="",$E76&gt;an_final),"",IF($E76&gt;=an_initial,1,""))</f>
        <v/>
      </c>
      <c r="H76" s="342" t="b">
        <f t="shared" ref="H76:H110" si="9">IF(nume_candidat="",FALSE,ISNUMBER(SEARCH(nume_candidat,$B76)))</f>
        <v>0</v>
      </c>
      <c r="I76" s="343">
        <f t="shared" ref="I76:I110" si="10">LEN(B76)-LEN(SUBSTITUTE(B76,",",""))+1</f>
        <v>1</v>
      </c>
    </row>
    <row r="77" spans="1:9">
      <c r="A77" s="37">
        <v>66</v>
      </c>
      <c r="B77" s="6"/>
      <c r="C77" s="6"/>
      <c r="D77" s="6"/>
      <c r="E77" s="211"/>
      <c r="F77" s="16" t="str">
        <f t="shared" si="7"/>
        <v/>
      </c>
      <c r="G77" s="58" t="str">
        <f t="shared" si="8"/>
        <v/>
      </c>
      <c r="H77" s="342" t="b">
        <f t="shared" si="9"/>
        <v>0</v>
      </c>
      <c r="I77" s="343">
        <f t="shared" si="10"/>
        <v>1</v>
      </c>
    </row>
    <row r="78" spans="1:9">
      <c r="A78" s="37">
        <v>67</v>
      </c>
      <c r="B78" s="6"/>
      <c r="C78" s="6"/>
      <c r="D78" s="6"/>
      <c r="E78" s="211"/>
      <c r="F78" s="16" t="str">
        <f t="shared" si="7"/>
        <v/>
      </c>
      <c r="G78" s="58" t="str">
        <f t="shared" si="8"/>
        <v/>
      </c>
      <c r="H78" s="342" t="b">
        <f t="shared" si="9"/>
        <v>0</v>
      </c>
      <c r="I78" s="343">
        <f t="shared" si="10"/>
        <v>1</v>
      </c>
    </row>
    <row r="79" spans="1:9">
      <c r="A79" s="37">
        <v>68</v>
      </c>
      <c r="B79" s="6"/>
      <c r="C79" s="6"/>
      <c r="D79" s="6"/>
      <c r="E79" s="211"/>
      <c r="F79" s="16" t="str">
        <f t="shared" si="7"/>
        <v/>
      </c>
      <c r="G79" s="58" t="str">
        <f t="shared" si="8"/>
        <v/>
      </c>
      <c r="H79" s="342" t="b">
        <f t="shared" si="9"/>
        <v>0</v>
      </c>
      <c r="I79" s="343">
        <f t="shared" si="10"/>
        <v>1</v>
      </c>
    </row>
    <row r="80" spans="1:9">
      <c r="A80" s="37">
        <v>69</v>
      </c>
      <c r="B80" s="6"/>
      <c r="C80" s="6"/>
      <c r="D80" s="6"/>
      <c r="E80" s="211"/>
      <c r="F80" s="16" t="str">
        <f t="shared" si="7"/>
        <v/>
      </c>
      <c r="G80" s="58" t="str">
        <f t="shared" si="8"/>
        <v/>
      </c>
      <c r="H80" s="342" t="b">
        <f t="shared" si="9"/>
        <v>0</v>
      </c>
      <c r="I80" s="343">
        <f t="shared" si="10"/>
        <v>1</v>
      </c>
    </row>
    <row r="81" spans="1:9">
      <c r="A81" s="37">
        <v>70</v>
      </c>
      <c r="B81" s="6"/>
      <c r="C81" s="6"/>
      <c r="D81" s="6"/>
      <c r="E81" s="211"/>
      <c r="F81" s="16" t="str">
        <f t="shared" si="7"/>
        <v/>
      </c>
      <c r="G81" s="58" t="str">
        <f t="shared" si="8"/>
        <v/>
      </c>
      <c r="H81" s="342" t="b">
        <f t="shared" si="9"/>
        <v>0</v>
      </c>
      <c r="I81" s="343">
        <f t="shared" si="10"/>
        <v>1</v>
      </c>
    </row>
    <row r="82" spans="1:9">
      <c r="A82" s="37">
        <v>71</v>
      </c>
      <c r="B82" s="6"/>
      <c r="C82" s="6"/>
      <c r="D82" s="6"/>
      <c r="E82" s="211"/>
      <c r="F82" s="16" t="str">
        <f t="shared" si="7"/>
        <v/>
      </c>
      <c r="G82" s="58" t="str">
        <f t="shared" si="8"/>
        <v/>
      </c>
      <c r="H82" s="342" t="b">
        <f t="shared" si="9"/>
        <v>0</v>
      </c>
      <c r="I82" s="343">
        <f t="shared" si="10"/>
        <v>1</v>
      </c>
    </row>
    <row r="83" spans="1:9">
      <c r="A83" s="37">
        <v>72</v>
      </c>
      <c r="B83" s="6"/>
      <c r="C83" s="6"/>
      <c r="D83" s="6"/>
      <c r="E83" s="211"/>
      <c r="F83" s="16" t="str">
        <f t="shared" si="7"/>
        <v/>
      </c>
      <c r="G83" s="58" t="str">
        <f t="shared" si="8"/>
        <v/>
      </c>
      <c r="H83" s="342" t="b">
        <f t="shared" si="9"/>
        <v>0</v>
      </c>
      <c r="I83" s="343">
        <f t="shared" si="10"/>
        <v>1</v>
      </c>
    </row>
    <row r="84" spans="1:9">
      <c r="A84" s="37">
        <v>73</v>
      </c>
      <c r="B84" s="6"/>
      <c r="C84" s="6"/>
      <c r="D84" s="6"/>
      <c r="E84" s="211"/>
      <c r="F84" s="16" t="str">
        <f t="shared" si="7"/>
        <v/>
      </c>
      <c r="G84" s="58" t="str">
        <f t="shared" si="8"/>
        <v/>
      </c>
      <c r="H84" s="342" t="b">
        <f t="shared" si="9"/>
        <v>0</v>
      </c>
      <c r="I84" s="343">
        <f t="shared" si="10"/>
        <v>1</v>
      </c>
    </row>
    <row r="85" spans="1:9">
      <c r="A85" s="37">
        <v>74</v>
      </c>
      <c r="B85" s="6"/>
      <c r="C85" s="6"/>
      <c r="D85" s="6"/>
      <c r="E85" s="211"/>
      <c r="F85" s="16" t="str">
        <f t="shared" si="7"/>
        <v/>
      </c>
      <c r="G85" s="58" t="str">
        <f t="shared" si="8"/>
        <v/>
      </c>
      <c r="H85" s="342" t="b">
        <f t="shared" si="9"/>
        <v>0</v>
      </c>
      <c r="I85" s="343">
        <f t="shared" si="10"/>
        <v>1</v>
      </c>
    </row>
    <row r="86" spans="1:9">
      <c r="A86" s="37">
        <v>75</v>
      </c>
      <c r="B86" s="6"/>
      <c r="C86" s="6"/>
      <c r="D86" s="6"/>
      <c r="E86" s="211"/>
      <c r="F86" s="16" t="str">
        <f t="shared" si="7"/>
        <v/>
      </c>
      <c r="G86" s="58" t="str">
        <f t="shared" si="8"/>
        <v/>
      </c>
      <c r="H86" s="342" t="b">
        <f t="shared" si="9"/>
        <v>0</v>
      </c>
      <c r="I86" s="343">
        <f t="shared" si="10"/>
        <v>1</v>
      </c>
    </row>
    <row r="87" spans="1:9">
      <c r="A87" s="37">
        <v>76</v>
      </c>
      <c r="B87" s="6"/>
      <c r="C87" s="6"/>
      <c r="D87" s="6"/>
      <c r="E87" s="211"/>
      <c r="F87" s="16" t="str">
        <f t="shared" si="7"/>
        <v/>
      </c>
      <c r="G87" s="58" t="str">
        <f t="shared" si="8"/>
        <v/>
      </c>
      <c r="H87" s="342" t="b">
        <f t="shared" si="9"/>
        <v>0</v>
      </c>
      <c r="I87" s="343">
        <f t="shared" si="10"/>
        <v>1</v>
      </c>
    </row>
    <row r="88" spans="1:9">
      <c r="A88" s="37">
        <v>77</v>
      </c>
      <c r="B88" s="6"/>
      <c r="C88" s="6"/>
      <c r="D88" s="6"/>
      <c r="E88" s="211"/>
      <c r="F88" s="16" t="str">
        <f t="shared" si="7"/>
        <v/>
      </c>
      <c r="G88" s="58" t="str">
        <f t="shared" si="8"/>
        <v/>
      </c>
      <c r="H88" s="342" t="b">
        <f t="shared" si="9"/>
        <v>0</v>
      </c>
      <c r="I88" s="343">
        <f t="shared" si="10"/>
        <v>1</v>
      </c>
    </row>
    <row r="89" spans="1:9">
      <c r="A89" s="37">
        <v>78</v>
      </c>
      <c r="B89" s="6"/>
      <c r="C89" s="6"/>
      <c r="D89" s="6"/>
      <c r="E89" s="211"/>
      <c r="F89" s="16" t="str">
        <f t="shared" si="7"/>
        <v/>
      </c>
      <c r="G89" s="58" t="str">
        <f t="shared" si="8"/>
        <v/>
      </c>
      <c r="H89" s="342" t="b">
        <f t="shared" si="9"/>
        <v>0</v>
      </c>
      <c r="I89" s="343">
        <f t="shared" si="10"/>
        <v>1</v>
      </c>
    </row>
    <row r="90" spans="1:9">
      <c r="A90" s="37">
        <v>79</v>
      </c>
      <c r="B90" s="6"/>
      <c r="C90" s="6"/>
      <c r="D90" s="6"/>
      <c r="E90" s="211"/>
      <c r="F90" s="16" t="str">
        <f t="shared" si="7"/>
        <v/>
      </c>
      <c r="G90" s="58" t="str">
        <f t="shared" si="8"/>
        <v/>
      </c>
      <c r="H90" s="342" t="b">
        <f t="shared" si="9"/>
        <v>0</v>
      </c>
      <c r="I90" s="343">
        <f t="shared" si="10"/>
        <v>1</v>
      </c>
    </row>
    <row r="91" spans="1:9">
      <c r="A91" s="37">
        <v>80</v>
      </c>
      <c r="B91" s="6"/>
      <c r="C91" s="6"/>
      <c r="D91" s="6"/>
      <c r="E91" s="211"/>
      <c r="F91" s="16" t="str">
        <f t="shared" si="7"/>
        <v/>
      </c>
      <c r="G91" s="58" t="str">
        <f t="shared" si="8"/>
        <v/>
      </c>
      <c r="H91" s="342" t="b">
        <f t="shared" si="9"/>
        <v>0</v>
      </c>
      <c r="I91" s="343">
        <f t="shared" si="10"/>
        <v>1</v>
      </c>
    </row>
    <row r="92" spans="1:9">
      <c r="A92" s="37">
        <v>81</v>
      </c>
      <c r="B92" s="6"/>
      <c r="C92" s="6"/>
      <c r="D92" s="6"/>
      <c r="E92" s="211"/>
      <c r="F92" s="16" t="str">
        <f t="shared" si="7"/>
        <v/>
      </c>
      <c r="G92" s="58" t="str">
        <f t="shared" si="8"/>
        <v/>
      </c>
      <c r="H92" s="342" t="b">
        <f t="shared" si="9"/>
        <v>0</v>
      </c>
      <c r="I92" s="343">
        <f t="shared" si="10"/>
        <v>1</v>
      </c>
    </row>
    <row r="93" spans="1:9">
      <c r="A93" s="37">
        <v>82</v>
      </c>
      <c r="B93" s="6"/>
      <c r="C93" s="6"/>
      <c r="D93" s="6"/>
      <c r="E93" s="211"/>
      <c r="F93" s="16" t="str">
        <f t="shared" si="7"/>
        <v/>
      </c>
      <c r="G93" s="58" t="str">
        <f t="shared" si="8"/>
        <v/>
      </c>
      <c r="H93" s="342" t="b">
        <f t="shared" si="9"/>
        <v>0</v>
      </c>
      <c r="I93" s="343">
        <f t="shared" si="10"/>
        <v>1</v>
      </c>
    </row>
    <row r="94" spans="1:9">
      <c r="A94" s="37">
        <v>83</v>
      </c>
      <c r="B94" s="6"/>
      <c r="C94" s="6"/>
      <c r="D94" s="6"/>
      <c r="E94" s="211"/>
      <c r="F94" s="16" t="str">
        <f t="shared" si="7"/>
        <v/>
      </c>
      <c r="G94" s="58" t="str">
        <f t="shared" si="8"/>
        <v/>
      </c>
      <c r="H94" s="342" t="b">
        <f t="shared" si="9"/>
        <v>0</v>
      </c>
      <c r="I94" s="343">
        <f t="shared" si="10"/>
        <v>1</v>
      </c>
    </row>
    <row r="95" spans="1:9">
      <c r="A95" s="37">
        <v>84</v>
      </c>
      <c r="B95" s="6"/>
      <c r="C95" s="6"/>
      <c r="D95" s="6"/>
      <c r="E95" s="211"/>
      <c r="F95" s="16" t="str">
        <f t="shared" si="7"/>
        <v/>
      </c>
      <c r="G95" s="58" t="str">
        <f t="shared" si="8"/>
        <v/>
      </c>
      <c r="H95" s="342" t="b">
        <f t="shared" si="9"/>
        <v>0</v>
      </c>
      <c r="I95" s="343">
        <f t="shared" si="10"/>
        <v>1</v>
      </c>
    </row>
    <row r="96" spans="1:9">
      <c r="A96" s="37">
        <v>85</v>
      </c>
      <c r="B96" s="6"/>
      <c r="C96" s="6"/>
      <c r="D96" s="6"/>
      <c r="E96" s="211"/>
      <c r="F96" s="16" t="str">
        <f t="shared" si="7"/>
        <v/>
      </c>
      <c r="G96" s="58" t="str">
        <f t="shared" si="8"/>
        <v/>
      </c>
      <c r="H96" s="342" t="b">
        <f t="shared" si="9"/>
        <v>0</v>
      </c>
      <c r="I96" s="343">
        <f t="shared" si="10"/>
        <v>1</v>
      </c>
    </row>
    <row r="97" spans="1:9">
      <c r="A97" s="37">
        <v>86</v>
      </c>
      <c r="B97" s="6"/>
      <c r="C97" s="6"/>
      <c r="D97" s="6"/>
      <c r="E97" s="211"/>
      <c r="F97" s="16" t="str">
        <f t="shared" si="7"/>
        <v/>
      </c>
      <c r="G97" s="58" t="str">
        <f t="shared" si="8"/>
        <v/>
      </c>
      <c r="H97" s="342" t="b">
        <f t="shared" si="9"/>
        <v>0</v>
      </c>
      <c r="I97" s="343">
        <f t="shared" si="10"/>
        <v>1</v>
      </c>
    </row>
    <row r="98" spans="1:9">
      <c r="A98" s="37">
        <v>87</v>
      </c>
      <c r="B98" s="6"/>
      <c r="C98" s="6"/>
      <c r="D98" s="6"/>
      <c r="E98" s="211"/>
      <c r="F98" s="16" t="str">
        <f t="shared" si="7"/>
        <v/>
      </c>
      <c r="G98" s="58" t="str">
        <f t="shared" si="8"/>
        <v/>
      </c>
      <c r="H98" s="342" t="b">
        <f t="shared" si="9"/>
        <v>0</v>
      </c>
      <c r="I98" s="343">
        <f t="shared" si="10"/>
        <v>1</v>
      </c>
    </row>
    <row r="99" spans="1:9">
      <c r="A99" s="37">
        <v>88</v>
      </c>
      <c r="B99" s="6"/>
      <c r="C99" s="6"/>
      <c r="D99" s="6"/>
      <c r="E99" s="211"/>
      <c r="F99" s="16" t="str">
        <f t="shared" si="7"/>
        <v/>
      </c>
      <c r="G99" s="58" t="str">
        <f t="shared" si="8"/>
        <v/>
      </c>
      <c r="H99" s="342" t="b">
        <f t="shared" si="9"/>
        <v>0</v>
      </c>
      <c r="I99" s="343">
        <f t="shared" si="10"/>
        <v>1</v>
      </c>
    </row>
    <row r="100" spans="1:9">
      <c r="A100" s="37">
        <v>89</v>
      </c>
      <c r="B100" s="6"/>
      <c r="C100" s="6"/>
      <c r="D100" s="6"/>
      <c r="E100" s="211"/>
      <c r="F100" s="16" t="str">
        <f t="shared" si="7"/>
        <v/>
      </c>
      <c r="G100" s="58" t="str">
        <f t="shared" si="8"/>
        <v/>
      </c>
      <c r="H100" s="342" t="b">
        <f t="shared" si="9"/>
        <v>0</v>
      </c>
      <c r="I100" s="343">
        <f t="shared" si="10"/>
        <v>1</v>
      </c>
    </row>
    <row r="101" spans="1:9">
      <c r="A101" s="37">
        <v>90</v>
      </c>
      <c r="B101" s="6"/>
      <c r="C101" s="6"/>
      <c r="D101" s="6"/>
      <c r="E101" s="211"/>
      <c r="F101" s="16" t="str">
        <f t="shared" si="7"/>
        <v/>
      </c>
      <c r="G101" s="58" t="str">
        <f t="shared" si="8"/>
        <v/>
      </c>
      <c r="H101" s="342" t="b">
        <f t="shared" si="9"/>
        <v>0</v>
      </c>
      <c r="I101" s="343">
        <f t="shared" si="10"/>
        <v>1</v>
      </c>
    </row>
    <row r="102" spans="1:9">
      <c r="A102" s="37">
        <v>91</v>
      </c>
      <c r="B102" s="6"/>
      <c r="C102" s="6"/>
      <c r="D102" s="6"/>
      <c r="E102" s="211"/>
      <c r="F102" s="16" t="str">
        <f t="shared" si="7"/>
        <v/>
      </c>
      <c r="G102" s="58" t="str">
        <f t="shared" si="8"/>
        <v/>
      </c>
      <c r="H102" s="342" t="b">
        <f t="shared" si="9"/>
        <v>0</v>
      </c>
      <c r="I102" s="343">
        <f t="shared" si="10"/>
        <v>1</v>
      </c>
    </row>
    <row r="103" spans="1:9">
      <c r="A103" s="37">
        <v>92</v>
      </c>
      <c r="B103" s="6"/>
      <c r="C103" s="6"/>
      <c r="D103" s="6"/>
      <c r="E103" s="211"/>
      <c r="F103" s="16" t="str">
        <f t="shared" si="7"/>
        <v/>
      </c>
      <c r="G103" s="58" t="str">
        <f t="shared" si="8"/>
        <v/>
      </c>
      <c r="H103" s="342" t="b">
        <f t="shared" si="9"/>
        <v>0</v>
      </c>
      <c r="I103" s="343">
        <f t="shared" si="10"/>
        <v>1</v>
      </c>
    </row>
    <row r="104" spans="1:9">
      <c r="A104" s="37">
        <v>93</v>
      </c>
      <c r="B104" s="6"/>
      <c r="C104" s="6"/>
      <c r="D104" s="6"/>
      <c r="E104" s="211"/>
      <c r="F104" s="16" t="str">
        <f t="shared" si="7"/>
        <v/>
      </c>
      <c r="G104" s="58" t="str">
        <f t="shared" si="8"/>
        <v/>
      </c>
      <c r="H104" s="342" t="b">
        <f t="shared" si="9"/>
        <v>0</v>
      </c>
      <c r="I104" s="343">
        <f t="shared" si="10"/>
        <v>1</v>
      </c>
    </row>
    <row r="105" spans="1:9">
      <c r="A105" s="37">
        <v>94</v>
      </c>
      <c r="B105" s="6"/>
      <c r="C105" s="6"/>
      <c r="D105" s="6"/>
      <c r="E105" s="211"/>
      <c r="F105" s="16" t="str">
        <f t="shared" si="7"/>
        <v/>
      </c>
      <c r="G105" s="58" t="str">
        <f t="shared" si="8"/>
        <v/>
      </c>
      <c r="H105" s="342" t="b">
        <f t="shared" si="9"/>
        <v>0</v>
      </c>
      <c r="I105" s="343">
        <f t="shared" si="10"/>
        <v>1</v>
      </c>
    </row>
    <row r="106" spans="1:9">
      <c r="A106" s="37">
        <v>95</v>
      </c>
      <c r="B106" s="6"/>
      <c r="C106" s="6"/>
      <c r="D106" s="6"/>
      <c r="E106" s="211"/>
      <c r="F106" s="16" t="str">
        <f t="shared" si="7"/>
        <v/>
      </c>
      <c r="G106" s="58" t="str">
        <f t="shared" si="8"/>
        <v/>
      </c>
      <c r="H106" s="342" t="b">
        <f t="shared" si="9"/>
        <v>0</v>
      </c>
      <c r="I106" s="343">
        <f t="shared" si="10"/>
        <v>1</v>
      </c>
    </row>
    <row r="107" spans="1:9">
      <c r="A107" s="37">
        <v>96</v>
      </c>
      <c r="B107" s="6"/>
      <c r="C107" s="6"/>
      <c r="D107" s="6"/>
      <c r="E107" s="211"/>
      <c r="F107" s="16" t="str">
        <f t="shared" si="7"/>
        <v/>
      </c>
      <c r="G107" s="58" t="str">
        <f t="shared" si="8"/>
        <v/>
      </c>
      <c r="H107" s="342" t="b">
        <f t="shared" si="9"/>
        <v>0</v>
      </c>
      <c r="I107" s="343">
        <f t="shared" si="10"/>
        <v>1</v>
      </c>
    </row>
    <row r="108" spans="1:9">
      <c r="A108" s="37">
        <v>97</v>
      </c>
      <c r="B108" s="6"/>
      <c r="C108" s="6"/>
      <c r="D108" s="6"/>
      <c r="E108" s="211"/>
      <c r="F108" s="16" t="str">
        <f t="shared" si="7"/>
        <v/>
      </c>
      <c r="G108" s="58" t="str">
        <f t="shared" si="8"/>
        <v/>
      </c>
      <c r="H108" s="342" t="b">
        <f t="shared" si="9"/>
        <v>0</v>
      </c>
      <c r="I108" s="343">
        <f t="shared" si="10"/>
        <v>1</v>
      </c>
    </row>
    <row r="109" spans="1:9">
      <c r="A109" s="37">
        <v>98</v>
      </c>
      <c r="B109" s="6"/>
      <c r="C109" s="6"/>
      <c r="D109" s="6"/>
      <c r="E109" s="211"/>
      <c r="F109" s="16" t="str">
        <f t="shared" si="7"/>
        <v/>
      </c>
      <c r="G109" s="58" t="str">
        <f t="shared" si="8"/>
        <v/>
      </c>
      <c r="H109" s="342" t="b">
        <f t="shared" si="9"/>
        <v>0</v>
      </c>
      <c r="I109" s="343">
        <f t="shared" si="10"/>
        <v>1</v>
      </c>
    </row>
    <row r="110" spans="1:9">
      <c r="A110" s="139">
        <v>99</v>
      </c>
      <c r="B110" s="6"/>
      <c r="C110" s="6"/>
      <c r="D110" s="6"/>
      <c r="E110" s="211"/>
      <c r="F110" s="16" t="str">
        <f t="shared" si="7"/>
        <v/>
      </c>
      <c r="G110" s="58" t="str">
        <f t="shared" si="8"/>
        <v/>
      </c>
      <c r="H110" s="342" t="b">
        <f t="shared" si="9"/>
        <v>0</v>
      </c>
      <c r="I110" s="343">
        <f t="shared" si="10"/>
        <v>1</v>
      </c>
    </row>
    <row r="111" spans="1:9">
      <c r="A111" s="139">
        <v>100</v>
      </c>
      <c r="B111" s="140"/>
      <c r="C111" s="140"/>
      <c r="D111" s="140"/>
      <c r="E111" s="142"/>
      <c r="F111" s="16" t="str">
        <f t="shared" si="7"/>
        <v/>
      </c>
    </row>
    <row r="112" spans="1:9">
      <c r="A112" s="139">
        <v>101</v>
      </c>
      <c r="B112" s="140"/>
      <c r="C112" s="140"/>
      <c r="D112" s="140"/>
      <c r="E112" s="142"/>
      <c r="F112" s="16" t="str">
        <f t="shared" si="7"/>
        <v/>
      </c>
    </row>
    <row r="113" spans="1:18">
      <c r="A113" s="139">
        <v>102</v>
      </c>
      <c r="B113" s="140"/>
      <c r="C113" s="140"/>
      <c r="D113" s="140"/>
      <c r="E113" s="142"/>
      <c r="F113" s="16" t="str">
        <f t="shared" si="7"/>
        <v/>
      </c>
    </row>
    <row r="114" spans="1:18">
      <c r="A114" s="139">
        <v>103</v>
      </c>
      <c r="B114" s="140"/>
      <c r="C114" s="140"/>
      <c r="D114" s="140"/>
      <c r="E114" s="142"/>
      <c r="F114" s="16" t="str">
        <f t="shared" si="7"/>
        <v/>
      </c>
    </row>
    <row r="115" spans="1:18" s="70" customFormat="1">
      <c r="A115" s="139">
        <v>104</v>
      </c>
      <c r="B115" s="140"/>
      <c r="C115" s="140"/>
      <c r="D115" s="140"/>
      <c r="E115" s="142"/>
      <c r="F115" s="16" t="str">
        <f t="shared" si="7"/>
        <v/>
      </c>
      <c r="H115" s="71"/>
      <c r="I115" s="64"/>
      <c r="J115" s="64"/>
      <c r="K115" s="64"/>
      <c r="L115" s="64"/>
      <c r="M115" s="64"/>
      <c r="N115" s="64"/>
      <c r="O115" s="64"/>
      <c r="P115" s="64"/>
      <c r="Q115" s="64"/>
      <c r="R115" s="64"/>
    </row>
    <row r="116" spans="1:18" s="70" customFormat="1">
      <c r="A116" s="139">
        <v>105</v>
      </c>
      <c r="B116" s="140"/>
      <c r="C116" s="140"/>
      <c r="D116" s="140"/>
      <c r="E116" s="142"/>
      <c r="F116" s="16" t="str">
        <f t="shared" si="7"/>
        <v/>
      </c>
      <c r="H116" s="71"/>
      <c r="I116" s="64"/>
      <c r="J116" s="64"/>
      <c r="K116" s="64"/>
      <c r="L116" s="64"/>
      <c r="M116" s="64"/>
      <c r="N116" s="64"/>
      <c r="O116" s="64"/>
      <c r="P116" s="64"/>
      <c r="Q116" s="64"/>
      <c r="R116" s="64"/>
    </row>
    <row r="117" spans="1:18" s="70" customFormat="1">
      <c r="A117" s="139">
        <v>106</v>
      </c>
      <c r="B117" s="140"/>
      <c r="C117" s="140"/>
      <c r="D117" s="140"/>
      <c r="E117" s="142"/>
      <c r="F117" s="16" t="str">
        <f t="shared" si="7"/>
        <v/>
      </c>
      <c r="H117" s="71"/>
      <c r="I117" s="64"/>
      <c r="J117" s="64"/>
      <c r="K117" s="64"/>
      <c r="L117" s="64"/>
      <c r="M117" s="64"/>
      <c r="N117" s="64"/>
      <c r="O117" s="64"/>
      <c r="P117" s="64"/>
      <c r="Q117" s="64"/>
      <c r="R117" s="64"/>
    </row>
    <row r="118" spans="1:18" s="70" customFormat="1">
      <c r="A118" s="139">
        <v>107</v>
      </c>
      <c r="B118" s="140"/>
      <c r="C118" s="140"/>
      <c r="D118" s="140"/>
      <c r="E118" s="142"/>
      <c r="F118" s="16" t="str">
        <f t="shared" si="7"/>
        <v/>
      </c>
      <c r="H118" s="71"/>
      <c r="I118" s="64"/>
      <c r="J118" s="64"/>
      <c r="K118" s="64"/>
      <c r="L118" s="64"/>
      <c r="M118" s="64"/>
      <c r="N118" s="64"/>
      <c r="O118" s="64"/>
      <c r="P118" s="64"/>
      <c r="Q118" s="64"/>
      <c r="R118" s="64"/>
    </row>
    <row r="119" spans="1:18" s="70" customFormat="1">
      <c r="A119" s="139">
        <v>108</v>
      </c>
      <c r="B119" s="140"/>
      <c r="C119" s="140"/>
      <c r="D119" s="140"/>
      <c r="E119" s="142"/>
      <c r="F119" s="16" t="str">
        <f t="shared" si="7"/>
        <v/>
      </c>
      <c r="H119" s="71"/>
      <c r="I119" s="64"/>
      <c r="J119" s="64"/>
      <c r="K119" s="64"/>
      <c r="L119" s="64"/>
      <c r="M119" s="64"/>
      <c r="N119" s="64"/>
      <c r="O119" s="64"/>
      <c r="P119" s="64"/>
      <c r="Q119" s="64"/>
      <c r="R119" s="64"/>
    </row>
    <row r="120" spans="1:18" s="70" customFormat="1">
      <c r="A120" s="139">
        <v>109</v>
      </c>
      <c r="B120" s="140"/>
      <c r="C120" s="140"/>
      <c r="D120" s="140"/>
      <c r="E120" s="142"/>
      <c r="F120" s="16" t="str">
        <f t="shared" si="7"/>
        <v/>
      </c>
      <c r="H120" s="71"/>
      <c r="I120" s="64"/>
      <c r="J120" s="64"/>
      <c r="K120" s="64"/>
      <c r="L120" s="64"/>
      <c r="M120" s="64"/>
      <c r="N120" s="64"/>
      <c r="O120" s="64"/>
      <c r="P120" s="64"/>
      <c r="Q120" s="64"/>
      <c r="R120" s="64"/>
    </row>
    <row r="121" spans="1:18" s="70" customFormat="1">
      <c r="A121" s="139">
        <v>110</v>
      </c>
      <c r="B121" s="140"/>
      <c r="C121" s="140"/>
      <c r="D121" s="140"/>
      <c r="E121" s="142"/>
      <c r="F121" s="16" t="str">
        <f t="shared" si="7"/>
        <v/>
      </c>
      <c r="H121" s="71"/>
      <c r="I121" s="64"/>
      <c r="J121" s="64"/>
      <c r="K121" s="64"/>
      <c r="L121" s="64"/>
      <c r="M121" s="64"/>
      <c r="N121" s="64"/>
      <c r="O121" s="64"/>
      <c r="P121" s="64"/>
      <c r="Q121" s="64"/>
      <c r="R121" s="64"/>
    </row>
    <row r="122" spans="1:18" s="70" customFormat="1">
      <c r="A122" s="139">
        <v>111</v>
      </c>
      <c r="B122" s="140"/>
      <c r="C122" s="140"/>
      <c r="D122" s="140"/>
      <c r="E122" s="142"/>
      <c r="F122" s="16" t="str">
        <f t="shared" si="7"/>
        <v/>
      </c>
      <c r="H122" s="71"/>
      <c r="I122" s="64"/>
      <c r="J122" s="64"/>
      <c r="K122" s="64"/>
      <c r="L122" s="64"/>
      <c r="M122" s="64"/>
      <c r="N122" s="64"/>
      <c r="O122" s="64"/>
      <c r="P122" s="64"/>
      <c r="Q122" s="64"/>
      <c r="R122" s="64"/>
    </row>
    <row r="123" spans="1:18" s="70" customFormat="1">
      <c r="A123" s="139">
        <v>112</v>
      </c>
      <c r="B123" s="140"/>
      <c r="C123" s="140"/>
      <c r="D123" s="140"/>
      <c r="E123" s="142"/>
      <c r="F123" s="16" t="str">
        <f t="shared" si="7"/>
        <v/>
      </c>
      <c r="H123" s="71"/>
      <c r="I123" s="64"/>
      <c r="J123" s="64"/>
      <c r="K123" s="64"/>
      <c r="L123" s="64"/>
      <c r="M123" s="64"/>
      <c r="N123" s="64"/>
      <c r="O123" s="64"/>
      <c r="P123" s="64"/>
      <c r="Q123" s="64"/>
      <c r="R123" s="64"/>
    </row>
    <row r="124" spans="1:18" s="70" customFormat="1">
      <c r="A124" s="139">
        <v>113</v>
      </c>
      <c r="B124" s="140"/>
      <c r="C124" s="140"/>
      <c r="D124" s="140"/>
      <c r="E124" s="142"/>
      <c r="F124" s="16" t="str">
        <f t="shared" si="7"/>
        <v/>
      </c>
      <c r="H124" s="71"/>
      <c r="I124" s="64"/>
      <c r="J124" s="64"/>
      <c r="K124" s="64"/>
      <c r="L124" s="64"/>
      <c r="M124" s="64"/>
      <c r="N124" s="64"/>
      <c r="O124" s="64"/>
      <c r="P124" s="64"/>
      <c r="Q124" s="64"/>
      <c r="R124" s="64"/>
    </row>
    <row r="125" spans="1:18" s="70" customFormat="1">
      <c r="A125" s="139">
        <v>114</v>
      </c>
      <c r="B125" s="140"/>
      <c r="C125" s="140"/>
      <c r="D125" s="140"/>
      <c r="E125" s="142"/>
      <c r="F125" s="16" t="str">
        <f t="shared" si="7"/>
        <v/>
      </c>
      <c r="H125" s="71"/>
      <c r="I125" s="64"/>
      <c r="J125" s="64"/>
      <c r="K125" s="64"/>
      <c r="L125" s="64"/>
      <c r="M125" s="64"/>
      <c r="N125" s="64"/>
      <c r="O125" s="64"/>
      <c r="P125" s="64"/>
      <c r="Q125" s="64"/>
      <c r="R125" s="64"/>
    </row>
    <row r="126" spans="1:18" s="70" customFormat="1">
      <c r="A126" s="139">
        <v>115</v>
      </c>
      <c r="B126" s="140"/>
      <c r="C126" s="140"/>
      <c r="D126" s="140"/>
      <c r="E126" s="142"/>
      <c r="F126" s="16" t="str">
        <f t="shared" si="7"/>
        <v/>
      </c>
      <c r="H126" s="71"/>
      <c r="I126" s="64"/>
      <c r="J126" s="64"/>
      <c r="K126" s="64"/>
      <c r="L126" s="64"/>
      <c r="M126" s="64"/>
      <c r="N126" s="64"/>
      <c r="O126" s="64"/>
      <c r="P126" s="64"/>
      <c r="Q126" s="64"/>
      <c r="R126" s="64"/>
    </row>
    <row r="127" spans="1:18" s="70" customFormat="1">
      <c r="A127" s="139">
        <v>116</v>
      </c>
      <c r="B127" s="140"/>
      <c r="C127" s="140"/>
      <c r="D127" s="140"/>
      <c r="E127" s="142"/>
      <c r="F127" s="16" t="str">
        <f t="shared" si="7"/>
        <v/>
      </c>
      <c r="H127" s="71"/>
      <c r="I127" s="64"/>
      <c r="J127" s="64"/>
      <c r="K127" s="64"/>
      <c r="L127" s="64"/>
      <c r="M127" s="64"/>
      <c r="N127" s="64"/>
      <c r="O127" s="64"/>
      <c r="P127" s="64"/>
      <c r="Q127" s="64"/>
      <c r="R127" s="64"/>
    </row>
    <row r="128" spans="1:18" s="70" customFormat="1">
      <c r="A128" s="139">
        <v>117</v>
      </c>
      <c r="B128" s="140"/>
      <c r="C128" s="140"/>
      <c r="D128" s="140"/>
      <c r="E128" s="142"/>
      <c r="F128" s="16" t="str">
        <f t="shared" si="7"/>
        <v/>
      </c>
      <c r="H128" s="71"/>
      <c r="I128" s="64"/>
      <c r="J128" s="64"/>
      <c r="K128" s="64"/>
      <c r="L128" s="64"/>
      <c r="M128" s="64"/>
      <c r="N128" s="64"/>
      <c r="O128" s="64"/>
      <c r="P128" s="64"/>
      <c r="Q128" s="64"/>
      <c r="R128" s="64"/>
    </row>
    <row r="129" spans="1:18" s="70" customFormat="1">
      <c r="A129" s="139">
        <v>118</v>
      </c>
      <c r="B129" s="140"/>
      <c r="C129" s="140"/>
      <c r="D129" s="140"/>
      <c r="E129" s="142"/>
      <c r="F129" s="16" t="str">
        <f t="shared" si="7"/>
        <v/>
      </c>
      <c r="H129" s="71"/>
      <c r="I129" s="64"/>
      <c r="J129" s="64"/>
      <c r="K129" s="64"/>
      <c r="L129" s="64"/>
      <c r="M129" s="64"/>
      <c r="N129" s="64"/>
      <c r="O129" s="64"/>
      <c r="P129" s="64"/>
      <c r="Q129" s="64"/>
      <c r="R129" s="64"/>
    </row>
    <row r="130" spans="1:18" s="70" customFormat="1">
      <c r="A130" s="139">
        <v>119</v>
      </c>
      <c r="B130" s="140"/>
      <c r="C130" s="140"/>
      <c r="D130" s="140"/>
      <c r="E130" s="142"/>
      <c r="F130" s="16" t="str">
        <f t="shared" si="7"/>
        <v/>
      </c>
      <c r="H130" s="71"/>
      <c r="I130" s="64"/>
      <c r="J130" s="64"/>
      <c r="K130" s="64"/>
      <c r="L130" s="64"/>
      <c r="M130" s="64"/>
      <c r="N130" s="64"/>
      <c r="O130" s="64"/>
      <c r="P130" s="64"/>
      <c r="Q130" s="64"/>
      <c r="R130" s="64"/>
    </row>
    <row r="131" spans="1:18" s="70" customFormat="1">
      <c r="A131" s="139">
        <v>120</v>
      </c>
      <c r="B131" s="140"/>
      <c r="C131" s="140"/>
      <c r="D131" s="140"/>
      <c r="E131" s="142"/>
      <c r="F131" s="16" t="str">
        <f t="shared" si="7"/>
        <v/>
      </c>
      <c r="H131" s="71"/>
      <c r="I131" s="64"/>
      <c r="J131" s="64"/>
      <c r="K131" s="64"/>
      <c r="L131" s="64"/>
      <c r="M131" s="64"/>
      <c r="N131" s="64"/>
      <c r="O131" s="64"/>
      <c r="P131" s="64"/>
      <c r="Q131" s="64"/>
      <c r="R131" s="64"/>
    </row>
    <row r="132" spans="1:18" s="70" customFormat="1">
      <c r="A132" s="139">
        <v>121</v>
      </c>
      <c r="B132" s="140"/>
      <c r="C132" s="140"/>
      <c r="D132" s="140"/>
      <c r="E132" s="142"/>
      <c r="F132" s="16" t="str">
        <f t="shared" si="7"/>
        <v/>
      </c>
      <c r="H132" s="71"/>
      <c r="I132" s="64"/>
      <c r="J132" s="64"/>
      <c r="K132" s="64"/>
      <c r="L132" s="64"/>
      <c r="M132" s="64"/>
      <c r="N132" s="64"/>
      <c r="O132" s="64"/>
      <c r="P132" s="64"/>
      <c r="Q132" s="64"/>
      <c r="R132" s="64"/>
    </row>
    <row r="133" spans="1:18" s="70" customFormat="1">
      <c r="A133" s="139">
        <v>122</v>
      </c>
      <c r="B133" s="140"/>
      <c r="C133" s="140"/>
      <c r="D133" s="140"/>
      <c r="E133" s="142"/>
      <c r="F133" s="16" t="str">
        <f t="shared" si="7"/>
        <v/>
      </c>
      <c r="H133" s="71"/>
      <c r="I133" s="64"/>
      <c r="J133" s="64"/>
      <c r="K133" s="64"/>
      <c r="L133" s="64"/>
      <c r="M133" s="64"/>
      <c r="N133" s="64"/>
      <c r="O133" s="64"/>
      <c r="P133" s="64"/>
      <c r="Q133" s="64"/>
      <c r="R133" s="64"/>
    </row>
    <row r="134" spans="1:18" s="70" customFormat="1">
      <c r="A134" s="139">
        <v>123</v>
      </c>
      <c r="B134" s="140"/>
      <c r="C134" s="140"/>
      <c r="D134" s="140"/>
      <c r="E134" s="142"/>
      <c r="F134" s="16" t="str">
        <f t="shared" si="7"/>
        <v/>
      </c>
      <c r="H134" s="71"/>
      <c r="I134" s="64"/>
      <c r="J134" s="64"/>
      <c r="K134" s="64"/>
      <c r="L134" s="64"/>
      <c r="M134" s="64"/>
      <c r="N134" s="64"/>
      <c r="O134" s="64"/>
      <c r="P134" s="64"/>
      <c r="Q134" s="64"/>
      <c r="R134" s="64"/>
    </row>
    <row r="135" spans="1:18" s="70" customFormat="1">
      <c r="A135" s="139">
        <v>124</v>
      </c>
      <c r="B135" s="140"/>
      <c r="C135" s="140"/>
      <c r="D135" s="140"/>
      <c r="E135" s="142"/>
      <c r="F135" s="16" t="str">
        <f t="shared" si="7"/>
        <v/>
      </c>
      <c r="H135" s="71"/>
      <c r="I135" s="64"/>
      <c r="J135" s="64"/>
      <c r="K135" s="64"/>
      <c r="L135" s="64"/>
      <c r="M135" s="64"/>
      <c r="N135" s="64"/>
      <c r="O135" s="64"/>
      <c r="P135" s="64"/>
      <c r="Q135" s="64"/>
      <c r="R135" s="64"/>
    </row>
    <row r="136" spans="1:18" s="70" customFormat="1">
      <c r="A136" s="139">
        <v>125</v>
      </c>
      <c r="B136" s="140"/>
      <c r="C136" s="140"/>
      <c r="D136" s="140"/>
      <c r="E136" s="142"/>
      <c r="F136" s="16" t="str">
        <f t="shared" si="7"/>
        <v/>
      </c>
      <c r="H136" s="71"/>
      <c r="I136" s="64"/>
      <c r="J136" s="64"/>
      <c r="K136" s="64"/>
      <c r="L136" s="64"/>
      <c r="M136" s="64"/>
      <c r="N136" s="64"/>
      <c r="O136" s="64"/>
      <c r="P136" s="64"/>
      <c r="Q136" s="64"/>
      <c r="R136" s="64"/>
    </row>
    <row r="137" spans="1:18" s="70" customFormat="1">
      <c r="A137" s="139">
        <v>126</v>
      </c>
      <c r="B137" s="140"/>
      <c r="C137" s="140"/>
      <c r="D137" s="140"/>
      <c r="E137" s="142"/>
      <c r="F137" s="16" t="str">
        <f t="shared" si="7"/>
        <v/>
      </c>
      <c r="H137" s="71"/>
      <c r="I137" s="64"/>
      <c r="J137" s="64"/>
      <c r="K137" s="64"/>
      <c r="L137" s="64"/>
      <c r="M137" s="64"/>
      <c r="N137" s="64"/>
      <c r="O137" s="64"/>
      <c r="P137" s="64"/>
      <c r="Q137" s="64"/>
      <c r="R137" s="64"/>
    </row>
    <row r="138" spans="1:18" s="70" customFormat="1">
      <c r="A138" s="139">
        <v>127</v>
      </c>
      <c r="B138" s="140"/>
      <c r="C138" s="140"/>
      <c r="D138" s="140"/>
      <c r="E138" s="142"/>
      <c r="F138" s="16" t="str">
        <f t="shared" si="7"/>
        <v/>
      </c>
      <c r="H138" s="71"/>
      <c r="I138" s="64"/>
      <c r="J138" s="64"/>
      <c r="K138" s="64"/>
      <c r="L138" s="64"/>
      <c r="M138" s="64"/>
      <c r="N138" s="64"/>
      <c r="O138" s="64"/>
      <c r="P138" s="64"/>
      <c r="Q138" s="64"/>
      <c r="R138" s="64"/>
    </row>
    <row r="139" spans="1:18" s="70" customFormat="1">
      <c r="A139" s="139">
        <v>128</v>
      </c>
      <c r="B139" s="140"/>
      <c r="C139" s="140"/>
      <c r="D139" s="140"/>
      <c r="E139" s="142"/>
      <c r="F139" s="16" t="str">
        <f t="shared" si="7"/>
        <v/>
      </c>
      <c r="H139" s="71"/>
      <c r="I139" s="64"/>
      <c r="J139" s="64"/>
      <c r="K139" s="64"/>
      <c r="L139" s="64"/>
      <c r="M139" s="64"/>
      <c r="N139" s="64"/>
      <c r="O139" s="64"/>
      <c r="P139" s="64"/>
      <c r="Q139" s="64"/>
      <c r="R139" s="64"/>
    </row>
    <row r="140" spans="1:18" s="70" customFormat="1">
      <c r="A140" s="139">
        <v>129</v>
      </c>
      <c r="B140" s="140"/>
      <c r="C140" s="140"/>
      <c r="D140" s="140"/>
      <c r="E140" s="142"/>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39">
        <v>130</v>
      </c>
      <c r="B141" s="140"/>
      <c r="C141" s="140"/>
      <c r="D141" s="140"/>
      <c r="E141" s="142"/>
      <c r="F141" s="16" t="str">
        <f t="shared" si="11"/>
        <v/>
      </c>
      <c r="H141" s="71"/>
      <c r="I141" s="64"/>
      <c r="J141" s="64"/>
      <c r="K141" s="64"/>
      <c r="L141" s="64"/>
      <c r="M141" s="64"/>
      <c r="N141" s="64"/>
      <c r="O141" s="64"/>
      <c r="P141" s="64"/>
      <c r="Q141" s="64"/>
      <c r="R141" s="64"/>
    </row>
    <row r="142" spans="1:18" s="70" customFormat="1">
      <c r="A142" s="139">
        <v>131</v>
      </c>
      <c r="B142" s="140"/>
      <c r="C142" s="140"/>
      <c r="D142" s="140"/>
      <c r="E142" s="142"/>
      <c r="F142" s="16" t="str">
        <f t="shared" si="11"/>
        <v/>
      </c>
      <c r="H142" s="71"/>
      <c r="I142" s="64"/>
      <c r="J142" s="64"/>
      <c r="K142" s="64"/>
      <c r="L142" s="64"/>
      <c r="M142" s="64"/>
      <c r="N142" s="64"/>
      <c r="O142" s="64"/>
      <c r="P142" s="64"/>
      <c r="Q142" s="64"/>
      <c r="R142" s="64"/>
    </row>
    <row r="143" spans="1:18" s="70" customFormat="1">
      <c r="A143" s="139">
        <v>132</v>
      </c>
      <c r="B143" s="140"/>
      <c r="C143" s="140"/>
      <c r="D143" s="140"/>
      <c r="E143" s="142"/>
      <c r="F143" s="16" t="str">
        <f t="shared" si="11"/>
        <v/>
      </c>
      <c r="H143" s="71"/>
      <c r="I143" s="64"/>
      <c r="J143" s="64"/>
      <c r="K143" s="64"/>
      <c r="L143" s="64"/>
      <c r="M143" s="64"/>
      <c r="N143" s="64"/>
      <c r="O143" s="64"/>
      <c r="P143" s="64"/>
      <c r="Q143" s="64"/>
      <c r="R143" s="64"/>
    </row>
    <row r="144" spans="1:18" s="70" customFormat="1">
      <c r="A144" s="139">
        <v>133</v>
      </c>
      <c r="B144" s="140"/>
      <c r="C144" s="140"/>
      <c r="D144" s="140"/>
      <c r="E144" s="142"/>
      <c r="F144" s="16" t="str">
        <f t="shared" si="11"/>
        <v/>
      </c>
      <c r="H144" s="71"/>
      <c r="I144" s="64"/>
      <c r="J144" s="64"/>
      <c r="K144" s="64"/>
      <c r="L144" s="64"/>
      <c r="M144" s="64"/>
      <c r="N144" s="64"/>
      <c r="O144" s="64"/>
      <c r="P144" s="64"/>
      <c r="Q144" s="64"/>
      <c r="R144" s="64"/>
    </row>
    <row r="145" spans="1:18" s="70" customFormat="1">
      <c r="A145" s="139">
        <v>134</v>
      </c>
      <c r="B145" s="140"/>
      <c r="C145" s="140"/>
      <c r="D145" s="140"/>
      <c r="E145" s="142"/>
      <c r="F145" s="16" t="str">
        <f t="shared" si="11"/>
        <v/>
      </c>
      <c r="H145" s="71"/>
      <c r="I145" s="64"/>
      <c r="J145" s="64"/>
      <c r="K145" s="64"/>
      <c r="L145" s="64"/>
      <c r="M145" s="64"/>
      <c r="N145" s="64"/>
      <c r="O145" s="64"/>
      <c r="P145" s="64"/>
      <c r="Q145" s="64"/>
      <c r="R145" s="64"/>
    </row>
    <row r="146" spans="1:18" s="70" customFormat="1">
      <c r="A146" s="139">
        <v>135</v>
      </c>
      <c r="B146" s="140"/>
      <c r="C146" s="140"/>
      <c r="D146" s="140"/>
      <c r="E146" s="142"/>
      <c r="F146" s="16" t="str">
        <f t="shared" si="11"/>
        <v/>
      </c>
      <c r="H146" s="71"/>
      <c r="I146" s="64"/>
      <c r="J146" s="64"/>
      <c r="K146" s="64"/>
      <c r="L146" s="64"/>
      <c r="M146" s="64"/>
      <c r="N146" s="64"/>
      <c r="O146" s="64"/>
      <c r="P146" s="64"/>
      <c r="Q146" s="64"/>
      <c r="R146" s="64"/>
    </row>
    <row r="147" spans="1:18" s="70" customFormat="1">
      <c r="A147" s="139">
        <v>136</v>
      </c>
      <c r="B147" s="140"/>
      <c r="C147" s="140"/>
      <c r="D147" s="140"/>
      <c r="E147" s="142"/>
      <c r="F147" s="16" t="str">
        <f t="shared" si="11"/>
        <v/>
      </c>
      <c r="H147" s="71"/>
      <c r="I147" s="64"/>
      <c r="J147" s="64"/>
      <c r="K147" s="64"/>
      <c r="L147" s="64"/>
      <c r="M147" s="64"/>
      <c r="N147" s="64"/>
      <c r="O147" s="64"/>
      <c r="P147" s="64"/>
      <c r="Q147" s="64"/>
      <c r="R147" s="64"/>
    </row>
    <row r="148" spans="1:18" s="70" customFormat="1">
      <c r="A148" s="139">
        <v>137</v>
      </c>
      <c r="B148" s="140"/>
      <c r="C148" s="140"/>
      <c r="D148" s="140"/>
      <c r="E148" s="142"/>
      <c r="F148" s="16" t="str">
        <f t="shared" si="11"/>
        <v/>
      </c>
      <c r="H148" s="71"/>
      <c r="I148" s="64"/>
      <c r="J148" s="64"/>
      <c r="K148" s="64"/>
      <c r="L148" s="64"/>
      <c r="M148" s="64"/>
      <c r="N148" s="64"/>
      <c r="O148" s="64"/>
      <c r="P148" s="64"/>
      <c r="Q148" s="64"/>
      <c r="R148" s="64"/>
    </row>
    <row r="149" spans="1:18" s="70" customFormat="1">
      <c r="A149" s="139">
        <v>138</v>
      </c>
      <c r="B149" s="140"/>
      <c r="C149" s="140"/>
      <c r="D149" s="140"/>
      <c r="E149" s="142"/>
      <c r="F149" s="16" t="str">
        <f t="shared" si="11"/>
        <v/>
      </c>
      <c r="H149" s="71"/>
      <c r="I149" s="64"/>
      <c r="J149" s="64"/>
      <c r="K149" s="64"/>
      <c r="L149" s="64"/>
      <c r="M149" s="64"/>
      <c r="N149" s="64"/>
      <c r="O149" s="64"/>
      <c r="P149" s="64"/>
      <c r="Q149" s="64"/>
      <c r="R149" s="64"/>
    </row>
    <row r="150" spans="1:18" s="70" customFormat="1">
      <c r="A150" s="139">
        <v>139</v>
      </c>
      <c r="B150" s="140"/>
      <c r="C150" s="140"/>
      <c r="D150" s="140"/>
      <c r="E150" s="142"/>
      <c r="F150" s="16" t="str">
        <f t="shared" si="11"/>
        <v/>
      </c>
      <c r="H150" s="71"/>
      <c r="I150" s="64"/>
      <c r="J150" s="64"/>
      <c r="K150" s="64"/>
      <c r="L150" s="64"/>
      <c r="M150" s="64"/>
      <c r="N150" s="64"/>
      <c r="O150" s="64"/>
      <c r="P150" s="64"/>
      <c r="Q150" s="64"/>
      <c r="R150" s="64"/>
    </row>
    <row r="151" spans="1:18" s="70" customFormat="1">
      <c r="A151" s="139">
        <v>140</v>
      </c>
      <c r="B151" s="140"/>
      <c r="C151" s="140"/>
      <c r="D151" s="140"/>
      <c r="E151" s="142"/>
      <c r="F151" s="16" t="str">
        <f t="shared" si="11"/>
        <v/>
      </c>
      <c r="H151" s="71"/>
      <c r="I151" s="64"/>
      <c r="J151" s="64"/>
      <c r="K151" s="64"/>
      <c r="L151" s="64"/>
      <c r="M151" s="64"/>
      <c r="N151" s="64"/>
      <c r="O151" s="64"/>
      <c r="P151" s="64"/>
      <c r="Q151" s="64"/>
      <c r="R151" s="64"/>
    </row>
    <row r="152" spans="1:18" s="70" customFormat="1">
      <c r="A152" s="139">
        <v>141</v>
      </c>
      <c r="B152" s="140"/>
      <c r="C152" s="140"/>
      <c r="D152" s="140"/>
      <c r="E152" s="142"/>
      <c r="F152" s="16" t="str">
        <f t="shared" si="11"/>
        <v/>
      </c>
      <c r="H152" s="71"/>
      <c r="I152" s="64"/>
      <c r="J152" s="64"/>
      <c r="K152" s="64"/>
      <c r="L152" s="64"/>
      <c r="M152" s="64"/>
      <c r="N152" s="64"/>
      <c r="O152" s="64"/>
      <c r="P152" s="64"/>
      <c r="Q152" s="64"/>
      <c r="R152" s="64"/>
    </row>
    <row r="153" spans="1:18" s="70" customFormat="1">
      <c r="A153" s="139">
        <v>142</v>
      </c>
      <c r="B153" s="140"/>
      <c r="C153" s="140"/>
      <c r="D153" s="140"/>
      <c r="E153" s="142"/>
      <c r="F153" s="16" t="str">
        <f t="shared" si="11"/>
        <v/>
      </c>
      <c r="H153" s="71"/>
      <c r="I153" s="64"/>
      <c r="J153" s="64"/>
      <c r="K153" s="64"/>
      <c r="L153" s="64"/>
      <c r="M153" s="64"/>
      <c r="N153" s="64"/>
      <c r="O153" s="64"/>
      <c r="P153" s="64"/>
      <c r="Q153" s="64"/>
      <c r="R153" s="64"/>
    </row>
    <row r="154" spans="1:18" s="70" customFormat="1">
      <c r="A154" s="139">
        <v>143</v>
      </c>
      <c r="B154" s="140"/>
      <c r="C154" s="140"/>
      <c r="D154" s="140"/>
      <c r="E154" s="142"/>
      <c r="F154" s="16" t="str">
        <f t="shared" si="11"/>
        <v/>
      </c>
      <c r="H154" s="71"/>
      <c r="I154" s="64"/>
      <c r="J154" s="64"/>
      <c r="K154" s="64"/>
      <c r="L154" s="64"/>
      <c r="M154" s="64"/>
      <c r="N154" s="64"/>
      <c r="O154" s="64"/>
      <c r="P154" s="64"/>
      <c r="Q154" s="64"/>
      <c r="R154" s="64"/>
    </row>
    <row r="155" spans="1:18" s="70" customFormat="1">
      <c r="A155" s="139">
        <v>144</v>
      </c>
      <c r="B155" s="140"/>
      <c r="C155" s="140"/>
      <c r="D155" s="140"/>
      <c r="E155" s="142"/>
      <c r="F155" s="16" t="str">
        <f t="shared" si="11"/>
        <v/>
      </c>
      <c r="H155" s="71"/>
      <c r="I155" s="64"/>
      <c r="J155" s="64"/>
      <c r="K155" s="64"/>
      <c r="L155" s="64"/>
      <c r="M155" s="64"/>
      <c r="N155" s="64"/>
      <c r="O155" s="64"/>
      <c r="P155" s="64"/>
      <c r="Q155" s="64"/>
      <c r="R155" s="64"/>
    </row>
    <row r="156" spans="1:18" s="70" customFormat="1">
      <c r="A156" s="139">
        <v>145</v>
      </c>
      <c r="B156" s="140"/>
      <c r="C156" s="140"/>
      <c r="D156" s="140"/>
      <c r="E156" s="142"/>
      <c r="F156" s="16" t="str">
        <f t="shared" si="11"/>
        <v/>
      </c>
      <c r="H156" s="71"/>
      <c r="I156" s="64"/>
      <c r="J156" s="64"/>
      <c r="K156" s="64"/>
      <c r="L156" s="64"/>
      <c r="M156" s="64"/>
      <c r="N156" s="64"/>
      <c r="O156" s="64"/>
      <c r="P156" s="64"/>
      <c r="Q156" s="64"/>
      <c r="R156" s="64"/>
    </row>
    <row r="157" spans="1:18" s="70" customFormat="1">
      <c r="A157" s="139">
        <v>146</v>
      </c>
      <c r="B157" s="140"/>
      <c r="C157" s="140"/>
      <c r="D157" s="140"/>
      <c r="E157" s="142"/>
      <c r="F157" s="16" t="str">
        <f t="shared" si="11"/>
        <v/>
      </c>
      <c r="H157" s="71"/>
      <c r="I157" s="64"/>
      <c r="J157" s="64"/>
      <c r="K157" s="64"/>
      <c r="L157" s="64"/>
      <c r="M157" s="64"/>
      <c r="N157" s="64"/>
      <c r="O157" s="64"/>
      <c r="P157" s="64"/>
      <c r="Q157" s="64"/>
      <c r="R157" s="64"/>
    </row>
    <row r="158" spans="1:18" s="70" customFormat="1">
      <c r="A158" s="139">
        <v>147</v>
      </c>
      <c r="B158" s="140"/>
      <c r="C158" s="140"/>
      <c r="D158" s="140"/>
      <c r="E158" s="142"/>
      <c r="F158" s="16" t="str">
        <f t="shared" si="11"/>
        <v/>
      </c>
      <c r="H158" s="71"/>
      <c r="I158" s="64"/>
      <c r="J158" s="64"/>
      <c r="K158" s="64"/>
      <c r="L158" s="64"/>
      <c r="M158" s="64"/>
      <c r="N158" s="64"/>
      <c r="O158" s="64"/>
      <c r="P158" s="64"/>
      <c r="Q158" s="64"/>
      <c r="R158" s="64"/>
    </row>
    <row r="159" spans="1:18" s="70" customFormat="1">
      <c r="A159" s="139">
        <v>148</v>
      </c>
      <c r="B159" s="140"/>
      <c r="C159" s="140"/>
      <c r="D159" s="140"/>
      <c r="E159" s="142"/>
      <c r="F159" s="16" t="str">
        <f t="shared" si="11"/>
        <v/>
      </c>
      <c r="H159" s="71"/>
      <c r="I159" s="64"/>
      <c r="J159" s="64"/>
      <c r="K159" s="64"/>
      <c r="L159" s="64"/>
      <c r="M159" s="64"/>
      <c r="N159" s="64"/>
      <c r="O159" s="64"/>
      <c r="P159" s="64"/>
      <c r="Q159" s="64"/>
      <c r="R159" s="64"/>
    </row>
    <row r="160" spans="1:18" s="70" customFormat="1">
      <c r="A160" s="139">
        <v>149</v>
      </c>
      <c r="B160" s="140"/>
      <c r="C160" s="140"/>
      <c r="D160" s="140"/>
      <c r="E160" s="142"/>
      <c r="F160" s="16" t="str">
        <f t="shared" si="11"/>
        <v/>
      </c>
      <c r="H160" s="71"/>
      <c r="I160" s="64"/>
      <c r="J160" s="64"/>
      <c r="K160" s="64"/>
      <c r="L160" s="64"/>
      <c r="M160" s="64"/>
      <c r="N160" s="64"/>
      <c r="O160" s="64"/>
      <c r="P160" s="64"/>
      <c r="Q160" s="64"/>
      <c r="R160" s="64"/>
    </row>
    <row r="161" spans="1:18" s="70" customFormat="1">
      <c r="A161" s="139">
        <v>150</v>
      </c>
      <c r="B161" s="140"/>
      <c r="C161" s="140"/>
      <c r="D161" s="140"/>
      <c r="E161" s="142"/>
      <c r="F161" s="16" t="str">
        <f t="shared" si="11"/>
        <v/>
      </c>
      <c r="H161" s="71"/>
      <c r="I161" s="64"/>
      <c r="J161" s="64"/>
      <c r="K161" s="64"/>
      <c r="L161" s="64"/>
      <c r="M161" s="64"/>
      <c r="N161" s="64"/>
      <c r="O161" s="64"/>
      <c r="P161" s="64"/>
      <c r="Q161" s="64"/>
      <c r="R161" s="64"/>
    </row>
    <row r="162" spans="1:18" s="70" customFormat="1">
      <c r="A162" s="139">
        <v>151</v>
      </c>
      <c r="B162" s="140"/>
      <c r="C162" s="140"/>
      <c r="D162" s="140"/>
      <c r="E162" s="142"/>
      <c r="F162" s="16" t="str">
        <f t="shared" si="11"/>
        <v/>
      </c>
      <c r="H162" s="71"/>
      <c r="I162" s="64"/>
      <c r="J162" s="64"/>
      <c r="K162" s="64"/>
      <c r="L162" s="64"/>
      <c r="M162" s="64"/>
      <c r="N162" s="64"/>
      <c r="O162" s="64"/>
      <c r="P162" s="64"/>
      <c r="Q162" s="64"/>
      <c r="R162" s="64"/>
    </row>
    <row r="163" spans="1:18" s="70" customFormat="1">
      <c r="A163" s="139">
        <v>152</v>
      </c>
      <c r="B163" s="140"/>
      <c r="C163" s="140"/>
      <c r="D163" s="140"/>
      <c r="E163" s="142"/>
      <c r="F163" s="16" t="str">
        <f t="shared" si="11"/>
        <v/>
      </c>
      <c r="H163" s="71"/>
      <c r="I163" s="64"/>
      <c r="J163" s="64"/>
      <c r="K163" s="64"/>
      <c r="L163" s="64"/>
      <c r="M163" s="64"/>
      <c r="N163" s="64"/>
      <c r="O163" s="64"/>
      <c r="P163" s="64"/>
      <c r="Q163" s="64"/>
      <c r="R163" s="64"/>
    </row>
    <row r="164" spans="1:18" s="70" customFormat="1">
      <c r="A164" s="139">
        <v>153</v>
      </c>
      <c r="B164" s="140"/>
      <c r="C164" s="140"/>
      <c r="D164" s="140"/>
      <c r="E164" s="142"/>
      <c r="F164" s="16" t="str">
        <f t="shared" si="11"/>
        <v/>
      </c>
      <c r="H164" s="71"/>
      <c r="I164" s="64"/>
      <c r="J164" s="64"/>
      <c r="K164" s="64"/>
      <c r="L164" s="64"/>
      <c r="M164" s="64"/>
      <c r="N164" s="64"/>
      <c r="O164" s="64"/>
      <c r="P164" s="64"/>
      <c r="Q164" s="64"/>
      <c r="R164" s="64"/>
    </row>
    <row r="165" spans="1:18" s="70" customFormat="1">
      <c r="A165" s="139">
        <v>154</v>
      </c>
      <c r="B165" s="140"/>
      <c r="C165" s="140"/>
      <c r="D165" s="140"/>
      <c r="E165" s="142"/>
      <c r="F165" s="16" t="str">
        <f t="shared" si="11"/>
        <v/>
      </c>
      <c r="H165" s="71"/>
      <c r="I165" s="64"/>
      <c r="J165" s="64"/>
      <c r="K165" s="64"/>
      <c r="L165" s="64"/>
      <c r="M165" s="64"/>
      <c r="N165" s="64"/>
      <c r="O165" s="64"/>
      <c r="P165" s="64"/>
      <c r="Q165" s="64"/>
      <c r="R165" s="64"/>
    </row>
    <row r="166" spans="1:18" s="70" customFormat="1">
      <c r="A166" s="139">
        <v>155</v>
      </c>
      <c r="B166" s="140"/>
      <c r="C166" s="140"/>
      <c r="D166" s="140"/>
      <c r="E166" s="142"/>
      <c r="F166" s="16" t="str">
        <f t="shared" si="11"/>
        <v/>
      </c>
      <c r="H166" s="71"/>
      <c r="I166" s="64"/>
      <c r="J166" s="64"/>
      <c r="K166" s="64"/>
      <c r="L166" s="64"/>
      <c r="M166" s="64"/>
      <c r="N166" s="64"/>
      <c r="O166" s="64"/>
      <c r="P166" s="64"/>
      <c r="Q166" s="64"/>
      <c r="R166" s="64"/>
    </row>
    <row r="167" spans="1:18" s="70" customFormat="1">
      <c r="A167" s="139">
        <v>156</v>
      </c>
      <c r="B167" s="140"/>
      <c r="C167" s="140"/>
      <c r="D167" s="140"/>
      <c r="E167" s="142"/>
      <c r="F167" s="16" t="str">
        <f t="shared" si="11"/>
        <v/>
      </c>
      <c r="H167" s="71"/>
      <c r="I167" s="64"/>
      <c r="J167" s="64"/>
      <c r="K167" s="64"/>
      <c r="L167" s="64"/>
      <c r="M167" s="64"/>
      <c r="N167" s="64"/>
      <c r="O167" s="64"/>
      <c r="P167" s="64"/>
      <c r="Q167" s="64"/>
      <c r="R167" s="64"/>
    </row>
    <row r="168" spans="1:18" s="70" customFormat="1">
      <c r="A168" s="139">
        <v>157</v>
      </c>
      <c r="B168" s="140"/>
      <c r="C168" s="140"/>
      <c r="D168" s="140"/>
      <c r="E168" s="142"/>
      <c r="F168" s="16" t="str">
        <f t="shared" si="11"/>
        <v/>
      </c>
      <c r="H168" s="71"/>
      <c r="I168" s="64"/>
      <c r="J168" s="64"/>
      <c r="K168" s="64"/>
      <c r="L168" s="64"/>
      <c r="M168" s="64"/>
      <c r="N168" s="64"/>
      <c r="O168" s="64"/>
      <c r="P168" s="64"/>
      <c r="Q168" s="64"/>
      <c r="R168" s="64"/>
    </row>
    <row r="169" spans="1:18" s="70" customFormat="1">
      <c r="A169" s="139">
        <v>158</v>
      </c>
      <c r="B169" s="140"/>
      <c r="C169" s="140"/>
      <c r="D169" s="140"/>
      <c r="E169" s="142"/>
      <c r="F169" s="16" t="str">
        <f t="shared" si="11"/>
        <v/>
      </c>
      <c r="H169" s="71"/>
      <c r="I169" s="64"/>
      <c r="J169" s="64"/>
      <c r="K169" s="64"/>
      <c r="L169" s="64"/>
      <c r="M169" s="64"/>
      <c r="N169" s="64"/>
      <c r="O169" s="64"/>
      <c r="P169" s="64"/>
      <c r="Q169" s="64"/>
      <c r="R169" s="64"/>
    </row>
    <row r="170" spans="1:18" s="70" customFormat="1">
      <c r="A170" s="139">
        <v>159</v>
      </c>
      <c r="B170" s="140"/>
      <c r="C170" s="140"/>
      <c r="D170" s="140"/>
      <c r="E170" s="142"/>
      <c r="F170" s="16" t="str">
        <f t="shared" si="11"/>
        <v/>
      </c>
      <c r="H170" s="71"/>
      <c r="I170" s="64"/>
      <c r="J170" s="64"/>
      <c r="K170" s="64"/>
      <c r="L170" s="64"/>
      <c r="M170" s="64"/>
      <c r="N170" s="64"/>
      <c r="O170" s="64"/>
      <c r="P170" s="64"/>
      <c r="Q170" s="64"/>
      <c r="R170" s="64"/>
    </row>
    <row r="171" spans="1:18" s="70" customFormat="1">
      <c r="A171" s="139">
        <v>160</v>
      </c>
      <c r="B171" s="140"/>
      <c r="C171" s="140"/>
      <c r="D171" s="140"/>
      <c r="E171" s="142"/>
      <c r="F171" s="16" t="str">
        <f t="shared" si="11"/>
        <v/>
      </c>
      <c r="H171" s="71"/>
      <c r="I171" s="64"/>
      <c r="J171" s="64"/>
      <c r="K171" s="64"/>
      <c r="L171" s="64"/>
      <c r="M171" s="64"/>
      <c r="N171" s="64"/>
      <c r="O171" s="64"/>
      <c r="P171" s="64"/>
      <c r="Q171" s="64"/>
      <c r="R171" s="64"/>
    </row>
    <row r="172" spans="1:18" s="70" customFormat="1">
      <c r="A172" s="139">
        <v>161</v>
      </c>
      <c r="B172" s="140"/>
      <c r="C172" s="140"/>
      <c r="D172" s="140"/>
      <c r="E172" s="142"/>
      <c r="F172" s="16" t="str">
        <f t="shared" si="11"/>
        <v/>
      </c>
      <c r="H172" s="71"/>
      <c r="I172" s="64"/>
      <c r="J172" s="64"/>
      <c r="K172" s="64"/>
      <c r="L172" s="64"/>
      <c r="M172" s="64"/>
      <c r="N172" s="64"/>
      <c r="O172" s="64"/>
      <c r="P172" s="64"/>
      <c r="Q172" s="64"/>
      <c r="R172" s="64"/>
    </row>
    <row r="173" spans="1:18" s="70" customFormat="1">
      <c r="A173" s="139">
        <v>162</v>
      </c>
      <c r="B173" s="140"/>
      <c r="C173" s="140"/>
      <c r="D173" s="140"/>
      <c r="E173" s="142"/>
      <c r="F173" s="16" t="str">
        <f t="shared" si="11"/>
        <v/>
      </c>
      <c r="H173" s="71"/>
      <c r="I173" s="64"/>
      <c r="J173" s="64"/>
      <c r="K173" s="64"/>
      <c r="L173" s="64"/>
      <c r="M173" s="64"/>
      <c r="N173" s="64"/>
      <c r="O173" s="64"/>
      <c r="P173" s="64"/>
      <c r="Q173" s="64"/>
      <c r="R173" s="64"/>
    </row>
    <row r="174" spans="1:18" s="70" customFormat="1">
      <c r="A174" s="139">
        <v>163</v>
      </c>
      <c r="B174" s="140"/>
      <c r="C174" s="140"/>
      <c r="D174" s="140"/>
      <c r="E174" s="142"/>
      <c r="F174" s="16" t="str">
        <f t="shared" si="11"/>
        <v/>
      </c>
      <c r="H174" s="71"/>
      <c r="I174" s="64"/>
      <c r="J174" s="64"/>
      <c r="K174" s="64"/>
      <c r="L174" s="64"/>
      <c r="M174" s="64"/>
      <c r="N174" s="64"/>
      <c r="O174" s="64"/>
      <c r="P174" s="64"/>
      <c r="Q174" s="64"/>
      <c r="R174" s="64"/>
    </row>
    <row r="175" spans="1:18" s="70" customFormat="1">
      <c r="A175" s="139">
        <v>164</v>
      </c>
      <c r="B175" s="140"/>
      <c r="C175" s="140"/>
      <c r="D175" s="140"/>
      <c r="E175" s="142"/>
      <c r="F175" s="16" t="str">
        <f t="shared" si="11"/>
        <v/>
      </c>
      <c r="H175" s="71"/>
      <c r="I175" s="64"/>
      <c r="J175" s="64"/>
      <c r="K175" s="64"/>
      <c r="L175" s="64"/>
      <c r="M175" s="64"/>
      <c r="N175" s="64"/>
      <c r="O175" s="64"/>
      <c r="P175" s="64"/>
      <c r="Q175" s="64"/>
      <c r="R175" s="64"/>
    </row>
    <row r="176" spans="1:18" s="70" customFormat="1">
      <c r="A176" s="139">
        <v>165</v>
      </c>
      <c r="B176" s="140"/>
      <c r="C176" s="140"/>
      <c r="D176" s="140"/>
      <c r="E176" s="142"/>
      <c r="F176" s="16" t="str">
        <f t="shared" si="11"/>
        <v/>
      </c>
      <c r="H176" s="71"/>
      <c r="I176" s="64"/>
      <c r="J176" s="64"/>
      <c r="K176" s="64"/>
      <c r="L176" s="64"/>
      <c r="M176" s="64"/>
      <c r="N176" s="64"/>
      <c r="O176" s="64"/>
      <c r="P176" s="64"/>
      <c r="Q176" s="64"/>
      <c r="R176" s="64"/>
    </row>
    <row r="177" spans="1:18" s="70" customFormat="1">
      <c r="A177" s="139">
        <v>166</v>
      </c>
      <c r="B177" s="140"/>
      <c r="C177" s="140"/>
      <c r="D177" s="140"/>
      <c r="E177" s="142"/>
      <c r="F177" s="16" t="str">
        <f t="shared" si="11"/>
        <v/>
      </c>
      <c r="H177" s="71"/>
      <c r="I177" s="64"/>
      <c r="J177" s="64"/>
      <c r="K177" s="64"/>
      <c r="L177" s="64"/>
      <c r="M177" s="64"/>
      <c r="N177" s="64"/>
      <c r="O177" s="64"/>
      <c r="P177" s="64"/>
      <c r="Q177" s="64"/>
      <c r="R177" s="64"/>
    </row>
    <row r="178" spans="1:18" s="70" customFormat="1">
      <c r="A178" s="139">
        <v>167</v>
      </c>
      <c r="B178" s="140"/>
      <c r="C178" s="140"/>
      <c r="D178" s="140"/>
      <c r="E178" s="142"/>
      <c r="F178" s="16" t="str">
        <f t="shared" si="11"/>
        <v/>
      </c>
      <c r="H178" s="71"/>
      <c r="I178" s="64"/>
      <c r="J178" s="64"/>
      <c r="K178" s="64"/>
      <c r="L178" s="64"/>
      <c r="M178" s="64"/>
      <c r="N178" s="64"/>
      <c r="O178" s="64"/>
      <c r="P178" s="64"/>
      <c r="Q178" s="64"/>
      <c r="R178" s="64"/>
    </row>
    <row r="179" spans="1:18" s="70" customFormat="1">
      <c r="A179" s="139">
        <v>168</v>
      </c>
      <c r="B179" s="140"/>
      <c r="C179" s="140"/>
      <c r="D179" s="140"/>
      <c r="E179" s="142"/>
      <c r="F179" s="16" t="str">
        <f t="shared" si="11"/>
        <v/>
      </c>
      <c r="H179" s="71"/>
      <c r="I179" s="64"/>
      <c r="J179" s="64"/>
      <c r="K179" s="64"/>
      <c r="L179" s="64"/>
      <c r="M179" s="64"/>
      <c r="N179" s="64"/>
      <c r="O179" s="64"/>
      <c r="P179" s="64"/>
      <c r="Q179" s="64"/>
      <c r="R179" s="64"/>
    </row>
    <row r="180" spans="1:18" s="70" customFormat="1">
      <c r="A180" s="139">
        <v>169</v>
      </c>
      <c r="B180" s="140"/>
      <c r="C180" s="140"/>
      <c r="D180" s="140"/>
      <c r="E180" s="142"/>
      <c r="F180" s="16" t="str">
        <f t="shared" si="11"/>
        <v/>
      </c>
      <c r="H180" s="71"/>
      <c r="I180" s="64"/>
      <c r="J180" s="64"/>
      <c r="K180" s="64"/>
      <c r="L180" s="64"/>
      <c r="M180" s="64"/>
      <c r="N180" s="64"/>
      <c r="O180" s="64"/>
      <c r="P180" s="64"/>
      <c r="Q180" s="64"/>
      <c r="R180" s="64"/>
    </row>
    <row r="181" spans="1:18" s="70" customFormat="1">
      <c r="A181" s="139">
        <v>170</v>
      </c>
      <c r="B181" s="140"/>
      <c r="C181" s="140"/>
      <c r="D181" s="140"/>
      <c r="E181" s="142"/>
      <c r="F181" s="16" t="str">
        <f t="shared" si="11"/>
        <v/>
      </c>
      <c r="H181" s="71"/>
      <c r="I181" s="64"/>
      <c r="J181" s="64"/>
      <c r="K181" s="64"/>
      <c r="L181" s="64"/>
      <c r="M181" s="64"/>
      <c r="N181" s="64"/>
      <c r="O181" s="64"/>
      <c r="P181" s="64"/>
      <c r="Q181" s="64"/>
      <c r="R181" s="64"/>
    </row>
    <row r="182" spans="1:18" s="70" customFormat="1">
      <c r="A182" s="139">
        <v>171</v>
      </c>
      <c r="B182" s="140"/>
      <c r="C182" s="140"/>
      <c r="D182" s="140"/>
      <c r="E182" s="142"/>
      <c r="F182" s="16" t="str">
        <f t="shared" si="11"/>
        <v/>
      </c>
      <c r="H182" s="71"/>
      <c r="I182" s="64"/>
      <c r="J182" s="64"/>
      <c r="K182" s="64"/>
      <c r="L182" s="64"/>
      <c r="M182" s="64"/>
      <c r="N182" s="64"/>
      <c r="O182" s="64"/>
      <c r="P182" s="64"/>
      <c r="Q182" s="64"/>
      <c r="R182" s="64"/>
    </row>
    <row r="183" spans="1:18" s="70" customFormat="1">
      <c r="A183" s="139">
        <v>172</v>
      </c>
      <c r="B183" s="140"/>
      <c r="C183" s="140"/>
      <c r="D183" s="140"/>
      <c r="E183" s="142"/>
      <c r="F183" s="16" t="str">
        <f t="shared" si="11"/>
        <v/>
      </c>
      <c r="H183" s="71"/>
      <c r="I183" s="64"/>
      <c r="J183" s="64"/>
      <c r="K183" s="64"/>
      <c r="L183" s="64"/>
      <c r="M183" s="64"/>
      <c r="N183" s="64"/>
      <c r="O183" s="64"/>
      <c r="P183" s="64"/>
      <c r="Q183" s="64"/>
      <c r="R183" s="64"/>
    </row>
    <row r="184" spans="1:18" s="70" customFormat="1">
      <c r="A184" s="139">
        <v>173</v>
      </c>
      <c r="B184" s="140"/>
      <c r="C184" s="140"/>
      <c r="D184" s="140"/>
      <c r="E184" s="142"/>
      <c r="F184" s="16" t="str">
        <f t="shared" si="11"/>
        <v/>
      </c>
      <c r="H184" s="71"/>
      <c r="I184" s="64"/>
      <c r="J184" s="64"/>
      <c r="K184" s="64"/>
      <c r="L184" s="64"/>
      <c r="M184" s="64"/>
      <c r="N184" s="64"/>
      <c r="O184" s="64"/>
      <c r="P184" s="64"/>
      <c r="Q184" s="64"/>
      <c r="R184" s="64"/>
    </row>
    <row r="185" spans="1:18" s="70" customFormat="1">
      <c r="A185" s="139">
        <v>174</v>
      </c>
      <c r="B185" s="140"/>
      <c r="C185" s="140"/>
      <c r="D185" s="140"/>
      <c r="E185" s="142"/>
      <c r="F185" s="16" t="str">
        <f t="shared" si="11"/>
        <v/>
      </c>
      <c r="H185" s="71"/>
      <c r="I185" s="64"/>
      <c r="J185" s="64"/>
      <c r="K185" s="64"/>
      <c r="L185" s="64"/>
      <c r="M185" s="64"/>
      <c r="N185" s="64"/>
      <c r="O185" s="64"/>
      <c r="P185" s="64"/>
      <c r="Q185" s="64"/>
      <c r="R185" s="64"/>
    </row>
    <row r="186" spans="1:18" s="70" customFormat="1">
      <c r="A186" s="139">
        <v>175</v>
      </c>
      <c r="B186" s="140"/>
      <c r="C186" s="140"/>
      <c r="D186" s="140"/>
      <c r="E186" s="142"/>
      <c r="F186" s="16" t="str">
        <f t="shared" si="11"/>
        <v/>
      </c>
      <c r="H186" s="71"/>
      <c r="I186" s="64"/>
      <c r="J186" s="64"/>
      <c r="K186" s="64"/>
      <c r="L186" s="64"/>
      <c r="M186" s="64"/>
      <c r="N186" s="64"/>
      <c r="O186" s="64"/>
      <c r="P186" s="64"/>
      <c r="Q186" s="64"/>
      <c r="R186" s="64"/>
    </row>
    <row r="187" spans="1:18" s="70" customFormat="1">
      <c r="A187" s="139">
        <v>176</v>
      </c>
      <c r="B187" s="140"/>
      <c r="C187" s="140"/>
      <c r="D187" s="140"/>
      <c r="E187" s="142"/>
      <c r="F187" s="16" t="str">
        <f t="shared" si="11"/>
        <v/>
      </c>
      <c r="H187" s="71"/>
      <c r="I187" s="64"/>
      <c r="J187" s="64"/>
      <c r="K187" s="64"/>
      <c r="L187" s="64"/>
      <c r="M187" s="64"/>
      <c r="N187" s="64"/>
      <c r="O187" s="64"/>
      <c r="P187" s="64"/>
      <c r="Q187" s="64"/>
      <c r="R187" s="64"/>
    </row>
    <row r="188" spans="1:18" s="70" customFormat="1">
      <c r="A188" s="139">
        <v>177</v>
      </c>
      <c r="B188" s="140"/>
      <c r="C188" s="140"/>
      <c r="D188" s="140"/>
      <c r="E188" s="142"/>
      <c r="F188" s="16" t="str">
        <f t="shared" si="11"/>
        <v/>
      </c>
      <c r="H188" s="71"/>
      <c r="I188" s="64"/>
      <c r="J188" s="64"/>
      <c r="K188" s="64"/>
      <c r="L188" s="64"/>
      <c r="M188" s="64"/>
      <c r="N188" s="64"/>
      <c r="O188" s="64"/>
      <c r="P188" s="64"/>
      <c r="Q188" s="64"/>
      <c r="R188" s="64"/>
    </row>
    <row r="189" spans="1:18" s="70" customFormat="1">
      <c r="A189" s="139">
        <v>178</v>
      </c>
      <c r="B189" s="140"/>
      <c r="C189" s="140"/>
      <c r="D189" s="140"/>
      <c r="E189" s="142"/>
      <c r="F189" s="16" t="str">
        <f t="shared" si="11"/>
        <v/>
      </c>
      <c r="H189" s="71"/>
      <c r="I189" s="64"/>
      <c r="J189" s="64"/>
      <c r="K189" s="64"/>
      <c r="L189" s="64"/>
      <c r="M189" s="64"/>
      <c r="N189" s="64"/>
      <c r="O189" s="64"/>
      <c r="P189" s="64"/>
      <c r="Q189" s="64"/>
      <c r="R189" s="64"/>
    </row>
    <row r="190" spans="1:18" s="70" customFormat="1">
      <c r="A190" s="139">
        <v>179</v>
      </c>
      <c r="B190" s="140"/>
      <c r="C190" s="140"/>
      <c r="D190" s="140"/>
      <c r="E190" s="142"/>
      <c r="F190" s="16" t="str">
        <f t="shared" si="11"/>
        <v/>
      </c>
      <c r="H190" s="71"/>
      <c r="I190" s="64"/>
      <c r="J190" s="64"/>
      <c r="K190" s="64"/>
      <c r="L190" s="64"/>
      <c r="M190" s="64"/>
      <c r="N190" s="64"/>
      <c r="O190" s="64"/>
      <c r="P190" s="64"/>
      <c r="Q190" s="64"/>
      <c r="R190" s="64"/>
    </row>
    <row r="191" spans="1:18" s="70" customFormat="1">
      <c r="A191" s="139">
        <v>180</v>
      </c>
      <c r="B191" s="140"/>
      <c r="C191" s="140"/>
      <c r="D191" s="140"/>
      <c r="E191" s="142"/>
      <c r="F191" s="16" t="str">
        <f t="shared" si="11"/>
        <v/>
      </c>
      <c r="H191" s="71"/>
      <c r="I191" s="64"/>
      <c r="J191" s="64"/>
      <c r="K191" s="64"/>
      <c r="L191" s="64"/>
      <c r="M191" s="64"/>
      <c r="N191" s="64"/>
      <c r="O191" s="64"/>
      <c r="P191" s="64"/>
      <c r="Q191" s="64"/>
      <c r="R191" s="64"/>
    </row>
    <row r="192" spans="1:18" s="70" customFormat="1">
      <c r="A192" s="139">
        <v>181</v>
      </c>
      <c r="B192" s="140"/>
      <c r="C192" s="140"/>
      <c r="D192" s="140"/>
      <c r="E192" s="142"/>
      <c r="F192" s="16" t="str">
        <f t="shared" si="11"/>
        <v/>
      </c>
      <c r="H192" s="71"/>
      <c r="I192" s="64"/>
      <c r="J192" s="64"/>
      <c r="K192" s="64"/>
      <c r="L192" s="64"/>
      <c r="M192" s="64"/>
      <c r="N192" s="64"/>
      <c r="O192" s="64"/>
      <c r="P192" s="64"/>
      <c r="Q192" s="64"/>
      <c r="R192" s="64"/>
    </row>
    <row r="193" spans="1:18" s="70" customFormat="1">
      <c r="A193" s="139">
        <v>182</v>
      </c>
      <c r="B193" s="140"/>
      <c r="C193" s="140"/>
      <c r="D193" s="140"/>
      <c r="E193" s="142"/>
      <c r="F193" s="16" t="str">
        <f t="shared" si="11"/>
        <v/>
      </c>
      <c r="H193" s="71"/>
      <c r="I193" s="64"/>
      <c r="J193" s="64"/>
      <c r="K193" s="64"/>
      <c r="L193" s="64"/>
      <c r="M193" s="64"/>
      <c r="N193" s="64"/>
      <c r="O193" s="64"/>
      <c r="P193" s="64"/>
      <c r="Q193" s="64"/>
      <c r="R193" s="64"/>
    </row>
    <row r="194" spans="1:18" s="70" customFormat="1">
      <c r="A194" s="139">
        <v>183</v>
      </c>
      <c r="B194" s="140"/>
      <c r="C194" s="140"/>
      <c r="D194" s="140"/>
      <c r="E194" s="142"/>
      <c r="F194" s="16" t="str">
        <f t="shared" si="11"/>
        <v/>
      </c>
      <c r="H194" s="71"/>
      <c r="I194" s="64"/>
      <c r="J194" s="64"/>
      <c r="K194" s="64"/>
      <c r="L194" s="64"/>
      <c r="M194" s="64"/>
      <c r="N194" s="64"/>
      <c r="O194" s="64"/>
      <c r="P194" s="64"/>
      <c r="Q194" s="64"/>
      <c r="R194" s="64"/>
    </row>
    <row r="195" spans="1:18" s="70" customFormat="1">
      <c r="A195" s="139">
        <v>184</v>
      </c>
      <c r="B195" s="140"/>
      <c r="C195" s="140"/>
      <c r="D195" s="140"/>
      <c r="E195" s="142"/>
      <c r="F195" s="16" t="str">
        <f t="shared" si="11"/>
        <v/>
      </c>
      <c r="H195" s="71"/>
      <c r="I195" s="64"/>
      <c r="J195" s="64"/>
      <c r="K195" s="64"/>
      <c r="L195" s="64"/>
      <c r="M195" s="64"/>
      <c r="N195" s="64"/>
      <c r="O195" s="64"/>
      <c r="P195" s="64"/>
      <c r="Q195" s="64"/>
      <c r="R195" s="64"/>
    </row>
    <row r="196" spans="1:18" s="70" customFormat="1">
      <c r="A196" s="139">
        <v>185</v>
      </c>
      <c r="B196" s="140"/>
      <c r="C196" s="140"/>
      <c r="D196" s="140"/>
      <c r="E196" s="142"/>
      <c r="F196" s="16" t="str">
        <f t="shared" si="11"/>
        <v/>
      </c>
      <c r="H196" s="71"/>
      <c r="I196" s="64"/>
      <c r="J196" s="64"/>
      <c r="K196" s="64"/>
      <c r="L196" s="64"/>
      <c r="M196" s="64"/>
      <c r="N196" s="64"/>
      <c r="O196" s="64"/>
      <c r="P196" s="64"/>
      <c r="Q196" s="64"/>
      <c r="R196" s="64"/>
    </row>
    <row r="197" spans="1:18" s="70" customFormat="1">
      <c r="A197" s="139">
        <v>186</v>
      </c>
      <c r="B197" s="140"/>
      <c r="C197" s="140"/>
      <c r="D197" s="140"/>
      <c r="E197" s="142"/>
      <c r="F197" s="16" t="str">
        <f t="shared" si="11"/>
        <v/>
      </c>
      <c r="H197" s="71"/>
      <c r="I197" s="64"/>
      <c r="J197" s="64"/>
      <c r="K197" s="64"/>
      <c r="L197" s="64"/>
      <c r="M197" s="64"/>
      <c r="N197" s="64"/>
      <c r="O197" s="64"/>
      <c r="P197" s="64"/>
      <c r="Q197" s="64"/>
      <c r="R197" s="64"/>
    </row>
    <row r="198" spans="1:18" s="70" customFormat="1">
      <c r="A198" s="139">
        <v>187</v>
      </c>
      <c r="B198" s="140"/>
      <c r="C198" s="140"/>
      <c r="D198" s="140"/>
      <c r="E198" s="142"/>
      <c r="F198" s="16" t="str">
        <f t="shared" si="11"/>
        <v/>
      </c>
      <c r="H198" s="71"/>
      <c r="I198" s="64"/>
      <c r="J198" s="64"/>
      <c r="K198" s="64"/>
      <c r="L198" s="64"/>
      <c r="M198" s="64"/>
      <c r="N198" s="64"/>
      <c r="O198" s="64"/>
      <c r="P198" s="64"/>
      <c r="Q198" s="64"/>
      <c r="R198" s="64"/>
    </row>
    <row r="199" spans="1:18" s="70" customFormat="1">
      <c r="A199" s="139">
        <v>188</v>
      </c>
      <c r="B199" s="140"/>
      <c r="C199" s="140"/>
      <c r="D199" s="140"/>
      <c r="E199" s="142"/>
      <c r="F199" s="16" t="str">
        <f t="shared" si="11"/>
        <v/>
      </c>
      <c r="H199" s="71"/>
      <c r="I199" s="64"/>
      <c r="J199" s="64"/>
      <c r="K199" s="64"/>
      <c r="L199" s="64"/>
      <c r="M199" s="64"/>
      <c r="N199" s="64"/>
      <c r="O199" s="64"/>
      <c r="P199" s="64"/>
      <c r="Q199" s="64"/>
      <c r="R199" s="64"/>
    </row>
    <row r="200" spans="1:18" s="70" customFormat="1">
      <c r="A200" s="139">
        <v>189</v>
      </c>
      <c r="B200" s="140"/>
      <c r="C200" s="140"/>
      <c r="D200" s="140"/>
      <c r="E200" s="142"/>
      <c r="F200" s="16" t="str">
        <f t="shared" si="11"/>
        <v/>
      </c>
      <c r="H200" s="71"/>
      <c r="I200" s="64"/>
      <c r="J200" s="64"/>
      <c r="K200" s="64"/>
      <c r="L200" s="64"/>
      <c r="M200" s="64"/>
      <c r="N200" s="64"/>
      <c r="O200" s="64"/>
      <c r="P200" s="64"/>
      <c r="Q200" s="64"/>
      <c r="R200" s="64"/>
    </row>
    <row r="201" spans="1:18" s="70" customFormat="1">
      <c r="A201" s="139">
        <v>190</v>
      </c>
      <c r="B201" s="140"/>
      <c r="C201" s="140"/>
      <c r="D201" s="140"/>
      <c r="E201" s="142"/>
      <c r="F201" s="16" t="str">
        <f t="shared" si="11"/>
        <v/>
      </c>
      <c r="H201" s="71"/>
      <c r="I201" s="64"/>
      <c r="J201" s="64"/>
      <c r="K201" s="64"/>
      <c r="L201" s="64"/>
      <c r="M201" s="64"/>
      <c r="N201" s="64"/>
      <c r="O201" s="64"/>
      <c r="P201" s="64"/>
      <c r="Q201" s="64"/>
      <c r="R201" s="64"/>
    </row>
    <row r="202" spans="1:18" s="70" customFormat="1">
      <c r="A202" s="139">
        <v>191</v>
      </c>
      <c r="B202" s="140"/>
      <c r="C202" s="140"/>
      <c r="D202" s="140"/>
      <c r="E202" s="142"/>
      <c r="F202" s="16" t="str">
        <f t="shared" si="11"/>
        <v/>
      </c>
      <c r="H202" s="71"/>
      <c r="I202" s="64"/>
      <c r="J202" s="64"/>
      <c r="K202" s="64"/>
      <c r="L202" s="64"/>
      <c r="M202" s="64"/>
      <c r="N202" s="64"/>
      <c r="O202" s="64"/>
      <c r="P202" s="64"/>
      <c r="Q202" s="64"/>
      <c r="R202" s="64"/>
    </row>
    <row r="203" spans="1:18" s="70" customFormat="1">
      <c r="A203" s="139">
        <v>192</v>
      </c>
      <c r="B203" s="140"/>
      <c r="C203" s="140"/>
      <c r="D203" s="140"/>
      <c r="E203" s="142"/>
      <c r="F203" s="16" t="str">
        <f t="shared" si="11"/>
        <v/>
      </c>
      <c r="H203" s="71"/>
      <c r="I203" s="64"/>
      <c r="J203" s="64"/>
      <c r="K203" s="64"/>
      <c r="L203" s="64"/>
      <c r="M203" s="64"/>
      <c r="N203" s="64"/>
      <c r="O203" s="64"/>
      <c r="P203" s="64"/>
      <c r="Q203" s="64"/>
      <c r="R203" s="64"/>
    </row>
    <row r="204" spans="1:18" s="70" customFormat="1">
      <c r="A204" s="139">
        <v>193</v>
      </c>
      <c r="B204" s="140"/>
      <c r="C204" s="140"/>
      <c r="D204" s="140"/>
      <c r="E204" s="142"/>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39">
        <v>194</v>
      </c>
      <c r="B205" s="140"/>
      <c r="C205" s="140"/>
      <c r="D205" s="140"/>
      <c r="E205" s="142"/>
      <c r="F205" s="16" t="str">
        <f t="shared" si="12"/>
        <v/>
      </c>
      <c r="H205" s="71"/>
      <c r="I205" s="64"/>
      <c r="J205" s="64"/>
      <c r="K205" s="64"/>
      <c r="L205" s="64"/>
      <c r="M205" s="64"/>
      <c r="N205" s="64"/>
      <c r="O205" s="64"/>
      <c r="P205" s="64"/>
      <c r="Q205" s="64"/>
      <c r="R205" s="64"/>
    </row>
    <row r="206" spans="1:18" s="70" customFormat="1">
      <c r="A206" s="139">
        <v>195</v>
      </c>
      <c r="B206" s="140"/>
      <c r="C206" s="140"/>
      <c r="D206" s="140"/>
      <c r="E206" s="142"/>
      <c r="F206" s="16" t="str">
        <f t="shared" si="12"/>
        <v/>
      </c>
      <c r="H206" s="71"/>
      <c r="I206" s="64"/>
      <c r="J206" s="64"/>
      <c r="K206" s="64"/>
      <c r="L206" s="64"/>
      <c r="M206" s="64"/>
      <c r="N206" s="64"/>
      <c r="O206" s="64"/>
      <c r="P206" s="64"/>
      <c r="Q206" s="64"/>
      <c r="R206" s="64"/>
    </row>
    <row r="207" spans="1:18" s="70" customFormat="1">
      <c r="A207" s="139">
        <v>196</v>
      </c>
      <c r="B207" s="140"/>
      <c r="C207" s="140"/>
      <c r="D207" s="140"/>
      <c r="E207" s="142"/>
      <c r="F207" s="16" t="str">
        <f t="shared" si="12"/>
        <v/>
      </c>
      <c r="H207" s="71"/>
      <c r="I207" s="64"/>
      <c r="J207" s="64"/>
      <c r="K207" s="64"/>
      <c r="L207" s="64"/>
      <c r="M207" s="64"/>
      <c r="N207" s="64"/>
      <c r="O207" s="64"/>
      <c r="P207" s="64"/>
      <c r="Q207" s="64"/>
      <c r="R207" s="64"/>
    </row>
    <row r="208" spans="1:18" s="70" customFormat="1">
      <c r="A208" s="139">
        <v>197</v>
      </c>
      <c r="B208" s="140"/>
      <c r="C208" s="140"/>
      <c r="D208" s="140"/>
      <c r="E208" s="142"/>
      <c r="F208" s="16" t="str">
        <f t="shared" si="12"/>
        <v/>
      </c>
      <c r="H208" s="71"/>
      <c r="I208" s="64"/>
      <c r="J208" s="64"/>
      <c r="K208" s="64"/>
      <c r="L208" s="64"/>
      <c r="M208" s="64"/>
      <c r="N208" s="64"/>
      <c r="O208" s="64"/>
      <c r="P208" s="64"/>
      <c r="Q208" s="64"/>
      <c r="R208" s="64"/>
    </row>
    <row r="209" spans="1:18" s="70" customFormat="1">
      <c r="A209" s="139">
        <v>198</v>
      </c>
      <c r="B209" s="140"/>
      <c r="C209" s="140"/>
      <c r="D209" s="140"/>
      <c r="E209" s="142"/>
      <c r="F209" s="16" t="str">
        <f t="shared" si="12"/>
        <v/>
      </c>
      <c r="H209" s="71"/>
      <c r="I209" s="64"/>
      <c r="J209" s="64"/>
      <c r="K209" s="64"/>
      <c r="L209" s="64"/>
      <c r="M209" s="64"/>
      <c r="N209" s="64"/>
      <c r="O209" s="64"/>
      <c r="P209" s="64"/>
      <c r="Q209" s="64"/>
      <c r="R209" s="64"/>
    </row>
    <row r="210" spans="1:18" s="70" customFormat="1">
      <c r="A210" s="139">
        <v>199</v>
      </c>
      <c r="B210" s="140"/>
      <c r="C210" s="140"/>
      <c r="D210" s="140"/>
      <c r="E210" s="142"/>
      <c r="F210" s="16" t="str">
        <f t="shared" si="12"/>
        <v/>
      </c>
      <c r="H210" s="71"/>
      <c r="I210" s="64"/>
      <c r="J210" s="64"/>
      <c r="K210" s="64"/>
      <c r="L210" s="64"/>
      <c r="M210" s="64"/>
      <c r="N210" s="64"/>
      <c r="O210" s="64"/>
      <c r="P210" s="64"/>
      <c r="Q210" s="64"/>
      <c r="R210" s="64"/>
    </row>
    <row r="211" spans="1:18" s="70" customFormat="1">
      <c r="A211" s="139">
        <v>200</v>
      </c>
      <c r="B211" s="140"/>
      <c r="C211" s="140"/>
      <c r="D211" s="140"/>
      <c r="E211" s="142"/>
      <c r="F211" s="16" t="str">
        <f t="shared" si="12"/>
        <v/>
      </c>
      <c r="H211" s="71"/>
      <c r="I211" s="64"/>
      <c r="J211" s="64"/>
      <c r="K211" s="64"/>
      <c r="L211" s="64"/>
      <c r="M211" s="64"/>
      <c r="N211" s="64"/>
      <c r="O211" s="64"/>
      <c r="P211" s="64"/>
      <c r="Q211" s="64"/>
      <c r="R211" s="64"/>
    </row>
    <row r="212" spans="1:18" s="70" customFormat="1">
      <c r="A212" s="139">
        <v>201</v>
      </c>
      <c r="B212" s="140"/>
      <c r="C212" s="140"/>
      <c r="D212" s="140"/>
      <c r="E212" s="142"/>
      <c r="F212" s="16" t="str">
        <f t="shared" si="12"/>
        <v/>
      </c>
      <c r="H212" s="71"/>
      <c r="I212" s="64"/>
      <c r="J212" s="64"/>
      <c r="K212" s="64"/>
      <c r="L212" s="64"/>
      <c r="M212" s="64"/>
      <c r="N212" s="64"/>
      <c r="O212" s="64"/>
      <c r="P212" s="64"/>
      <c r="Q212" s="64"/>
      <c r="R212" s="64"/>
    </row>
    <row r="213" spans="1:18" s="70" customFormat="1">
      <c r="A213" s="139">
        <v>202</v>
      </c>
      <c r="B213" s="140"/>
      <c r="C213" s="140"/>
      <c r="D213" s="140"/>
      <c r="E213" s="142"/>
      <c r="F213" s="16" t="str">
        <f t="shared" si="12"/>
        <v/>
      </c>
      <c r="H213" s="71"/>
      <c r="I213" s="64"/>
      <c r="J213" s="64"/>
      <c r="K213" s="64"/>
      <c r="L213" s="64"/>
      <c r="M213" s="64"/>
      <c r="N213" s="64"/>
      <c r="O213" s="64"/>
      <c r="P213" s="64"/>
      <c r="Q213" s="64"/>
      <c r="R213" s="64"/>
    </row>
    <row r="214" spans="1:18" s="70" customFormat="1">
      <c r="A214" s="139">
        <v>203</v>
      </c>
      <c r="B214" s="140"/>
      <c r="C214" s="140"/>
      <c r="D214" s="140"/>
      <c r="E214" s="142"/>
      <c r="F214" s="16" t="str">
        <f t="shared" si="12"/>
        <v/>
      </c>
      <c r="H214" s="71"/>
      <c r="I214" s="64"/>
      <c r="J214" s="64"/>
      <c r="K214" s="64"/>
      <c r="L214" s="64"/>
      <c r="M214" s="64"/>
      <c r="N214" s="64"/>
      <c r="O214" s="64"/>
      <c r="P214" s="64"/>
      <c r="Q214" s="64"/>
      <c r="R214" s="64"/>
    </row>
    <row r="215" spans="1:18" s="70" customFormat="1">
      <c r="A215" s="139">
        <v>204</v>
      </c>
      <c r="B215" s="140"/>
      <c r="C215" s="140"/>
      <c r="D215" s="140"/>
      <c r="E215" s="142"/>
      <c r="F215" s="16" t="str">
        <f t="shared" si="12"/>
        <v/>
      </c>
      <c r="H215" s="71"/>
      <c r="I215" s="64"/>
      <c r="J215" s="64"/>
      <c r="K215" s="64"/>
      <c r="L215" s="64"/>
      <c r="M215" s="64"/>
      <c r="N215" s="64"/>
      <c r="O215" s="64"/>
      <c r="P215" s="64"/>
      <c r="Q215" s="64"/>
      <c r="R215" s="64"/>
    </row>
    <row r="216" spans="1:18" s="70" customFormat="1">
      <c r="A216" s="139">
        <v>205</v>
      </c>
      <c r="B216" s="140"/>
      <c r="C216" s="140"/>
      <c r="D216" s="140"/>
      <c r="E216" s="142"/>
      <c r="F216" s="16" t="str">
        <f t="shared" si="12"/>
        <v/>
      </c>
      <c r="H216" s="71"/>
      <c r="I216" s="64"/>
      <c r="J216" s="64"/>
      <c r="K216" s="64"/>
      <c r="L216" s="64"/>
      <c r="M216" s="64"/>
      <c r="N216" s="64"/>
      <c r="O216" s="64"/>
      <c r="P216" s="64"/>
      <c r="Q216" s="64"/>
      <c r="R216" s="64"/>
    </row>
    <row r="217" spans="1:18" s="70" customFormat="1">
      <c r="A217" s="139">
        <v>206</v>
      </c>
      <c r="B217" s="140"/>
      <c r="C217" s="140"/>
      <c r="D217" s="140"/>
      <c r="E217" s="142"/>
      <c r="F217" s="16" t="str">
        <f t="shared" si="12"/>
        <v/>
      </c>
      <c r="H217" s="71"/>
      <c r="I217" s="64"/>
      <c r="J217" s="64"/>
      <c r="K217" s="64"/>
      <c r="L217" s="64"/>
      <c r="M217" s="64"/>
      <c r="N217" s="64"/>
      <c r="O217" s="64"/>
      <c r="P217" s="64"/>
      <c r="Q217" s="64"/>
      <c r="R217" s="64"/>
    </row>
    <row r="218" spans="1:18" s="70" customFormat="1">
      <c r="A218" s="139">
        <v>207</v>
      </c>
      <c r="B218" s="140"/>
      <c r="C218" s="140"/>
      <c r="D218" s="140"/>
      <c r="E218" s="142"/>
      <c r="F218" s="16" t="str">
        <f t="shared" si="12"/>
        <v/>
      </c>
      <c r="H218" s="71"/>
      <c r="I218" s="64"/>
      <c r="J218" s="64"/>
      <c r="K218" s="64"/>
      <c r="L218" s="64"/>
      <c r="M218" s="64"/>
      <c r="N218" s="64"/>
      <c r="O218" s="64"/>
      <c r="P218" s="64"/>
      <c r="Q218" s="64"/>
      <c r="R218" s="64"/>
    </row>
    <row r="219" spans="1:18" s="70" customFormat="1">
      <c r="A219" s="139">
        <v>208</v>
      </c>
      <c r="B219" s="140"/>
      <c r="C219" s="140"/>
      <c r="D219" s="140"/>
      <c r="E219" s="142"/>
      <c r="F219" s="16" t="str">
        <f t="shared" si="12"/>
        <v/>
      </c>
      <c r="H219" s="71"/>
      <c r="I219" s="64"/>
      <c r="J219" s="64"/>
      <c r="K219" s="64"/>
      <c r="L219" s="64"/>
      <c r="M219" s="64"/>
      <c r="N219" s="64"/>
      <c r="O219" s="64"/>
      <c r="P219" s="64"/>
      <c r="Q219" s="64"/>
      <c r="R219" s="64"/>
    </row>
    <row r="220" spans="1:18" s="70" customFormat="1">
      <c r="A220" s="139">
        <v>209</v>
      </c>
      <c r="B220" s="140"/>
      <c r="C220" s="140"/>
      <c r="D220" s="140"/>
      <c r="E220" s="142"/>
      <c r="F220" s="16" t="str">
        <f t="shared" si="12"/>
        <v/>
      </c>
      <c r="H220" s="71"/>
      <c r="I220" s="64"/>
      <c r="J220" s="64"/>
      <c r="K220" s="64"/>
      <c r="L220" s="64"/>
      <c r="M220" s="64"/>
      <c r="N220" s="64"/>
      <c r="O220" s="64"/>
      <c r="P220" s="64"/>
      <c r="Q220" s="64"/>
      <c r="R220" s="64"/>
    </row>
    <row r="221" spans="1:18" s="70" customFormat="1">
      <c r="A221" s="139">
        <v>210</v>
      </c>
      <c r="B221" s="140"/>
      <c r="C221" s="140"/>
      <c r="D221" s="140"/>
      <c r="E221" s="142"/>
      <c r="F221" s="16" t="str">
        <f t="shared" si="12"/>
        <v/>
      </c>
      <c r="H221" s="71"/>
      <c r="I221" s="64"/>
      <c r="J221" s="64"/>
      <c r="K221" s="64"/>
      <c r="L221" s="64"/>
      <c r="M221" s="64"/>
      <c r="N221" s="64"/>
      <c r="O221" s="64"/>
      <c r="P221" s="64"/>
      <c r="Q221" s="64"/>
      <c r="R221" s="64"/>
    </row>
    <row r="222" spans="1:18" s="70" customFormat="1">
      <c r="A222" s="139">
        <v>211</v>
      </c>
      <c r="B222" s="140"/>
      <c r="C222" s="140"/>
      <c r="D222" s="140"/>
      <c r="E222" s="142"/>
      <c r="F222" s="16" t="str">
        <f t="shared" si="12"/>
        <v/>
      </c>
      <c r="H222" s="71"/>
      <c r="I222" s="64"/>
      <c r="J222" s="64"/>
      <c r="K222" s="64"/>
      <c r="L222" s="64"/>
      <c r="M222" s="64"/>
      <c r="N222" s="64"/>
      <c r="O222" s="64"/>
      <c r="P222" s="64"/>
      <c r="Q222" s="64"/>
      <c r="R222" s="64"/>
    </row>
    <row r="223" spans="1:18" s="70" customFormat="1">
      <c r="A223" s="139">
        <v>212</v>
      </c>
      <c r="B223" s="140"/>
      <c r="C223" s="140"/>
      <c r="D223" s="140"/>
      <c r="E223" s="142"/>
      <c r="F223" s="16" t="str">
        <f t="shared" si="12"/>
        <v/>
      </c>
      <c r="H223" s="71"/>
      <c r="I223" s="64"/>
      <c r="J223" s="64"/>
      <c r="K223" s="64"/>
      <c r="L223" s="64"/>
      <c r="M223" s="64"/>
      <c r="N223" s="64"/>
      <c r="O223" s="64"/>
      <c r="P223" s="64"/>
      <c r="Q223" s="64"/>
      <c r="R223" s="64"/>
    </row>
    <row r="224" spans="1:18" s="70" customFormat="1">
      <c r="A224" s="139">
        <v>213</v>
      </c>
      <c r="B224" s="140"/>
      <c r="C224" s="140"/>
      <c r="D224" s="140"/>
      <c r="E224" s="142"/>
      <c r="F224" s="16" t="str">
        <f t="shared" si="12"/>
        <v/>
      </c>
      <c r="H224" s="71"/>
      <c r="I224" s="64"/>
      <c r="J224" s="64"/>
      <c r="K224" s="64"/>
      <c r="L224" s="64"/>
      <c r="M224" s="64"/>
      <c r="N224" s="64"/>
      <c r="O224" s="64"/>
      <c r="P224" s="64"/>
      <c r="Q224" s="64"/>
      <c r="R224" s="64"/>
    </row>
    <row r="225" spans="1:18" s="70" customFormat="1">
      <c r="A225" s="139">
        <v>214</v>
      </c>
      <c r="B225" s="140"/>
      <c r="C225" s="140"/>
      <c r="D225" s="140"/>
      <c r="E225" s="142"/>
      <c r="F225" s="16" t="str">
        <f t="shared" si="12"/>
        <v/>
      </c>
      <c r="H225" s="71"/>
      <c r="I225" s="64"/>
      <c r="J225" s="64"/>
      <c r="K225" s="64"/>
      <c r="L225" s="64"/>
      <c r="M225" s="64"/>
      <c r="N225" s="64"/>
      <c r="O225" s="64"/>
      <c r="P225" s="64"/>
      <c r="Q225" s="64"/>
      <c r="R225" s="64"/>
    </row>
    <row r="226" spans="1:18" s="70" customFormat="1">
      <c r="A226" s="139">
        <v>215</v>
      </c>
      <c r="B226" s="140"/>
      <c r="C226" s="140"/>
      <c r="D226" s="140"/>
      <c r="E226" s="142"/>
      <c r="F226" s="16" t="str">
        <f t="shared" si="12"/>
        <v/>
      </c>
      <c r="H226" s="71"/>
      <c r="I226" s="64"/>
      <c r="J226" s="64"/>
      <c r="K226" s="64"/>
      <c r="L226" s="64"/>
      <c r="M226" s="64"/>
      <c r="N226" s="64"/>
      <c r="O226" s="64"/>
      <c r="P226" s="64"/>
      <c r="Q226" s="64"/>
      <c r="R226" s="64"/>
    </row>
    <row r="227" spans="1:18" s="70" customFormat="1">
      <c r="A227" s="139">
        <v>216</v>
      </c>
      <c r="B227" s="140"/>
      <c r="C227" s="140"/>
      <c r="D227" s="140"/>
      <c r="E227" s="142"/>
      <c r="F227" s="16" t="str">
        <f t="shared" si="12"/>
        <v/>
      </c>
      <c r="H227" s="71"/>
      <c r="I227" s="64"/>
      <c r="J227" s="64"/>
      <c r="K227" s="64"/>
      <c r="L227" s="64"/>
      <c r="M227" s="64"/>
      <c r="N227" s="64"/>
      <c r="O227" s="64"/>
      <c r="P227" s="64"/>
      <c r="Q227" s="64"/>
      <c r="R227" s="64"/>
    </row>
    <row r="228" spans="1:18" s="70" customFormat="1">
      <c r="A228" s="139">
        <v>217</v>
      </c>
      <c r="B228" s="140"/>
      <c r="C228" s="140"/>
      <c r="D228" s="140"/>
      <c r="E228" s="142"/>
      <c r="F228" s="16" t="str">
        <f t="shared" si="12"/>
        <v/>
      </c>
      <c r="H228" s="71"/>
      <c r="I228" s="64"/>
      <c r="J228" s="64"/>
      <c r="K228" s="64"/>
      <c r="L228" s="64"/>
      <c r="M228" s="64"/>
      <c r="N228" s="64"/>
      <c r="O228" s="64"/>
      <c r="P228" s="64"/>
      <c r="Q228" s="64"/>
      <c r="R228" s="64"/>
    </row>
    <row r="229" spans="1:18" s="70" customFormat="1">
      <c r="A229" s="139">
        <v>218</v>
      </c>
      <c r="B229" s="140"/>
      <c r="C229" s="140"/>
      <c r="D229" s="140"/>
      <c r="E229" s="142"/>
      <c r="F229" s="16" t="str">
        <f t="shared" si="12"/>
        <v/>
      </c>
      <c r="H229" s="71"/>
      <c r="I229" s="64"/>
      <c r="J229" s="64"/>
      <c r="K229" s="64"/>
      <c r="L229" s="64"/>
      <c r="M229" s="64"/>
      <c r="N229" s="64"/>
      <c r="O229" s="64"/>
      <c r="P229" s="64"/>
      <c r="Q229" s="64"/>
      <c r="R229" s="64"/>
    </row>
    <row r="230" spans="1:18" s="70" customFormat="1">
      <c r="A230" s="139">
        <v>219</v>
      </c>
      <c r="B230" s="140"/>
      <c r="C230" s="140"/>
      <c r="D230" s="140"/>
      <c r="E230" s="142"/>
      <c r="F230" s="16" t="str">
        <f t="shared" si="12"/>
        <v/>
      </c>
      <c r="H230" s="71"/>
      <c r="I230" s="64"/>
      <c r="J230" s="64"/>
      <c r="K230" s="64"/>
      <c r="L230" s="64"/>
      <c r="M230" s="64"/>
      <c r="N230" s="64"/>
      <c r="O230" s="64"/>
      <c r="P230" s="64"/>
      <c r="Q230" s="64"/>
      <c r="R230" s="64"/>
    </row>
    <row r="231" spans="1:18" s="70" customFormat="1">
      <c r="A231" s="139">
        <v>220</v>
      </c>
      <c r="B231" s="140"/>
      <c r="C231" s="140"/>
      <c r="D231" s="140"/>
      <c r="E231" s="142"/>
      <c r="F231" s="16" t="str">
        <f t="shared" si="12"/>
        <v/>
      </c>
      <c r="H231" s="71"/>
      <c r="I231" s="64"/>
      <c r="J231" s="64"/>
      <c r="K231" s="64"/>
      <c r="L231" s="64"/>
      <c r="M231" s="64"/>
      <c r="N231" s="64"/>
      <c r="O231" s="64"/>
      <c r="P231" s="64"/>
      <c r="Q231" s="64"/>
      <c r="R231" s="64"/>
    </row>
    <row r="232" spans="1:18" s="70" customFormat="1">
      <c r="A232" s="139">
        <v>221</v>
      </c>
      <c r="B232" s="140"/>
      <c r="C232" s="140"/>
      <c r="D232" s="140"/>
      <c r="E232" s="142"/>
      <c r="F232" s="16" t="str">
        <f t="shared" si="12"/>
        <v/>
      </c>
      <c r="H232" s="71"/>
      <c r="I232" s="64"/>
      <c r="J232" s="64"/>
      <c r="K232" s="64"/>
      <c r="L232" s="64"/>
      <c r="M232" s="64"/>
      <c r="N232" s="64"/>
      <c r="O232" s="64"/>
      <c r="P232" s="64"/>
      <c r="Q232" s="64"/>
      <c r="R232" s="64"/>
    </row>
    <row r="233" spans="1:18" s="70" customFormat="1">
      <c r="A233" s="139">
        <v>222</v>
      </c>
      <c r="B233" s="140"/>
      <c r="C233" s="140"/>
      <c r="D233" s="140"/>
      <c r="E233" s="142"/>
      <c r="F233" s="16" t="str">
        <f t="shared" si="12"/>
        <v/>
      </c>
      <c r="H233" s="71"/>
      <c r="I233" s="64"/>
      <c r="J233" s="64"/>
      <c r="K233" s="64"/>
      <c r="L233" s="64"/>
      <c r="M233" s="64"/>
      <c r="N233" s="64"/>
      <c r="O233" s="64"/>
      <c r="P233" s="64"/>
      <c r="Q233" s="64"/>
      <c r="R233" s="64"/>
    </row>
    <row r="234" spans="1:18" s="70" customFormat="1">
      <c r="A234" s="139">
        <v>223</v>
      </c>
      <c r="B234" s="140"/>
      <c r="C234" s="140"/>
      <c r="D234" s="140"/>
      <c r="E234" s="142"/>
      <c r="F234" s="16" t="str">
        <f t="shared" si="12"/>
        <v/>
      </c>
      <c r="H234" s="71"/>
      <c r="I234" s="64"/>
      <c r="J234" s="64"/>
      <c r="K234" s="64"/>
      <c r="L234" s="64"/>
      <c r="M234" s="64"/>
      <c r="N234" s="64"/>
      <c r="O234" s="64"/>
      <c r="P234" s="64"/>
      <c r="Q234" s="64"/>
      <c r="R234" s="64"/>
    </row>
    <row r="235" spans="1:18" s="70" customFormat="1">
      <c r="A235" s="139">
        <v>224</v>
      </c>
      <c r="B235" s="140"/>
      <c r="C235" s="140"/>
      <c r="D235" s="140"/>
      <c r="E235" s="142"/>
      <c r="F235" s="16" t="str">
        <f t="shared" si="12"/>
        <v/>
      </c>
      <c r="H235" s="71"/>
      <c r="I235" s="64"/>
      <c r="J235" s="64"/>
      <c r="K235" s="64"/>
      <c r="L235" s="64"/>
      <c r="M235" s="64"/>
      <c r="N235" s="64"/>
      <c r="O235" s="64"/>
      <c r="P235" s="64"/>
      <c r="Q235" s="64"/>
      <c r="R235" s="64"/>
    </row>
    <row r="236" spans="1:18" s="70" customFormat="1">
      <c r="A236" s="139">
        <v>225</v>
      </c>
      <c r="B236" s="140"/>
      <c r="C236" s="140"/>
      <c r="D236" s="140"/>
      <c r="E236" s="142"/>
      <c r="F236" s="16" t="str">
        <f t="shared" si="12"/>
        <v/>
      </c>
      <c r="H236" s="71"/>
      <c r="I236" s="64"/>
      <c r="J236" s="64"/>
      <c r="K236" s="64"/>
      <c r="L236" s="64"/>
      <c r="M236" s="64"/>
      <c r="N236" s="64"/>
      <c r="O236" s="64"/>
      <c r="P236" s="64"/>
      <c r="Q236" s="64"/>
      <c r="R236" s="64"/>
    </row>
    <row r="237" spans="1:18" s="70" customFormat="1">
      <c r="A237" s="139">
        <v>226</v>
      </c>
      <c r="B237" s="140"/>
      <c r="C237" s="140"/>
      <c r="D237" s="140"/>
      <c r="E237" s="142"/>
      <c r="F237" s="16" t="str">
        <f t="shared" si="12"/>
        <v/>
      </c>
      <c r="H237" s="71"/>
      <c r="I237" s="64"/>
      <c r="J237" s="64"/>
      <c r="K237" s="64"/>
      <c r="L237" s="64"/>
      <c r="M237" s="64"/>
      <c r="N237" s="64"/>
      <c r="O237" s="64"/>
      <c r="P237" s="64"/>
      <c r="Q237" s="64"/>
      <c r="R237" s="64"/>
    </row>
    <row r="238" spans="1:18" s="70" customFormat="1">
      <c r="A238" s="139">
        <v>227</v>
      </c>
      <c r="B238" s="140"/>
      <c r="C238" s="140"/>
      <c r="D238" s="140"/>
      <c r="E238" s="142"/>
      <c r="F238" s="16" t="str">
        <f t="shared" si="12"/>
        <v/>
      </c>
      <c r="H238" s="71"/>
      <c r="I238" s="64"/>
      <c r="J238" s="64"/>
      <c r="K238" s="64"/>
      <c r="L238" s="64"/>
      <c r="M238" s="64"/>
      <c r="N238" s="64"/>
      <c r="O238" s="64"/>
      <c r="P238" s="64"/>
      <c r="Q238" s="64"/>
      <c r="R238" s="64"/>
    </row>
    <row r="239" spans="1:18" s="70" customFormat="1">
      <c r="A239" s="139">
        <v>228</v>
      </c>
      <c r="B239" s="140"/>
      <c r="C239" s="140"/>
      <c r="D239" s="140"/>
      <c r="E239" s="142"/>
      <c r="F239" s="16" t="str">
        <f t="shared" si="12"/>
        <v/>
      </c>
      <c r="H239" s="71"/>
      <c r="I239" s="64"/>
      <c r="J239" s="64"/>
      <c r="K239" s="64"/>
      <c r="L239" s="64"/>
      <c r="M239" s="64"/>
      <c r="N239" s="64"/>
      <c r="O239" s="64"/>
      <c r="P239" s="64"/>
      <c r="Q239" s="64"/>
      <c r="R239" s="64"/>
    </row>
    <row r="240" spans="1:18" s="70" customFormat="1">
      <c r="A240" s="139">
        <v>229</v>
      </c>
      <c r="B240" s="140"/>
      <c r="C240" s="140"/>
      <c r="D240" s="140"/>
      <c r="E240" s="142"/>
      <c r="F240" s="16" t="str">
        <f t="shared" si="12"/>
        <v/>
      </c>
      <c r="H240" s="71"/>
      <c r="I240" s="64"/>
      <c r="J240" s="64"/>
      <c r="K240" s="64"/>
      <c r="L240" s="64"/>
      <c r="M240" s="64"/>
      <c r="N240" s="64"/>
      <c r="O240" s="64"/>
      <c r="P240" s="64"/>
      <c r="Q240" s="64"/>
      <c r="R240" s="64"/>
    </row>
    <row r="241" spans="1:18" s="70" customFormat="1">
      <c r="A241" s="139">
        <v>230</v>
      </c>
      <c r="B241" s="140"/>
      <c r="C241" s="140"/>
      <c r="D241" s="140"/>
      <c r="E241" s="142"/>
      <c r="F241" s="16" t="str">
        <f t="shared" si="12"/>
        <v/>
      </c>
      <c r="H241" s="71"/>
      <c r="I241" s="64"/>
      <c r="J241" s="64"/>
      <c r="K241" s="64"/>
      <c r="L241" s="64"/>
      <c r="M241" s="64"/>
      <c r="N241" s="64"/>
      <c r="O241" s="64"/>
      <c r="P241" s="64"/>
      <c r="Q241" s="64"/>
      <c r="R241" s="64"/>
    </row>
    <row r="242" spans="1:18" s="70" customFormat="1">
      <c r="A242" s="139">
        <v>231</v>
      </c>
      <c r="B242" s="140"/>
      <c r="C242" s="140"/>
      <c r="D242" s="140"/>
      <c r="E242" s="142"/>
      <c r="F242" s="16" t="str">
        <f t="shared" si="12"/>
        <v/>
      </c>
      <c r="H242" s="71"/>
      <c r="I242" s="64"/>
      <c r="J242" s="64"/>
      <c r="K242" s="64"/>
      <c r="L242" s="64"/>
      <c r="M242" s="64"/>
      <c r="N242" s="64"/>
      <c r="O242" s="64"/>
      <c r="P242" s="64"/>
      <c r="Q242" s="64"/>
      <c r="R242" s="64"/>
    </row>
    <row r="243" spans="1:18" s="70" customFormat="1">
      <c r="A243" s="139">
        <v>232</v>
      </c>
      <c r="B243" s="140"/>
      <c r="C243" s="140"/>
      <c r="D243" s="140"/>
      <c r="E243" s="142"/>
      <c r="F243" s="16" t="str">
        <f t="shared" si="12"/>
        <v/>
      </c>
      <c r="H243" s="71"/>
      <c r="I243" s="64"/>
      <c r="J243" s="64"/>
      <c r="K243" s="64"/>
      <c r="L243" s="64"/>
      <c r="M243" s="64"/>
      <c r="N243" s="64"/>
      <c r="O243" s="64"/>
      <c r="P243" s="64"/>
      <c r="Q243" s="64"/>
      <c r="R243" s="64"/>
    </row>
    <row r="244" spans="1:18" s="70" customFormat="1">
      <c r="A244" s="139">
        <v>233</v>
      </c>
      <c r="B244" s="140"/>
      <c r="C244" s="140"/>
      <c r="D244" s="140"/>
      <c r="E244" s="142"/>
      <c r="F244" s="16" t="str">
        <f t="shared" si="12"/>
        <v/>
      </c>
      <c r="H244" s="71"/>
      <c r="I244" s="64"/>
      <c r="J244" s="64"/>
      <c r="K244" s="64"/>
      <c r="L244" s="64"/>
      <c r="M244" s="64"/>
      <c r="N244" s="64"/>
      <c r="O244" s="64"/>
      <c r="P244" s="64"/>
      <c r="Q244" s="64"/>
      <c r="R244" s="64"/>
    </row>
    <row r="245" spans="1:18" s="70" customFormat="1">
      <c r="A245" s="139">
        <v>234</v>
      </c>
      <c r="B245" s="140"/>
      <c r="C245" s="140"/>
      <c r="D245" s="140"/>
      <c r="E245" s="142"/>
      <c r="F245" s="16" t="str">
        <f t="shared" si="12"/>
        <v/>
      </c>
      <c r="H245" s="71"/>
      <c r="I245" s="64"/>
      <c r="J245" s="64"/>
      <c r="K245" s="64"/>
      <c r="L245" s="64"/>
      <c r="M245" s="64"/>
      <c r="N245" s="64"/>
      <c r="O245" s="64"/>
      <c r="P245" s="64"/>
      <c r="Q245" s="64"/>
      <c r="R245" s="64"/>
    </row>
    <row r="246" spans="1:18" s="70" customFormat="1">
      <c r="A246" s="139">
        <v>235</v>
      </c>
      <c r="B246" s="140"/>
      <c r="C246" s="140"/>
      <c r="D246" s="140"/>
      <c r="E246" s="142"/>
      <c r="F246" s="16" t="str">
        <f t="shared" si="12"/>
        <v/>
      </c>
      <c r="H246" s="71"/>
      <c r="I246" s="64"/>
      <c r="J246" s="64"/>
      <c r="K246" s="64"/>
      <c r="L246" s="64"/>
      <c r="M246" s="64"/>
      <c r="N246" s="64"/>
      <c r="O246" s="64"/>
      <c r="P246" s="64"/>
      <c r="Q246" s="64"/>
      <c r="R246" s="64"/>
    </row>
    <row r="247" spans="1:18" s="70" customFormat="1">
      <c r="A247" s="139">
        <v>236</v>
      </c>
      <c r="B247" s="140"/>
      <c r="C247" s="140"/>
      <c r="D247" s="140"/>
      <c r="E247" s="142"/>
      <c r="F247" s="16" t="str">
        <f t="shared" si="12"/>
        <v/>
      </c>
      <c r="H247" s="71"/>
      <c r="I247" s="64"/>
      <c r="J247" s="64"/>
      <c r="K247" s="64"/>
      <c r="L247" s="64"/>
      <c r="M247" s="64"/>
      <c r="N247" s="64"/>
      <c r="O247" s="64"/>
      <c r="P247" s="64"/>
      <c r="Q247" s="64"/>
      <c r="R247" s="64"/>
    </row>
    <row r="248" spans="1:18" s="70" customFormat="1">
      <c r="A248" s="139">
        <v>237</v>
      </c>
      <c r="B248" s="140"/>
      <c r="C248" s="140"/>
      <c r="D248" s="140"/>
      <c r="E248" s="142"/>
      <c r="F248" s="16" t="str">
        <f t="shared" si="12"/>
        <v/>
      </c>
      <c r="H248" s="71"/>
      <c r="I248" s="64"/>
      <c r="J248" s="64"/>
      <c r="K248" s="64"/>
      <c r="L248" s="64"/>
      <c r="M248" s="64"/>
      <c r="N248" s="64"/>
      <c r="O248" s="64"/>
      <c r="P248" s="64"/>
      <c r="Q248" s="64"/>
      <c r="R248" s="64"/>
    </row>
    <row r="249" spans="1:18" s="70" customFormat="1">
      <c r="A249" s="139">
        <v>238</v>
      </c>
      <c r="B249" s="140"/>
      <c r="C249" s="140"/>
      <c r="D249" s="140"/>
      <c r="E249" s="142"/>
      <c r="F249" s="16" t="str">
        <f t="shared" si="12"/>
        <v/>
      </c>
      <c r="H249" s="71"/>
      <c r="I249" s="64"/>
      <c r="J249" s="64"/>
      <c r="K249" s="64"/>
      <c r="L249" s="64"/>
      <c r="M249" s="64"/>
      <c r="N249" s="64"/>
      <c r="O249" s="64"/>
      <c r="P249" s="64"/>
      <c r="Q249" s="64"/>
      <c r="R249" s="64"/>
    </row>
    <row r="250" spans="1:18" s="70" customFormat="1">
      <c r="A250" s="139">
        <v>239</v>
      </c>
      <c r="B250" s="140"/>
      <c r="C250" s="140"/>
      <c r="D250" s="140"/>
      <c r="E250" s="142"/>
      <c r="F250" s="16" t="str">
        <f t="shared" si="12"/>
        <v/>
      </c>
      <c r="H250" s="71"/>
      <c r="I250" s="64"/>
      <c r="J250" s="64"/>
      <c r="K250" s="64"/>
      <c r="L250" s="64"/>
      <c r="M250" s="64"/>
      <c r="N250" s="64"/>
      <c r="O250" s="64"/>
      <c r="P250" s="64"/>
      <c r="Q250" s="64"/>
      <c r="R250" s="64"/>
    </row>
    <row r="251" spans="1:18" s="70" customFormat="1">
      <c r="A251" s="139">
        <v>240</v>
      </c>
      <c r="B251" s="140"/>
      <c r="C251" s="140"/>
      <c r="D251" s="140"/>
      <c r="E251" s="142"/>
      <c r="F251" s="16" t="str">
        <f t="shared" si="12"/>
        <v/>
      </c>
      <c r="H251" s="71"/>
      <c r="I251" s="64"/>
      <c r="J251" s="64"/>
      <c r="K251" s="64"/>
      <c r="L251" s="64"/>
      <c r="M251" s="64"/>
      <c r="N251" s="64"/>
      <c r="O251" s="64"/>
      <c r="P251" s="64"/>
      <c r="Q251" s="64"/>
      <c r="R251" s="64"/>
    </row>
    <row r="252" spans="1:18" s="70" customFormat="1">
      <c r="A252" s="139">
        <v>241</v>
      </c>
      <c r="B252" s="140"/>
      <c r="C252" s="140"/>
      <c r="D252" s="140"/>
      <c r="E252" s="142"/>
      <c r="F252" s="16" t="str">
        <f t="shared" si="12"/>
        <v/>
      </c>
      <c r="H252" s="71"/>
      <c r="I252" s="64"/>
      <c r="J252" s="64"/>
      <c r="K252" s="64"/>
      <c r="L252" s="64"/>
      <c r="M252" s="64"/>
      <c r="N252" s="64"/>
      <c r="O252" s="64"/>
      <c r="P252" s="64"/>
      <c r="Q252" s="64"/>
      <c r="R252" s="64"/>
    </row>
    <row r="253" spans="1:18" s="70" customFormat="1">
      <c r="A253" s="139">
        <v>242</v>
      </c>
      <c r="B253" s="140"/>
      <c r="C253" s="140"/>
      <c r="D253" s="140"/>
      <c r="E253" s="142"/>
      <c r="F253" s="16" t="str">
        <f t="shared" si="12"/>
        <v/>
      </c>
      <c r="H253" s="71"/>
      <c r="I253" s="64"/>
      <c r="J253" s="64"/>
      <c r="K253" s="64"/>
      <c r="L253" s="64"/>
      <c r="M253" s="64"/>
      <c r="N253" s="64"/>
      <c r="O253" s="64"/>
      <c r="P253" s="64"/>
      <c r="Q253" s="64"/>
      <c r="R253" s="64"/>
    </row>
    <row r="254" spans="1:18" s="70" customFormat="1">
      <c r="A254" s="139">
        <v>243</v>
      </c>
      <c r="B254" s="140"/>
      <c r="C254" s="140"/>
      <c r="D254" s="140"/>
      <c r="E254" s="142"/>
      <c r="F254" s="16" t="str">
        <f t="shared" si="12"/>
        <v/>
      </c>
      <c r="H254" s="71"/>
      <c r="I254" s="64"/>
      <c r="J254" s="64"/>
      <c r="K254" s="64"/>
      <c r="L254" s="64"/>
      <c r="M254" s="64"/>
      <c r="N254" s="64"/>
      <c r="O254" s="64"/>
      <c r="P254" s="64"/>
      <c r="Q254" s="64"/>
      <c r="R254" s="64"/>
    </row>
    <row r="255" spans="1:18" s="70" customFormat="1">
      <c r="A255" s="139">
        <v>244</v>
      </c>
      <c r="B255" s="140"/>
      <c r="C255" s="140"/>
      <c r="D255" s="140"/>
      <c r="E255" s="142"/>
      <c r="F255" s="16" t="str">
        <f t="shared" si="12"/>
        <v/>
      </c>
      <c r="H255" s="71"/>
      <c r="I255" s="64"/>
      <c r="J255" s="64"/>
      <c r="K255" s="64"/>
      <c r="L255" s="64"/>
      <c r="M255" s="64"/>
      <c r="N255" s="64"/>
      <c r="O255" s="64"/>
      <c r="P255" s="64"/>
      <c r="Q255" s="64"/>
      <c r="R255" s="64"/>
    </row>
    <row r="256" spans="1:18" s="70" customFormat="1">
      <c r="A256" s="139">
        <v>245</v>
      </c>
      <c r="B256" s="140"/>
      <c r="C256" s="140"/>
      <c r="D256" s="140"/>
      <c r="E256" s="142"/>
      <c r="F256" s="16" t="str">
        <f t="shared" si="12"/>
        <v/>
      </c>
      <c r="H256" s="71"/>
      <c r="I256" s="64"/>
      <c r="J256" s="64"/>
      <c r="K256" s="64"/>
      <c r="L256" s="64"/>
      <c r="M256" s="64"/>
      <c r="N256" s="64"/>
      <c r="O256" s="64"/>
      <c r="P256" s="64"/>
      <c r="Q256" s="64"/>
      <c r="R256" s="64"/>
    </row>
    <row r="257" spans="1:18" s="70" customFormat="1">
      <c r="A257" s="139">
        <v>246</v>
      </c>
      <c r="B257" s="140"/>
      <c r="C257" s="140"/>
      <c r="D257" s="140"/>
      <c r="E257" s="142"/>
      <c r="F257" s="16" t="str">
        <f t="shared" si="12"/>
        <v/>
      </c>
      <c r="H257" s="71"/>
      <c r="I257" s="64"/>
      <c r="J257" s="64"/>
      <c r="K257" s="64"/>
      <c r="L257" s="64"/>
      <c r="M257" s="64"/>
      <c r="N257" s="64"/>
      <c r="O257" s="64"/>
      <c r="P257" s="64"/>
      <c r="Q257" s="64"/>
      <c r="R257" s="64"/>
    </row>
    <row r="258" spans="1:18" s="70" customFormat="1">
      <c r="A258" s="139">
        <v>247</v>
      </c>
      <c r="B258" s="140"/>
      <c r="C258" s="140"/>
      <c r="D258" s="140"/>
      <c r="E258" s="142"/>
      <c r="F258" s="16" t="str">
        <f t="shared" si="12"/>
        <v/>
      </c>
      <c r="H258" s="71"/>
      <c r="I258" s="64"/>
      <c r="J258" s="64"/>
      <c r="K258" s="64"/>
      <c r="L258" s="64"/>
      <c r="M258" s="64"/>
      <c r="N258" s="64"/>
      <c r="O258" s="64"/>
      <c r="P258" s="64"/>
      <c r="Q258" s="64"/>
      <c r="R258" s="64"/>
    </row>
    <row r="259" spans="1:18" s="70" customFormat="1">
      <c r="A259" s="139">
        <v>248</v>
      </c>
      <c r="B259" s="140"/>
      <c r="C259" s="140"/>
      <c r="D259" s="140"/>
      <c r="E259" s="142"/>
      <c r="F259" s="16" t="str">
        <f t="shared" si="12"/>
        <v/>
      </c>
      <c r="H259" s="71"/>
      <c r="I259" s="64"/>
      <c r="J259" s="64"/>
      <c r="K259" s="64"/>
      <c r="L259" s="64"/>
      <c r="M259" s="64"/>
      <c r="N259" s="64"/>
      <c r="O259" s="64"/>
      <c r="P259" s="64"/>
      <c r="Q259" s="64"/>
      <c r="R259" s="64"/>
    </row>
    <row r="260" spans="1:18" s="70" customFormat="1">
      <c r="A260" s="139">
        <v>249</v>
      </c>
      <c r="B260" s="140"/>
      <c r="C260" s="140"/>
      <c r="D260" s="140"/>
      <c r="E260" s="142"/>
      <c r="F260" s="16" t="str">
        <f t="shared" si="12"/>
        <v/>
      </c>
      <c r="H260" s="71"/>
      <c r="I260" s="64"/>
      <c r="J260" s="64"/>
      <c r="K260" s="64"/>
      <c r="L260" s="64"/>
      <c r="M260" s="64"/>
      <c r="N260" s="64"/>
      <c r="O260" s="64"/>
      <c r="P260" s="64"/>
      <c r="Q260" s="64"/>
      <c r="R260" s="64"/>
    </row>
    <row r="261" spans="1:18" s="70" customFormat="1">
      <c r="A261" s="139">
        <v>250</v>
      </c>
      <c r="B261" s="140"/>
      <c r="C261" s="140"/>
      <c r="D261" s="140"/>
      <c r="E261" s="142"/>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H6" sqref="H6"/>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47" t="s">
        <v>228</v>
      </c>
      <c r="H1" s="61"/>
      <c r="I1" s="63"/>
      <c r="J1" s="50"/>
      <c r="K1" s="62"/>
      <c r="L1" s="51"/>
      <c r="M1" s="50"/>
    </row>
    <row r="2" spans="1:13" s="60" customFormat="1">
      <c r="A2" s="339" t="str">
        <f>IF(ISBLANK(facultate), IF(ISBLANK(departament),"","Departament " &amp; departament), "Facultatea " &amp; facultate)</f>
        <v>Facultatea Construcții</v>
      </c>
      <c r="H2" s="61"/>
      <c r="I2" s="63"/>
      <c r="J2" s="50"/>
      <c r="K2" s="62"/>
      <c r="L2" s="51"/>
      <c r="M2" s="50"/>
    </row>
    <row r="3" spans="1:13" s="60" customFormat="1">
      <c r="A3" s="339" t="str">
        <f>IF(ISBLANK(departament),"","Departamentul " &amp; departament)</f>
        <v>Departamentul Căi de Comunicație Terestre, Fundații și Cadastru</v>
      </c>
      <c r="H3" s="61"/>
      <c r="I3" s="63"/>
      <c r="J3" s="50"/>
      <c r="K3" s="62"/>
      <c r="L3" s="51"/>
      <c r="M3" s="50"/>
    </row>
    <row r="4" spans="1:13" s="54" customFormat="1">
      <c r="A4" s="541" t="s">
        <v>531</v>
      </c>
      <c r="B4" s="541"/>
      <c r="C4" s="541"/>
      <c r="D4" s="541"/>
      <c r="E4" s="541"/>
      <c r="F4" s="541"/>
      <c r="G4" s="541"/>
      <c r="H4" s="541"/>
      <c r="I4" s="541"/>
      <c r="J4" s="406"/>
      <c r="K4" s="52"/>
      <c r="L4" s="53"/>
    </row>
    <row r="5" spans="1:13" s="54" customFormat="1">
      <c r="A5" s="541" t="s">
        <v>556</v>
      </c>
      <c r="B5" s="541"/>
      <c r="C5" s="541"/>
      <c r="D5" s="541"/>
      <c r="E5" s="541"/>
      <c r="F5" s="541"/>
      <c r="G5" s="541"/>
      <c r="H5" s="541"/>
      <c r="I5" s="541"/>
      <c r="J5" s="406"/>
      <c r="K5" s="52"/>
      <c r="L5" s="55"/>
    </row>
    <row r="6" spans="1:13" s="54" customFormat="1" ht="13.5" customHeight="1">
      <c r="A6" s="50"/>
      <c r="I6" s="486" t="s">
        <v>959</v>
      </c>
      <c r="J6" s="340" t="str">
        <f>CONCATENATE(functie," ",nume_candidat)</f>
        <v>Profesor Ciutina Adrian</v>
      </c>
      <c r="K6" s="57"/>
      <c r="L6" s="55"/>
    </row>
    <row r="7" spans="1:13" ht="18.75" customHeight="1">
      <c r="A7" s="538" t="s">
        <v>93</v>
      </c>
      <c r="B7" s="525" t="s">
        <v>526</v>
      </c>
      <c r="C7" s="525" t="s">
        <v>521</v>
      </c>
      <c r="D7" s="156" t="s">
        <v>548</v>
      </c>
      <c r="E7" s="403"/>
      <c r="F7" s="403"/>
      <c r="G7" s="403"/>
      <c r="H7" s="535" t="s">
        <v>2</v>
      </c>
      <c r="I7" s="538" t="s">
        <v>289</v>
      </c>
      <c r="J7" s="535" t="s">
        <v>827</v>
      </c>
      <c r="K7" s="538" t="s">
        <v>4</v>
      </c>
      <c r="L7" s="543" t="s">
        <v>286</v>
      </c>
      <c r="M7" s="532" t="s">
        <v>296</v>
      </c>
    </row>
    <row r="8" spans="1:13" ht="18.75" customHeight="1">
      <c r="A8" s="539"/>
      <c r="B8" s="542"/>
      <c r="C8" s="542"/>
      <c r="D8" s="403"/>
      <c r="E8" s="156" t="s">
        <v>524</v>
      </c>
      <c r="F8" s="403"/>
      <c r="G8" s="403"/>
      <c r="H8" s="536"/>
      <c r="I8" s="539"/>
      <c r="J8" s="536"/>
      <c r="K8" s="539"/>
      <c r="L8" s="544"/>
      <c r="M8" s="532"/>
    </row>
    <row r="9" spans="1:13" ht="18.75" customHeight="1">
      <c r="A9" s="539"/>
      <c r="B9" s="542"/>
      <c r="C9" s="542"/>
      <c r="D9" s="156"/>
      <c r="E9" s="156"/>
      <c r="F9" s="156" t="s">
        <v>522</v>
      </c>
      <c r="G9" s="403"/>
      <c r="H9" s="536"/>
      <c r="I9" s="540"/>
      <c r="J9" s="536"/>
      <c r="K9" s="540"/>
      <c r="L9" s="544"/>
      <c r="M9" s="532"/>
    </row>
    <row r="10" spans="1:13" ht="18.75" customHeight="1">
      <c r="A10" s="540"/>
      <c r="B10" s="526"/>
      <c r="C10" s="526"/>
      <c r="D10" s="403"/>
      <c r="F10" s="156"/>
      <c r="G10" s="156" t="s">
        <v>523</v>
      </c>
      <c r="H10" s="537"/>
      <c r="I10" s="407" t="str">
        <f>CONCATENATE("ultimii ",durata_evaluare," ani")</f>
        <v>ultimii 5 ani</v>
      </c>
      <c r="J10" s="537"/>
      <c r="K10" s="341" t="str">
        <f>CONCATENATE("ultimii                                  ",durata_evaluare," ani")</f>
        <v>ultimii                                  5 ani</v>
      </c>
      <c r="L10" s="545"/>
      <c r="M10" s="532"/>
    </row>
    <row r="11" spans="1:13">
      <c r="A11" s="56"/>
      <c r="B11" s="65"/>
      <c r="C11" s="65"/>
      <c r="D11" s="65"/>
      <c r="E11" s="65"/>
      <c r="F11" s="65"/>
      <c r="G11" s="65"/>
      <c r="H11" s="30"/>
      <c r="I11" s="144">
        <f>SUMIF(I12:I1012,"&gt;0")</f>
        <v>0</v>
      </c>
      <c r="J11" s="418"/>
      <c r="K11" s="4">
        <f t="shared" ref="K11" si="0">SUMIF(K12:K110,"&gt;0")</f>
        <v>0</v>
      </c>
      <c r="L11" s="12"/>
      <c r="M11" s="48"/>
    </row>
    <row r="12" spans="1:13">
      <c r="A12" s="37">
        <v>1</v>
      </c>
      <c r="B12" s="369"/>
      <c r="C12" s="369"/>
      <c r="D12" s="369"/>
      <c r="E12" s="369"/>
      <c r="F12" s="369"/>
      <c r="G12" s="369"/>
      <c r="H12" s="405"/>
      <c r="I12" s="371" t="str">
        <f t="shared" ref="I12:I75" si="1">IF(OR($B12="",$C12="",$H12&lt;an_initial,$H12&gt;an_final,$L12=FALSE),"",K12*(IF(D12="X",100,0) + IF(E12="X",50,0) + IF(F12="X",200,0) + IF(G12="X",150,0) ))</f>
        <v/>
      </c>
      <c r="J12" s="37"/>
      <c r="K12" s="58" t="str">
        <f t="shared" ref="K12:K43" si="2">IF(OR($B12="",$C12="",$H12="",$H12&gt;an_final,$L12=FALSE),"",IF($H12&gt;=an_initial,1,""))</f>
        <v/>
      </c>
      <c r="L12" s="342" t="b">
        <f t="shared" ref="L12:L75" si="3">IF(nume_candidat="",FALSE,ISNUMBER(SEARCH(nume_candidat,$B12)))</f>
        <v>0</v>
      </c>
      <c r="M12" s="343">
        <f t="shared" ref="M12:M43" si="4">LEN(B12)-LEN(SUBSTITUTE(B12,",",""))+1</f>
        <v>1</v>
      </c>
    </row>
    <row r="13" spans="1:13">
      <c r="A13" s="37">
        <v>2</v>
      </c>
      <c r="B13" s="369"/>
      <c r="C13" s="369"/>
      <c r="D13" s="369"/>
      <c r="E13" s="369"/>
      <c r="F13" s="369"/>
      <c r="G13" s="369"/>
      <c r="H13" s="405"/>
      <c r="I13" s="371" t="str">
        <f t="shared" si="1"/>
        <v/>
      </c>
      <c r="J13" s="37"/>
      <c r="K13" s="58" t="str">
        <f t="shared" si="2"/>
        <v/>
      </c>
      <c r="L13" s="342" t="b">
        <f t="shared" si="3"/>
        <v>0</v>
      </c>
      <c r="M13" s="343">
        <f t="shared" si="4"/>
        <v>1</v>
      </c>
    </row>
    <row r="14" spans="1:13">
      <c r="A14" s="37">
        <v>3</v>
      </c>
      <c r="B14" s="6"/>
      <c r="C14" s="369"/>
      <c r="D14" s="369"/>
      <c r="E14" s="369"/>
      <c r="F14" s="369"/>
      <c r="G14" s="369"/>
      <c r="H14" s="405"/>
      <c r="I14" s="371" t="str">
        <f t="shared" si="1"/>
        <v/>
      </c>
      <c r="J14" s="37"/>
      <c r="K14" s="58" t="str">
        <f t="shared" si="2"/>
        <v/>
      </c>
      <c r="L14" s="342" t="b">
        <f t="shared" si="3"/>
        <v>0</v>
      </c>
      <c r="M14" s="343">
        <f t="shared" si="4"/>
        <v>1</v>
      </c>
    </row>
    <row r="15" spans="1:13">
      <c r="A15" s="37">
        <v>4</v>
      </c>
      <c r="B15" s="6"/>
      <c r="C15" s="6"/>
      <c r="D15" s="6"/>
      <c r="E15" s="6"/>
      <c r="F15" s="6"/>
      <c r="G15" s="6"/>
      <c r="H15" s="404"/>
      <c r="I15" s="371" t="str">
        <f t="shared" si="1"/>
        <v/>
      </c>
      <c r="J15" s="37"/>
      <c r="K15" s="58" t="str">
        <f t="shared" si="2"/>
        <v/>
      </c>
      <c r="L15" s="342" t="b">
        <f t="shared" si="3"/>
        <v>0</v>
      </c>
      <c r="M15" s="343">
        <f t="shared" si="4"/>
        <v>1</v>
      </c>
    </row>
    <row r="16" spans="1:13">
      <c r="A16" s="37">
        <v>5</v>
      </c>
      <c r="B16" s="6"/>
      <c r="C16" s="6"/>
      <c r="D16" s="6"/>
      <c r="E16" s="6"/>
      <c r="F16" s="6"/>
      <c r="G16" s="6"/>
      <c r="H16" s="404"/>
      <c r="I16" s="371" t="str">
        <f t="shared" si="1"/>
        <v/>
      </c>
      <c r="J16" s="37"/>
      <c r="K16" s="58" t="str">
        <f t="shared" si="2"/>
        <v/>
      </c>
      <c r="L16" s="342" t="b">
        <f t="shared" si="3"/>
        <v>0</v>
      </c>
      <c r="M16" s="343">
        <f t="shared" si="4"/>
        <v>1</v>
      </c>
    </row>
    <row r="17" spans="1:13">
      <c r="A17" s="37">
        <v>6</v>
      </c>
      <c r="B17" s="6"/>
      <c r="C17" s="6"/>
      <c r="D17" s="6"/>
      <c r="E17" s="6"/>
      <c r="F17" s="6"/>
      <c r="G17" s="6"/>
      <c r="H17" s="404"/>
      <c r="I17" s="371" t="str">
        <f t="shared" si="1"/>
        <v/>
      </c>
      <c r="J17" s="37"/>
      <c r="K17" s="58" t="str">
        <f t="shared" si="2"/>
        <v/>
      </c>
      <c r="L17" s="342" t="b">
        <f t="shared" si="3"/>
        <v>0</v>
      </c>
      <c r="M17" s="343">
        <f t="shared" si="4"/>
        <v>1</v>
      </c>
    </row>
    <row r="18" spans="1:13">
      <c r="A18" s="37">
        <v>7</v>
      </c>
      <c r="B18" s="6"/>
      <c r="C18" s="6"/>
      <c r="D18" s="6"/>
      <c r="E18" s="6"/>
      <c r="F18" s="6"/>
      <c r="G18" s="6"/>
      <c r="H18" s="404"/>
      <c r="I18" s="371" t="str">
        <f t="shared" si="1"/>
        <v/>
      </c>
      <c r="J18" s="37"/>
      <c r="K18" s="58" t="str">
        <f t="shared" si="2"/>
        <v/>
      </c>
      <c r="L18" s="342" t="b">
        <f t="shared" si="3"/>
        <v>0</v>
      </c>
      <c r="M18" s="343">
        <f t="shared" si="4"/>
        <v>1</v>
      </c>
    </row>
    <row r="19" spans="1:13">
      <c r="A19" s="37">
        <v>8</v>
      </c>
      <c r="B19" s="6"/>
      <c r="C19" s="6"/>
      <c r="D19" s="6"/>
      <c r="E19" s="6"/>
      <c r="F19" s="6"/>
      <c r="G19" s="6"/>
      <c r="H19" s="404"/>
      <c r="I19" s="371" t="str">
        <f t="shared" si="1"/>
        <v/>
      </c>
      <c r="J19" s="37"/>
      <c r="K19" s="58" t="str">
        <f t="shared" si="2"/>
        <v/>
      </c>
      <c r="L19" s="342" t="b">
        <f t="shared" si="3"/>
        <v>0</v>
      </c>
      <c r="M19" s="343">
        <f t="shared" si="4"/>
        <v>1</v>
      </c>
    </row>
    <row r="20" spans="1:13">
      <c r="A20" s="37">
        <v>9</v>
      </c>
      <c r="B20" s="6"/>
      <c r="C20" s="6"/>
      <c r="D20" s="6"/>
      <c r="E20" s="6"/>
      <c r="F20" s="6"/>
      <c r="G20" s="6"/>
      <c r="H20" s="404"/>
      <c r="I20" s="371" t="str">
        <f t="shared" si="1"/>
        <v/>
      </c>
      <c r="J20" s="37"/>
      <c r="K20" s="58" t="str">
        <f t="shared" si="2"/>
        <v/>
      </c>
      <c r="L20" s="342" t="b">
        <f t="shared" si="3"/>
        <v>0</v>
      </c>
      <c r="M20" s="343">
        <f t="shared" si="4"/>
        <v>1</v>
      </c>
    </row>
    <row r="21" spans="1:13">
      <c r="A21" s="37">
        <v>10</v>
      </c>
      <c r="B21" s="6"/>
      <c r="C21" s="6"/>
      <c r="D21" s="6"/>
      <c r="E21" s="6"/>
      <c r="F21" s="6"/>
      <c r="G21" s="6"/>
      <c r="H21" s="404"/>
      <c r="I21" s="371" t="str">
        <f t="shared" si="1"/>
        <v/>
      </c>
      <c r="J21" s="37"/>
      <c r="K21" s="58" t="str">
        <f t="shared" si="2"/>
        <v/>
      </c>
      <c r="L21" s="342" t="b">
        <f t="shared" si="3"/>
        <v>0</v>
      </c>
      <c r="M21" s="343">
        <f t="shared" si="4"/>
        <v>1</v>
      </c>
    </row>
    <row r="22" spans="1:13">
      <c r="A22" s="37">
        <v>11</v>
      </c>
      <c r="B22" s="6"/>
      <c r="C22" s="6"/>
      <c r="D22" s="6"/>
      <c r="E22" s="6"/>
      <c r="F22" s="6"/>
      <c r="G22" s="6"/>
      <c r="H22" s="404"/>
      <c r="I22" s="371" t="str">
        <f t="shared" si="1"/>
        <v/>
      </c>
      <c r="J22" s="37"/>
      <c r="K22" s="58" t="str">
        <f t="shared" si="2"/>
        <v/>
      </c>
      <c r="L22" s="342" t="b">
        <f t="shared" si="3"/>
        <v>0</v>
      </c>
      <c r="M22" s="343">
        <f t="shared" si="4"/>
        <v>1</v>
      </c>
    </row>
    <row r="23" spans="1:13">
      <c r="A23" s="37">
        <v>12</v>
      </c>
      <c r="B23" s="6"/>
      <c r="C23" s="6"/>
      <c r="D23" s="6"/>
      <c r="E23" s="6"/>
      <c r="F23" s="6"/>
      <c r="G23" s="6"/>
      <c r="H23" s="404"/>
      <c r="I23" s="371" t="str">
        <f t="shared" si="1"/>
        <v/>
      </c>
      <c r="J23" s="37"/>
      <c r="K23" s="58" t="str">
        <f t="shared" si="2"/>
        <v/>
      </c>
      <c r="L23" s="342" t="b">
        <f t="shared" si="3"/>
        <v>0</v>
      </c>
      <c r="M23" s="343">
        <f t="shared" si="4"/>
        <v>1</v>
      </c>
    </row>
    <row r="24" spans="1:13">
      <c r="A24" s="37">
        <v>13</v>
      </c>
      <c r="B24" s="6"/>
      <c r="C24" s="6"/>
      <c r="D24" s="6"/>
      <c r="E24" s="6"/>
      <c r="F24" s="6"/>
      <c r="G24" s="6"/>
      <c r="H24" s="404"/>
      <c r="I24" s="371" t="str">
        <f t="shared" si="1"/>
        <v/>
      </c>
      <c r="J24" s="37"/>
      <c r="K24" s="58" t="str">
        <f t="shared" si="2"/>
        <v/>
      </c>
      <c r="L24" s="342" t="b">
        <f t="shared" si="3"/>
        <v>0</v>
      </c>
      <c r="M24" s="343">
        <f t="shared" si="4"/>
        <v>1</v>
      </c>
    </row>
    <row r="25" spans="1:13">
      <c r="A25" s="37">
        <v>14</v>
      </c>
      <c r="B25" s="6"/>
      <c r="C25" s="6"/>
      <c r="D25" s="6"/>
      <c r="E25" s="6"/>
      <c r="F25" s="6"/>
      <c r="G25" s="6"/>
      <c r="H25" s="404"/>
      <c r="I25" s="371" t="str">
        <f t="shared" si="1"/>
        <v/>
      </c>
      <c r="J25" s="37"/>
      <c r="K25" s="58" t="str">
        <f t="shared" si="2"/>
        <v/>
      </c>
      <c r="L25" s="342" t="b">
        <f t="shared" si="3"/>
        <v>0</v>
      </c>
      <c r="M25" s="343">
        <f t="shared" si="4"/>
        <v>1</v>
      </c>
    </row>
    <row r="26" spans="1:13">
      <c r="A26" s="37">
        <v>15</v>
      </c>
      <c r="B26" s="6"/>
      <c r="C26" s="6"/>
      <c r="D26" s="6"/>
      <c r="E26" s="6"/>
      <c r="F26" s="6"/>
      <c r="G26" s="6"/>
      <c r="H26" s="404"/>
      <c r="I26" s="371" t="str">
        <f t="shared" si="1"/>
        <v/>
      </c>
      <c r="J26" s="37"/>
      <c r="K26" s="58" t="str">
        <f t="shared" si="2"/>
        <v/>
      </c>
      <c r="L26" s="342" t="b">
        <f t="shared" si="3"/>
        <v>0</v>
      </c>
      <c r="M26" s="343">
        <f t="shared" si="4"/>
        <v>1</v>
      </c>
    </row>
    <row r="27" spans="1:13">
      <c r="A27" s="37">
        <v>16</v>
      </c>
      <c r="B27" s="6"/>
      <c r="C27" s="6"/>
      <c r="D27" s="6"/>
      <c r="E27" s="6"/>
      <c r="F27" s="6"/>
      <c r="G27" s="6"/>
      <c r="H27" s="404"/>
      <c r="I27" s="371" t="str">
        <f t="shared" si="1"/>
        <v/>
      </c>
      <c r="J27" s="37"/>
      <c r="K27" s="58" t="str">
        <f t="shared" si="2"/>
        <v/>
      </c>
      <c r="L27" s="342" t="b">
        <f t="shared" si="3"/>
        <v>0</v>
      </c>
      <c r="M27" s="343">
        <f t="shared" si="4"/>
        <v>1</v>
      </c>
    </row>
    <row r="28" spans="1:13">
      <c r="A28" s="37">
        <v>17</v>
      </c>
      <c r="B28" s="6"/>
      <c r="C28" s="6"/>
      <c r="D28" s="6"/>
      <c r="E28" s="6"/>
      <c r="F28" s="6"/>
      <c r="G28" s="6"/>
      <c r="H28" s="404"/>
      <c r="I28" s="371" t="str">
        <f t="shared" si="1"/>
        <v/>
      </c>
      <c r="J28" s="37"/>
      <c r="K28" s="58" t="str">
        <f t="shared" si="2"/>
        <v/>
      </c>
      <c r="L28" s="342" t="b">
        <f t="shared" si="3"/>
        <v>0</v>
      </c>
      <c r="M28" s="343">
        <f t="shared" si="4"/>
        <v>1</v>
      </c>
    </row>
    <row r="29" spans="1:13">
      <c r="A29" s="37">
        <v>18</v>
      </c>
      <c r="B29" s="6"/>
      <c r="C29" s="6"/>
      <c r="D29" s="6"/>
      <c r="E29" s="6"/>
      <c r="F29" s="6"/>
      <c r="G29" s="6"/>
      <c r="H29" s="404"/>
      <c r="I29" s="371" t="str">
        <f t="shared" si="1"/>
        <v/>
      </c>
      <c r="J29" s="37"/>
      <c r="K29" s="58" t="str">
        <f t="shared" si="2"/>
        <v/>
      </c>
      <c r="L29" s="342" t="b">
        <f t="shared" si="3"/>
        <v>0</v>
      </c>
      <c r="M29" s="343">
        <f t="shared" si="4"/>
        <v>1</v>
      </c>
    </row>
    <row r="30" spans="1:13">
      <c r="A30" s="37">
        <v>19</v>
      </c>
      <c r="B30" s="6"/>
      <c r="C30" s="6"/>
      <c r="D30" s="6"/>
      <c r="E30" s="6"/>
      <c r="F30" s="6"/>
      <c r="G30" s="6"/>
      <c r="H30" s="404"/>
      <c r="I30" s="371" t="str">
        <f t="shared" si="1"/>
        <v/>
      </c>
      <c r="J30" s="37"/>
      <c r="K30" s="58" t="str">
        <f t="shared" si="2"/>
        <v/>
      </c>
      <c r="L30" s="342" t="b">
        <f t="shared" si="3"/>
        <v>0</v>
      </c>
      <c r="M30" s="343">
        <f t="shared" si="4"/>
        <v>1</v>
      </c>
    </row>
    <row r="31" spans="1:13">
      <c r="A31" s="37">
        <v>20</v>
      </c>
      <c r="B31" s="6"/>
      <c r="C31" s="6"/>
      <c r="D31" s="6"/>
      <c r="E31" s="6"/>
      <c r="F31" s="6"/>
      <c r="G31" s="6"/>
      <c r="H31" s="404"/>
      <c r="I31" s="371" t="str">
        <f t="shared" si="1"/>
        <v/>
      </c>
      <c r="J31" s="37"/>
      <c r="K31" s="58" t="str">
        <f t="shared" si="2"/>
        <v/>
      </c>
      <c r="L31" s="342" t="b">
        <f t="shared" si="3"/>
        <v>0</v>
      </c>
      <c r="M31" s="343">
        <f t="shared" si="4"/>
        <v>1</v>
      </c>
    </row>
    <row r="32" spans="1:13">
      <c r="A32" s="37">
        <v>21</v>
      </c>
      <c r="B32" s="6"/>
      <c r="C32" s="6"/>
      <c r="D32" s="6"/>
      <c r="E32" s="6"/>
      <c r="F32" s="6"/>
      <c r="G32" s="6"/>
      <c r="H32" s="404"/>
      <c r="I32" s="371" t="str">
        <f t="shared" si="1"/>
        <v/>
      </c>
      <c r="J32" s="37"/>
      <c r="K32" s="58" t="str">
        <f t="shared" si="2"/>
        <v/>
      </c>
      <c r="L32" s="342" t="b">
        <f t="shared" si="3"/>
        <v>0</v>
      </c>
      <c r="M32" s="343">
        <f t="shared" si="4"/>
        <v>1</v>
      </c>
    </row>
    <row r="33" spans="1:13">
      <c r="A33" s="37">
        <v>22</v>
      </c>
      <c r="B33" s="6"/>
      <c r="C33" s="6"/>
      <c r="D33" s="6"/>
      <c r="E33" s="6"/>
      <c r="F33" s="6"/>
      <c r="G33" s="6"/>
      <c r="H33" s="404"/>
      <c r="I33" s="371" t="str">
        <f t="shared" si="1"/>
        <v/>
      </c>
      <c r="J33" s="37"/>
      <c r="K33" s="58" t="str">
        <f t="shared" si="2"/>
        <v/>
      </c>
      <c r="L33" s="342" t="b">
        <f t="shared" si="3"/>
        <v>0</v>
      </c>
      <c r="M33" s="343">
        <f t="shared" si="4"/>
        <v>1</v>
      </c>
    </row>
    <row r="34" spans="1:13">
      <c r="A34" s="37">
        <v>23</v>
      </c>
      <c r="B34" s="6"/>
      <c r="C34" s="6"/>
      <c r="D34" s="6"/>
      <c r="E34" s="6"/>
      <c r="F34" s="6"/>
      <c r="G34" s="6"/>
      <c r="H34" s="404"/>
      <c r="I34" s="371" t="str">
        <f t="shared" si="1"/>
        <v/>
      </c>
      <c r="J34" s="37"/>
      <c r="K34" s="58" t="str">
        <f t="shared" si="2"/>
        <v/>
      </c>
      <c r="L34" s="342" t="b">
        <f t="shared" si="3"/>
        <v>0</v>
      </c>
      <c r="M34" s="343">
        <f t="shared" si="4"/>
        <v>1</v>
      </c>
    </row>
    <row r="35" spans="1:13">
      <c r="A35" s="37">
        <v>24</v>
      </c>
      <c r="B35" s="6"/>
      <c r="C35" s="6"/>
      <c r="D35" s="6"/>
      <c r="E35" s="6"/>
      <c r="F35" s="6"/>
      <c r="G35" s="6"/>
      <c r="H35" s="404"/>
      <c r="I35" s="371" t="str">
        <f t="shared" si="1"/>
        <v/>
      </c>
      <c r="J35" s="37"/>
      <c r="K35" s="58" t="str">
        <f t="shared" si="2"/>
        <v/>
      </c>
      <c r="L35" s="342" t="b">
        <f t="shared" si="3"/>
        <v>0</v>
      </c>
      <c r="M35" s="343">
        <f t="shared" si="4"/>
        <v>1</v>
      </c>
    </row>
    <row r="36" spans="1:13">
      <c r="A36" s="37">
        <v>25</v>
      </c>
      <c r="B36" s="6"/>
      <c r="C36" s="6"/>
      <c r="D36" s="6"/>
      <c r="E36" s="6"/>
      <c r="F36" s="6"/>
      <c r="G36" s="6"/>
      <c r="H36" s="404"/>
      <c r="I36" s="371" t="str">
        <f t="shared" si="1"/>
        <v/>
      </c>
      <c r="J36" s="37"/>
      <c r="K36" s="58" t="str">
        <f t="shared" si="2"/>
        <v/>
      </c>
      <c r="L36" s="342" t="b">
        <f t="shared" si="3"/>
        <v>0</v>
      </c>
      <c r="M36" s="343">
        <f t="shared" si="4"/>
        <v>1</v>
      </c>
    </row>
    <row r="37" spans="1:13">
      <c r="A37" s="37">
        <v>26</v>
      </c>
      <c r="B37" s="6"/>
      <c r="C37" s="6"/>
      <c r="D37" s="6"/>
      <c r="E37" s="6"/>
      <c r="F37" s="6"/>
      <c r="G37" s="6"/>
      <c r="H37" s="404"/>
      <c r="I37" s="371" t="str">
        <f t="shared" si="1"/>
        <v/>
      </c>
      <c r="J37" s="37"/>
      <c r="K37" s="58" t="str">
        <f t="shared" si="2"/>
        <v/>
      </c>
      <c r="L37" s="342" t="b">
        <f t="shared" si="3"/>
        <v>0</v>
      </c>
      <c r="M37" s="343">
        <f t="shared" si="4"/>
        <v>1</v>
      </c>
    </row>
    <row r="38" spans="1:13">
      <c r="A38" s="37">
        <v>27</v>
      </c>
      <c r="B38" s="6"/>
      <c r="C38" s="6"/>
      <c r="D38" s="6"/>
      <c r="E38" s="6"/>
      <c r="F38" s="6"/>
      <c r="G38" s="6"/>
      <c r="H38" s="404"/>
      <c r="I38" s="371" t="str">
        <f t="shared" si="1"/>
        <v/>
      </c>
      <c r="J38" s="37"/>
      <c r="K38" s="58" t="str">
        <f t="shared" si="2"/>
        <v/>
      </c>
      <c r="L38" s="342" t="b">
        <f t="shared" si="3"/>
        <v>0</v>
      </c>
      <c r="M38" s="343">
        <f t="shared" si="4"/>
        <v>1</v>
      </c>
    </row>
    <row r="39" spans="1:13">
      <c r="A39" s="37">
        <v>28</v>
      </c>
      <c r="B39" s="6"/>
      <c r="C39" s="6"/>
      <c r="D39" s="6"/>
      <c r="E39" s="6"/>
      <c r="F39" s="6"/>
      <c r="G39" s="6"/>
      <c r="H39" s="404"/>
      <c r="I39" s="371" t="str">
        <f t="shared" si="1"/>
        <v/>
      </c>
      <c r="J39" s="37"/>
      <c r="K39" s="58" t="str">
        <f t="shared" si="2"/>
        <v/>
      </c>
      <c r="L39" s="342" t="b">
        <f t="shared" si="3"/>
        <v>0</v>
      </c>
      <c r="M39" s="343">
        <f t="shared" si="4"/>
        <v>1</v>
      </c>
    </row>
    <row r="40" spans="1:13">
      <c r="A40" s="37">
        <v>29</v>
      </c>
      <c r="B40" s="6"/>
      <c r="C40" s="6"/>
      <c r="D40" s="6"/>
      <c r="E40" s="6"/>
      <c r="F40" s="6"/>
      <c r="G40" s="6"/>
      <c r="H40" s="404"/>
      <c r="I40" s="371" t="str">
        <f t="shared" si="1"/>
        <v/>
      </c>
      <c r="J40" s="37"/>
      <c r="K40" s="58" t="str">
        <f t="shared" si="2"/>
        <v/>
      </c>
      <c r="L40" s="342" t="b">
        <f t="shared" si="3"/>
        <v>0</v>
      </c>
      <c r="M40" s="343">
        <f t="shared" si="4"/>
        <v>1</v>
      </c>
    </row>
    <row r="41" spans="1:13">
      <c r="A41" s="37">
        <v>30</v>
      </c>
      <c r="B41" s="6"/>
      <c r="C41" s="6"/>
      <c r="D41" s="6"/>
      <c r="E41" s="6"/>
      <c r="F41" s="6"/>
      <c r="G41" s="6"/>
      <c r="H41" s="404"/>
      <c r="I41" s="371" t="str">
        <f t="shared" si="1"/>
        <v/>
      </c>
      <c r="J41" s="37"/>
      <c r="K41" s="58" t="str">
        <f t="shared" si="2"/>
        <v/>
      </c>
      <c r="L41" s="342" t="b">
        <f t="shared" si="3"/>
        <v>0</v>
      </c>
      <c r="M41" s="343">
        <f t="shared" si="4"/>
        <v>1</v>
      </c>
    </row>
    <row r="42" spans="1:13">
      <c r="A42" s="37">
        <v>31</v>
      </c>
      <c r="B42" s="6"/>
      <c r="C42" s="6"/>
      <c r="D42" s="6"/>
      <c r="E42" s="6"/>
      <c r="F42" s="6"/>
      <c r="G42" s="6"/>
      <c r="H42" s="404"/>
      <c r="I42" s="371" t="str">
        <f t="shared" si="1"/>
        <v/>
      </c>
      <c r="J42" s="37"/>
      <c r="K42" s="58" t="str">
        <f t="shared" si="2"/>
        <v/>
      </c>
      <c r="L42" s="342" t="b">
        <f t="shared" si="3"/>
        <v>0</v>
      </c>
      <c r="M42" s="343">
        <f t="shared" si="4"/>
        <v>1</v>
      </c>
    </row>
    <row r="43" spans="1:13">
      <c r="A43" s="37">
        <v>32</v>
      </c>
      <c r="B43" s="6"/>
      <c r="C43" s="6"/>
      <c r="D43" s="6"/>
      <c r="E43" s="6"/>
      <c r="F43" s="6"/>
      <c r="G43" s="6"/>
      <c r="H43" s="404"/>
      <c r="I43" s="371" t="str">
        <f t="shared" si="1"/>
        <v/>
      </c>
      <c r="J43" s="37"/>
      <c r="K43" s="58" t="str">
        <f t="shared" si="2"/>
        <v/>
      </c>
      <c r="L43" s="342" t="b">
        <f t="shared" si="3"/>
        <v>0</v>
      </c>
      <c r="M43" s="343">
        <f t="shared" si="4"/>
        <v>1</v>
      </c>
    </row>
    <row r="44" spans="1:13">
      <c r="A44" s="37">
        <v>33</v>
      </c>
      <c r="B44" s="6"/>
      <c r="C44" s="6"/>
      <c r="D44" s="6"/>
      <c r="E44" s="6"/>
      <c r="F44" s="6"/>
      <c r="G44" s="6"/>
      <c r="H44" s="404"/>
      <c r="I44" s="371" t="str">
        <f t="shared" si="1"/>
        <v/>
      </c>
      <c r="J44" s="37"/>
      <c r="K44" s="58" t="str">
        <f t="shared" ref="K44:K75" si="5">IF(OR($B44="",$C44="",$H44="",$H44&gt;an_final,$L44=FALSE),"",IF($H44&gt;=an_initial,1,""))</f>
        <v/>
      </c>
      <c r="L44" s="342" t="b">
        <f t="shared" si="3"/>
        <v>0</v>
      </c>
      <c r="M44" s="343">
        <f t="shared" ref="M44:M75" si="6">LEN(B44)-LEN(SUBSTITUTE(B44,",",""))+1</f>
        <v>1</v>
      </c>
    </row>
    <row r="45" spans="1:13">
      <c r="A45" s="37">
        <v>34</v>
      </c>
      <c r="B45" s="6"/>
      <c r="C45" s="6"/>
      <c r="D45" s="6"/>
      <c r="E45" s="6"/>
      <c r="F45" s="6"/>
      <c r="G45" s="6"/>
      <c r="H45" s="404"/>
      <c r="I45" s="371" t="str">
        <f t="shared" si="1"/>
        <v/>
      </c>
      <c r="J45" s="37"/>
      <c r="K45" s="58" t="str">
        <f t="shared" si="5"/>
        <v/>
      </c>
      <c r="L45" s="342" t="b">
        <f t="shared" si="3"/>
        <v>0</v>
      </c>
      <c r="M45" s="343">
        <f t="shared" si="6"/>
        <v>1</v>
      </c>
    </row>
    <row r="46" spans="1:13">
      <c r="A46" s="37">
        <v>35</v>
      </c>
      <c r="B46" s="6"/>
      <c r="C46" s="6"/>
      <c r="D46" s="6"/>
      <c r="E46" s="6"/>
      <c r="F46" s="6"/>
      <c r="G46" s="6"/>
      <c r="H46" s="404"/>
      <c r="I46" s="371" t="str">
        <f t="shared" si="1"/>
        <v/>
      </c>
      <c r="J46" s="37"/>
      <c r="K46" s="58" t="str">
        <f t="shared" si="5"/>
        <v/>
      </c>
      <c r="L46" s="342" t="b">
        <f t="shared" si="3"/>
        <v>0</v>
      </c>
      <c r="M46" s="343">
        <f t="shared" si="6"/>
        <v>1</v>
      </c>
    </row>
    <row r="47" spans="1:13">
      <c r="A47" s="37">
        <v>36</v>
      </c>
      <c r="B47" s="6"/>
      <c r="C47" s="6"/>
      <c r="D47" s="6"/>
      <c r="E47" s="6"/>
      <c r="F47" s="6"/>
      <c r="G47" s="6"/>
      <c r="H47" s="404"/>
      <c r="I47" s="371" t="str">
        <f t="shared" si="1"/>
        <v/>
      </c>
      <c r="J47" s="37"/>
      <c r="K47" s="58" t="str">
        <f t="shared" si="5"/>
        <v/>
      </c>
      <c r="L47" s="342" t="b">
        <f t="shared" si="3"/>
        <v>0</v>
      </c>
      <c r="M47" s="343">
        <f t="shared" si="6"/>
        <v>1</v>
      </c>
    </row>
    <row r="48" spans="1:13">
      <c r="A48" s="37">
        <v>37</v>
      </c>
      <c r="B48" s="6"/>
      <c r="C48" s="6"/>
      <c r="D48" s="6"/>
      <c r="E48" s="6"/>
      <c r="F48" s="6"/>
      <c r="G48" s="6"/>
      <c r="H48" s="404"/>
      <c r="I48" s="371" t="str">
        <f t="shared" si="1"/>
        <v/>
      </c>
      <c r="J48" s="37"/>
      <c r="K48" s="58" t="str">
        <f t="shared" si="5"/>
        <v/>
      </c>
      <c r="L48" s="342" t="b">
        <f t="shared" si="3"/>
        <v>0</v>
      </c>
      <c r="M48" s="343">
        <f t="shared" si="6"/>
        <v>1</v>
      </c>
    </row>
    <row r="49" spans="1:13">
      <c r="A49" s="37">
        <v>38</v>
      </c>
      <c r="B49" s="6"/>
      <c r="C49" s="6"/>
      <c r="D49" s="6"/>
      <c r="E49" s="6"/>
      <c r="F49" s="6"/>
      <c r="G49" s="6"/>
      <c r="H49" s="404"/>
      <c r="I49" s="371" t="str">
        <f t="shared" si="1"/>
        <v/>
      </c>
      <c r="J49" s="37"/>
      <c r="K49" s="58" t="str">
        <f t="shared" si="5"/>
        <v/>
      </c>
      <c r="L49" s="342" t="b">
        <f t="shared" si="3"/>
        <v>0</v>
      </c>
      <c r="M49" s="343">
        <f t="shared" si="6"/>
        <v>1</v>
      </c>
    </row>
    <row r="50" spans="1:13">
      <c r="A50" s="37">
        <v>39</v>
      </c>
      <c r="B50" s="6"/>
      <c r="C50" s="6"/>
      <c r="D50" s="6"/>
      <c r="E50" s="6"/>
      <c r="F50" s="6"/>
      <c r="G50" s="6"/>
      <c r="H50" s="404"/>
      <c r="I50" s="371" t="str">
        <f t="shared" si="1"/>
        <v/>
      </c>
      <c r="J50" s="37"/>
      <c r="K50" s="58" t="str">
        <f t="shared" si="5"/>
        <v/>
      </c>
      <c r="L50" s="342" t="b">
        <f t="shared" si="3"/>
        <v>0</v>
      </c>
      <c r="M50" s="343">
        <f t="shared" si="6"/>
        <v>1</v>
      </c>
    </row>
    <row r="51" spans="1:13">
      <c r="A51" s="37">
        <v>40</v>
      </c>
      <c r="B51" s="6"/>
      <c r="C51" s="6"/>
      <c r="D51" s="6"/>
      <c r="E51" s="6"/>
      <c r="F51" s="6"/>
      <c r="G51" s="6"/>
      <c r="H51" s="404"/>
      <c r="I51" s="371" t="str">
        <f t="shared" si="1"/>
        <v/>
      </c>
      <c r="J51" s="37"/>
      <c r="K51" s="58" t="str">
        <f t="shared" si="5"/>
        <v/>
      </c>
      <c r="L51" s="342" t="b">
        <f t="shared" si="3"/>
        <v>0</v>
      </c>
      <c r="M51" s="343">
        <f t="shared" si="6"/>
        <v>1</v>
      </c>
    </row>
    <row r="52" spans="1:13">
      <c r="A52" s="37">
        <v>41</v>
      </c>
      <c r="B52" s="6"/>
      <c r="C52" s="6"/>
      <c r="D52" s="6"/>
      <c r="E52" s="6"/>
      <c r="F52" s="6"/>
      <c r="G52" s="6"/>
      <c r="H52" s="404"/>
      <c r="I52" s="371" t="str">
        <f t="shared" si="1"/>
        <v/>
      </c>
      <c r="J52" s="37"/>
      <c r="K52" s="58" t="str">
        <f t="shared" si="5"/>
        <v/>
      </c>
      <c r="L52" s="342" t="b">
        <f t="shared" si="3"/>
        <v>0</v>
      </c>
      <c r="M52" s="343">
        <f t="shared" si="6"/>
        <v>1</v>
      </c>
    </row>
    <row r="53" spans="1:13">
      <c r="A53" s="37">
        <v>42</v>
      </c>
      <c r="B53" s="6"/>
      <c r="C53" s="6"/>
      <c r="D53" s="6"/>
      <c r="E53" s="6"/>
      <c r="F53" s="6"/>
      <c r="G53" s="6"/>
      <c r="H53" s="404"/>
      <c r="I53" s="371" t="str">
        <f t="shared" si="1"/>
        <v/>
      </c>
      <c r="J53" s="37"/>
      <c r="K53" s="58" t="str">
        <f t="shared" si="5"/>
        <v/>
      </c>
      <c r="L53" s="342" t="b">
        <f t="shared" si="3"/>
        <v>0</v>
      </c>
      <c r="M53" s="343">
        <f t="shared" si="6"/>
        <v>1</v>
      </c>
    </row>
    <row r="54" spans="1:13">
      <c r="A54" s="37">
        <v>43</v>
      </c>
      <c r="B54" s="6"/>
      <c r="C54" s="6"/>
      <c r="D54" s="6"/>
      <c r="E54" s="6"/>
      <c r="F54" s="6"/>
      <c r="G54" s="6"/>
      <c r="H54" s="404"/>
      <c r="I54" s="371" t="str">
        <f t="shared" si="1"/>
        <v/>
      </c>
      <c r="J54" s="37"/>
      <c r="K54" s="58" t="str">
        <f t="shared" si="5"/>
        <v/>
      </c>
      <c r="L54" s="342" t="b">
        <f t="shared" si="3"/>
        <v>0</v>
      </c>
      <c r="M54" s="343">
        <f t="shared" si="6"/>
        <v>1</v>
      </c>
    </row>
    <row r="55" spans="1:13">
      <c r="A55" s="37">
        <v>44</v>
      </c>
      <c r="B55" s="6"/>
      <c r="C55" s="6"/>
      <c r="D55" s="6"/>
      <c r="E55" s="6"/>
      <c r="F55" s="6"/>
      <c r="G55" s="6"/>
      <c r="H55" s="404"/>
      <c r="I55" s="371" t="str">
        <f t="shared" si="1"/>
        <v/>
      </c>
      <c r="J55" s="37"/>
      <c r="K55" s="58" t="str">
        <f t="shared" si="5"/>
        <v/>
      </c>
      <c r="L55" s="342" t="b">
        <f t="shared" si="3"/>
        <v>0</v>
      </c>
      <c r="M55" s="343">
        <f t="shared" si="6"/>
        <v>1</v>
      </c>
    </row>
    <row r="56" spans="1:13">
      <c r="A56" s="37">
        <v>45</v>
      </c>
      <c r="B56" s="6"/>
      <c r="C56" s="6"/>
      <c r="D56" s="6"/>
      <c r="E56" s="6"/>
      <c r="F56" s="6"/>
      <c r="G56" s="6"/>
      <c r="H56" s="404"/>
      <c r="I56" s="371" t="str">
        <f t="shared" si="1"/>
        <v/>
      </c>
      <c r="J56" s="37"/>
      <c r="K56" s="58" t="str">
        <f t="shared" si="5"/>
        <v/>
      </c>
      <c r="L56" s="342" t="b">
        <f t="shared" si="3"/>
        <v>0</v>
      </c>
      <c r="M56" s="343">
        <f t="shared" si="6"/>
        <v>1</v>
      </c>
    </row>
    <row r="57" spans="1:13">
      <c r="A57" s="37">
        <v>46</v>
      </c>
      <c r="B57" s="6"/>
      <c r="C57" s="6"/>
      <c r="D57" s="6"/>
      <c r="E57" s="6"/>
      <c r="F57" s="6"/>
      <c r="G57" s="6"/>
      <c r="H57" s="404"/>
      <c r="I57" s="371" t="str">
        <f t="shared" si="1"/>
        <v/>
      </c>
      <c r="J57" s="37"/>
      <c r="K57" s="58" t="str">
        <f t="shared" si="5"/>
        <v/>
      </c>
      <c r="L57" s="342" t="b">
        <f t="shared" si="3"/>
        <v>0</v>
      </c>
      <c r="M57" s="343">
        <f t="shared" si="6"/>
        <v>1</v>
      </c>
    </row>
    <row r="58" spans="1:13">
      <c r="A58" s="37">
        <v>47</v>
      </c>
      <c r="B58" s="6"/>
      <c r="C58" s="6"/>
      <c r="D58" s="6"/>
      <c r="E58" s="6"/>
      <c r="F58" s="6"/>
      <c r="G58" s="6"/>
      <c r="H58" s="404"/>
      <c r="I58" s="371" t="str">
        <f t="shared" si="1"/>
        <v/>
      </c>
      <c r="J58" s="37"/>
      <c r="K58" s="58" t="str">
        <f t="shared" si="5"/>
        <v/>
      </c>
      <c r="L58" s="342" t="b">
        <f t="shared" si="3"/>
        <v>0</v>
      </c>
      <c r="M58" s="343">
        <f t="shared" si="6"/>
        <v>1</v>
      </c>
    </row>
    <row r="59" spans="1:13">
      <c r="A59" s="37">
        <v>48</v>
      </c>
      <c r="B59" s="6"/>
      <c r="C59" s="6"/>
      <c r="D59" s="6"/>
      <c r="E59" s="6"/>
      <c r="F59" s="6"/>
      <c r="G59" s="6"/>
      <c r="H59" s="404"/>
      <c r="I59" s="371" t="str">
        <f t="shared" si="1"/>
        <v/>
      </c>
      <c r="J59" s="37"/>
      <c r="K59" s="58" t="str">
        <f t="shared" si="5"/>
        <v/>
      </c>
      <c r="L59" s="342" t="b">
        <f t="shared" si="3"/>
        <v>0</v>
      </c>
      <c r="M59" s="343">
        <f t="shared" si="6"/>
        <v>1</v>
      </c>
    </row>
    <row r="60" spans="1:13">
      <c r="A60" s="37">
        <v>49</v>
      </c>
      <c r="B60" s="6"/>
      <c r="C60" s="6"/>
      <c r="D60" s="6"/>
      <c r="E60" s="6"/>
      <c r="F60" s="6"/>
      <c r="G60" s="6"/>
      <c r="H60" s="404"/>
      <c r="I60" s="371" t="str">
        <f t="shared" si="1"/>
        <v/>
      </c>
      <c r="J60" s="37"/>
      <c r="K60" s="58" t="str">
        <f t="shared" si="5"/>
        <v/>
      </c>
      <c r="L60" s="342" t="b">
        <f t="shared" si="3"/>
        <v>0</v>
      </c>
      <c r="M60" s="343">
        <f t="shared" si="6"/>
        <v>1</v>
      </c>
    </row>
    <row r="61" spans="1:13">
      <c r="A61" s="37">
        <v>50</v>
      </c>
      <c r="B61" s="6"/>
      <c r="C61" s="6"/>
      <c r="D61" s="6"/>
      <c r="E61" s="6"/>
      <c r="F61" s="6"/>
      <c r="G61" s="6"/>
      <c r="H61" s="404"/>
      <c r="I61" s="371" t="str">
        <f t="shared" si="1"/>
        <v/>
      </c>
      <c r="J61" s="37"/>
      <c r="K61" s="58" t="str">
        <f t="shared" si="5"/>
        <v/>
      </c>
      <c r="L61" s="342" t="b">
        <f t="shared" si="3"/>
        <v>0</v>
      </c>
      <c r="M61" s="343">
        <f t="shared" si="6"/>
        <v>1</v>
      </c>
    </row>
    <row r="62" spans="1:13">
      <c r="A62" s="37">
        <v>51</v>
      </c>
      <c r="B62" s="6"/>
      <c r="C62" s="6"/>
      <c r="D62" s="6"/>
      <c r="E62" s="6"/>
      <c r="F62" s="6"/>
      <c r="G62" s="6"/>
      <c r="H62" s="404"/>
      <c r="I62" s="371" t="str">
        <f t="shared" si="1"/>
        <v/>
      </c>
      <c r="J62" s="37"/>
      <c r="K62" s="58" t="str">
        <f t="shared" si="5"/>
        <v/>
      </c>
      <c r="L62" s="342" t="b">
        <f t="shared" si="3"/>
        <v>0</v>
      </c>
      <c r="M62" s="343">
        <f t="shared" si="6"/>
        <v>1</v>
      </c>
    </row>
    <row r="63" spans="1:13">
      <c r="A63" s="37">
        <v>52</v>
      </c>
      <c r="B63" s="6"/>
      <c r="C63" s="6"/>
      <c r="D63" s="6"/>
      <c r="E63" s="6"/>
      <c r="F63" s="6"/>
      <c r="G63" s="6"/>
      <c r="H63" s="404"/>
      <c r="I63" s="371" t="str">
        <f t="shared" si="1"/>
        <v/>
      </c>
      <c r="J63" s="37"/>
      <c r="K63" s="58" t="str">
        <f t="shared" si="5"/>
        <v/>
      </c>
      <c r="L63" s="342" t="b">
        <f t="shared" si="3"/>
        <v>0</v>
      </c>
      <c r="M63" s="343">
        <f t="shared" si="6"/>
        <v>1</v>
      </c>
    </row>
    <row r="64" spans="1:13">
      <c r="A64" s="37">
        <v>53</v>
      </c>
      <c r="B64" s="6"/>
      <c r="C64" s="6"/>
      <c r="D64" s="6"/>
      <c r="E64" s="6"/>
      <c r="F64" s="6"/>
      <c r="G64" s="6"/>
      <c r="H64" s="404"/>
      <c r="I64" s="371" t="str">
        <f t="shared" si="1"/>
        <v/>
      </c>
      <c r="J64" s="37"/>
      <c r="K64" s="58" t="str">
        <f t="shared" si="5"/>
        <v/>
      </c>
      <c r="L64" s="342" t="b">
        <f t="shared" si="3"/>
        <v>0</v>
      </c>
      <c r="M64" s="343">
        <f t="shared" si="6"/>
        <v>1</v>
      </c>
    </row>
    <row r="65" spans="1:13">
      <c r="A65" s="37">
        <v>54</v>
      </c>
      <c r="B65" s="6"/>
      <c r="C65" s="6"/>
      <c r="D65" s="6"/>
      <c r="E65" s="6"/>
      <c r="F65" s="6"/>
      <c r="G65" s="6"/>
      <c r="H65" s="404"/>
      <c r="I65" s="371" t="str">
        <f t="shared" si="1"/>
        <v/>
      </c>
      <c r="J65" s="37"/>
      <c r="K65" s="58" t="str">
        <f t="shared" si="5"/>
        <v/>
      </c>
      <c r="L65" s="342" t="b">
        <f t="shared" si="3"/>
        <v>0</v>
      </c>
      <c r="M65" s="343">
        <f t="shared" si="6"/>
        <v>1</v>
      </c>
    </row>
    <row r="66" spans="1:13">
      <c r="A66" s="37">
        <v>55</v>
      </c>
      <c r="B66" s="6"/>
      <c r="C66" s="6"/>
      <c r="D66" s="6"/>
      <c r="E66" s="6"/>
      <c r="F66" s="6"/>
      <c r="G66" s="6"/>
      <c r="H66" s="404"/>
      <c r="I66" s="371" t="str">
        <f t="shared" si="1"/>
        <v/>
      </c>
      <c r="J66" s="37"/>
      <c r="K66" s="58" t="str">
        <f t="shared" si="5"/>
        <v/>
      </c>
      <c r="L66" s="342" t="b">
        <f t="shared" si="3"/>
        <v>0</v>
      </c>
      <c r="M66" s="343">
        <f t="shared" si="6"/>
        <v>1</v>
      </c>
    </row>
    <row r="67" spans="1:13">
      <c r="A67" s="37">
        <v>56</v>
      </c>
      <c r="B67" s="6"/>
      <c r="C67" s="6"/>
      <c r="D67" s="6"/>
      <c r="E67" s="6"/>
      <c r="F67" s="6"/>
      <c r="G67" s="6"/>
      <c r="H67" s="404"/>
      <c r="I67" s="371" t="str">
        <f t="shared" si="1"/>
        <v/>
      </c>
      <c r="J67" s="37"/>
      <c r="K67" s="58" t="str">
        <f t="shared" si="5"/>
        <v/>
      </c>
      <c r="L67" s="342" t="b">
        <f t="shared" si="3"/>
        <v>0</v>
      </c>
      <c r="M67" s="343">
        <f t="shared" si="6"/>
        <v>1</v>
      </c>
    </row>
    <row r="68" spans="1:13">
      <c r="A68" s="37">
        <v>57</v>
      </c>
      <c r="B68" s="6"/>
      <c r="C68" s="6"/>
      <c r="D68" s="6"/>
      <c r="E68" s="6"/>
      <c r="F68" s="6"/>
      <c r="G68" s="6"/>
      <c r="H68" s="404"/>
      <c r="I68" s="371" t="str">
        <f t="shared" si="1"/>
        <v/>
      </c>
      <c r="J68" s="37"/>
      <c r="K68" s="58" t="str">
        <f t="shared" si="5"/>
        <v/>
      </c>
      <c r="L68" s="342" t="b">
        <f t="shared" si="3"/>
        <v>0</v>
      </c>
      <c r="M68" s="343">
        <f t="shared" si="6"/>
        <v>1</v>
      </c>
    </row>
    <row r="69" spans="1:13">
      <c r="A69" s="37">
        <v>58</v>
      </c>
      <c r="B69" s="6"/>
      <c r="C69" s="6"/>
      <c r="D69" s="6"/>
      <c r="E69" s="6"/>
      <c r="F69" s="6"/>
      <c r="G69" s="6"/>
      <c r="H69" s="404"/>
      <c r="I69" s="371" t="str">
        <f t="shared" si="1"/>
        <v/>
      </c>
      <c r="J69" s="37"/>
      <c r="K69" s="58" t="str">
        <f t="shared" si="5"/>
        <v/>
      </c>
      <c r="L69" s="342" t="b">
        <f t="shared" si="3"/>
        <v>0</v>
      </c>
      <c r="M69" s="343">
        <f t="shared" si="6"/>
        <v>1</v>
      </c>
    </row>
    <row r="70" spans="1:13">
      <c r="A70" s="37">
        <v>59</v>
      </c>
      <c r="B70" s="6"/>
      <c r="C70" s="6"/>
      <c r="D70" s="6"/>
      <c r="E70" s="6"/>
      <c r="F70" s="6"/>
      <c r="G70" s="6"/>
      <c r="H70" s="404"/>
      <c r="I70" s="371" t="str">
        <f t="shared" si="1"/>
        <v/>
      </c>
      <c r="J70" s="37"/>
      <c r="K70" s="58" t="str">
        <f t="shared" si="5"/>
        <v/>
      </c>
      <c r="L70" s="342" t="b">
        <f t="shared" si="3"/>
        <v>0</v>
      </c>
      <c r="M70" s="343">
        <f t="shared" si="6"/>
        <v>1</v>
      </c>
    </row>
    <row r="71" spans="1:13">
      <c r="A71" s="37">
        <v>60</v>
      </c>
      <c r="B71" s="6"/>
      <c r="C71" s="6"/>
      <c r="D71" s="6"/>
      <c r="E71" s="6"/>
      <c r="F71" s="6"/>
      <c r="G71" s="6"/>
      <c r="H71" s="404"/>
      <c r="I71" s="371" t="str">
        <f t="shared" si="1"/>
        <v/>
      </c>
      <c r="J71" s="37"/>
      <c r="K71" s="58" t="str">
        <f t="shared" si="5"/>
        <v/>
      </c>
      <c r="L71" s="342" t="b">
        <f t="shared" si="3"/>
        <v>0</v>
      </c>
      <c r="M71" s="343">
        <f t="shared" si="6"/>
        <v>1</v>
      </c>
    </row>
    <row r="72" spans="1:13">
      <c r="A72" s="37">
        <v>61</v>
      </c>
      <c r="B72" s="6"/>
      <c r="C72" s="6"/>
      <c r="D72" s="6"/>
      <c r="E72" s="6"/>
      <c r="F72" s="6"/>
      <c r="G72" s="6"/>
      <c r="H72" s="404"/>
      <c r="I72" s="371" t="str">
        <f t="shared" si="1"/>
        <v/>
      </c>
      <c r="J72" s="37"/>
      <c r="K72" s="58" t="str">
        <f t="shared" si="5"/>
        <v/>
      </c>
      <c r="L72" s="342" t="b">
        <f t="shared" si="3"/>
        <v>0</v>
      </c>
      <c r="M72" s="343">
        <f t="shared" si="6"/>
        <v>1</v>
      </c>
    </row>
    <row r="73" spans="1:13">
      <c r="A73" s="37">
        <v>62</v>
      </c>
      <c r="B73" s="6"/>
      <c r="C73" s="6"/>
      <c r="D73" s="6"/>
      <c r="E73" s="6"/>
      <c r="F73" s="6"/>
      <c r="G73" s="6"/>
      <c r="H73" s="404"/>
      <c r="I73" s="371" t="str">
        <f t="shared" si="1"/>
        <v/>
      </c>
      <c r="J73" s="37"/>
      <c r="K73" s="58" t="str">
        <f t="shared" si="5"/>
        <v/>
      </c>
      <c r="L73" s="342" t="b">
        <f t="shared" si="3"/>
        <v>0</v>
      </c>
      <c r="M73" s="343">
        <f t="shared" si="6"/>
        <v>1</v>
      </c>
    </row>
    <row r="74" spans="1:13">
      <c r="A74" s="37">
        <v>63</v>
      </c>
      <c r="B74" s="6"/>
      <c r="C74" s="6"/>
      <c r="D74" s="6"/>
      <c r="E74" s="6"/>
      <c r="F74" s="6"/>
      <c r="G74" s="6"/>
      <c r="H74" s="404"/>
      <c r="I74" s="371" t="str">
        <f t="shared" si="1"/>
        <v/>
      </c>
      <c r="J74" s="37"/>
      <c r="K74" s="58" t="str">
        <f t="shared" si="5"/>
        <v/>
      </c>
      <c r="L74" s="342" t="b">
        <f t="shared" si="3"/>
        <v>0</v>
      </c>
      <c r="M74" s="343">
        <f t="shared" si="6"/>
        <v>1</v>
      </c>
    </row>
    <row r="75" spans="1:13">
      <c r="A75" s="37">
        <v>64</v>
      </c>
      <c r="B75" s="6"/>
      <c r="C75" s="6"/>
      <c r="D75" s="6"/>
      <c r="E75" s="6"/>
      <c r="F75" s="6"/>
      <c r="G75" s="6"/>
      <c r="H75" s="404"/>
      <c r="I75" s="371" t="str">
        <f t="shared" si="1"/>
        <v/>
      </c>
      <c r="J75" s="37"/>
      <c r="K75" s="58" t="str">
        <f t="shared" si="5"/>
        <v/>
      </c>
      <c r="L75" s="342" t="b">
        <f t="shared" si="3"/>
        <v>0</v>
      </c>
      <c r="M75" s="343">
        <f t="shared" si="6"/>
        <v>1</v>
      </c>
    </row>
    <row r="76" spans="1:13">
      <c r="A76" s="37">
        <v>65</v>
      </c>
      <c r="B76" s="6"/>
      <c r="C76" s="6"/>
      <c r="D76" s="6"/>
      <c r="E76" s="6"/>
      <c r="F76" s="6"/>
      <c r="G76" s="6"/>
      <c r="H76" s="404"/>
      <c r="I76" s="371" t="str">
        <f t="shared" ref="I76:I139" si="7">IF(OR($B76="",$C76="",$H76&lt;an_initial,$H76&gt;an_final,$L76=FALSE),"",K76*(IF(D76="X",100,0) + IF(E76="X",50,0) + IF(F76="X",200,0) + IF(G76="X",150,0) ))</f>
        <v/>
      </c>
      <c r="J76" s="37"/>
      <c r="K76" s="58" t="str">
        <f t="shared" ref="K76:K110" si="8">IF(OR($B76="",$C76="",$H76="",$H76&gt;an_final,$L76=FALSE),"",IF($H76&gt;=an_initial,1,""))</f>
        <v/>
      </c>
      <c r="L76" s="342" t="b">
        <f t="shared" ref="L76:L110" si="9">IF(nume_candidat="",FALSE,ISNUMBER(SEARCH(nume_candidat,$B76)))</f>
        <v>0</v>
      </c>
      <c r="M76" s="343">
        <f t="shared" ref="M76:M110" si="10">LEN(B76)-LEN(SUBSTITUTE(B76,",",""))+1</f>
        <v>1</v>
      </c>
    </row>
    <row r="77" spans="1:13">
      <c r="A77" s="37">
        <v>66</v>
      </c>
      <c r="B77" s="6"/>
      <c r="C77" s="6"/>
      <c r="D77" s="6"/>
      <c r="E77" s="6"/>
      <c r="F77" s="6"/>
      <c r="G77" s="6"/>
      <c r="H77" s="404"/>
      <c r="I77" s="371" t="str">
        <f t="shared" si="7"/>
        <v/>
      </c>
      <c r="J77" s="37"/>
      <c r="K77" s="58" t="str">
        <f t="shared" si="8"/>
        <v/>
      </c>
      <c r="L77" s="342" t="b">
        <f t="shared" si="9"/>
        <v>0</v>
      </c>
      <c r="M77" s="343">
        <f t="shared" si="10"/>
        <v>1</v>
      </c>
    </row>
    <row r="78" spans="1:13">
      <c r="A78" s="37">
        <v>67</v>
      </c>
      <c r="B78" s="6"/>
      <c r="C78" s="6"/>
      <c r="D78" s="6"/>
      <c r="E78" s="6"/>
      <c r="F78" s="6"/>
      <c r="G78" s="6"/>
      <c r="H78" s="404"/>
      <c r="I78" s="371" t="str">
        <f t="shared" si="7"/>
        <v/>
      </c>
      <c r="J78" s="37"/>
      <c r="K78" s="58" t="str">
        <f t="shared" si="8"/>
        <v/>
      </c>
      <c r="L78" s="342" t="b">
        <f t="shared" si="9"/>
        <v>0</v>
      </c>
      <c r="M78" s="343">
        <f t="shared" si="10"/>
        <v>1</v>
      </c>
    </row>
    <row r="79" spans="1:13">
      <c r="A79" s="37">
        <v>68</v>
      </c>
      <c r="B79" s="6"/>
      <c r="C79" s="6"/>
      <c r="D79" s="6"/>
      <c r="E79" s="6"/>
      <c r="F79" s="6"/>
      <c r="G79" s="6"/>
      <c r="H79" s="404"/>
      <c r="I79" s="371" t="str">
        <f t="shared" si="7"/>
        <v/>
      </c>
      <c r="J79" s="37"/>
      <c r="K79" s="58" t="str">
        <f t="shared" si="8"/>
        <v/>
      </c>
      <c r="L79" s="342" t="b">
        <f t="shared" si="9"/>
        <v>0</v>
      </c>
      <c r="M79" s="343">
        <f t="shared" si="10"/>
        <v>1</v>
      </c>
    </row>
    <row r="80" spans="1:13">
      <c r="A80" s="37">
        <v>69</v>
      </c>
      <c r="B80" s="6"/>
      <c r="C80" s="6"/>
      <c r="D80" s="6"/>
      <c r="E80" s="6"/>
      <c r="F80" s="6"/>
      <c r="G80" s="6"/>
      <c r="H80" s="404"/>
      <c r="I80" s="371" t="str">
        <f t="shared" si="7"/>
        <v/>
      </c>
      <c r="J80" s="37"/>
      <c r="K80" s="58" t="str">
        <f t="shared" si="8"/>
        <v/>
      </c>
      <c r="L80" s="342" t="b">
        <f t="shared" si="9"/>
        <v>0</v>
      </c>
      <c r="M80" s="343">
        <f t="shared" si="10"/>
        <v>1</v>
      </c>
    </row>
    <row r="81" spans="1:13">
      <c r="A81" s="37">
        <v>70</v>
      </c>
      <c r="B81" s="6"/>
      <c r="C81" s="6"/>
      <c r="D81" s="6"/>
      <c r="E81" s="6"/>
      <c r="F81" s="6"/>
      <c r="G81" s="6"/>
      <c r="H81" s="404"/>
      <c r="I81" s="371" t="str">
        <f t="shared" si="7"/>
        <v/>
      </c>
      <c r="J81" s="37"/>
      <c r="K81" s="58" t="str">
        <f t="shared" si="8"/>
        <v/>
      </c>
      <c r="L81" s="342" t="b">
        <f t="shared" si="9"/>
        <v>0</v>
      </c>
      <c r="M81" s="343">
        <f t="shared" si="10"/>
        <v>1</v>
      </c>
    </row>
    <row r="82" spans="1:13">
      <c r="A82" s="37">
        <v>71</v>
      </c>
      <c r="B82" s="6"/>
      <c r="C82" s="6"/>
      <c r="D82" s="6"/>
      <c r="E82" s="6"/>
      <c r="F82" s="6"/>
      <c r="G82" s="6"/>
      <c r="H82" s="404"/>
      <c r="I82" s="371" t="str">
        <f t="shared" si="7"/>
        <v/>
      </c>
      <c r="J82" s="37"/>
      <c r="K82" s="58" t="str">
        <f t="shared" si="8"/>
        <v/>
      </c>
      <c r="L82" s="342" t="b">
        <f t="shared" si="9"/>
        <v>0</v>
      </c>
      <c r="M82" s="343">
        <f t="shared" si="10"/>
        <v>1</v>
      </c>
    </row>
    <row r="83" spans="1:13">
      <c r="A83" s="37">
        <v>72</v>
      </c>
      <c r="B83" s="6"/>
      <c r="C83" s="6"/>
      <c r="D83" s="6"/>
      <c r="E83" s="6"/>
      <c r="F83" s="6"/>
      <c r="G83" s="6"/>
      <c r="H83" s="404"/>
      <c r="I83" s="371" t="str">
        <f t="shared" si="7"/>
        <v/>
      </c>
      <c r="J83" s="37"/>
      <c r="K83" s="58" t="str">
        <f t="shared" si="8"/>
        <v/>
      </c>
      <c r="L83" s="342" t="b">
        <f t="shared" si="9"/>
        <v>0</v>
      </c>
      <c r="M83" s="343">
        <f t="shared" si="10"/>
        <v>1</v>
      </c>
    </row>
    <row r="84" spans="1:13">
      <c r="A84" s="37">
        <v>73</v>
      </c>
      <c r="B84" s="6"/>
      <c r="C84" s="6"/>
      <c r="D84" s="6"/>
      <c r="E84" s="6"/>
      <c r="F84" s="6"/>
      <c r="G84" s="6"/>
      <c r="H84" s="404"/>
      <c r="I84" s="371" t="str">
        <f t="shared" si="7"/>
        <v/>
      </c>
      <c r="J84" s="37"/>
      <c r="K84" s="58" t="str">
        <f t="shared" si="8"/>
        <v/>
      </c>
      <c r="L84" s="342" t="b">
        <f t="shared" si="9"/>
        <v>0</v>
      </c>
      <c r="M84" s="343">
        <f t="shared" si="10"/>
        <v>1</v>
      </c>
    </row>
    <row r="85" spans="1:13">
      <c r="A85" s="37">
        <v>74</v>
      </c>
      <c r="B85" s="6"/>
      <c r="C85" s="6"/>
      <c r="D85" s="6"/>
      <c r="E85" s="6"/>
      <c r="F85" s="6"/>
      <c r="G85" s="6"/>
      <c r="H85" s="404"/>
      <c r="I85" s="371" t="str">
        <f t="shared" si="7"/>
        <v/>
      </c>
      <c r="J85" s="37"/>
      <c r="K85" s="58" t="str">
        <f t="shared" si="8"/>
        <v/>
      </c>
      <c r="L85" s="342" t="b">
        <f t="shared" si="9"/>
        <v>0</v>
      </c>
      <c r="M85" s="343">
        <f t="shared" si="10"/>
        <v>1</v>
      </c>
    </row>
    <row r="86" spans="1:13">
      <c r="A86" s="37">
        <v>75</v>
      </c>
      <c r="B86" s="6"/>
      <c r="C86" s="6"/>
      <c r="D86" s="6"/>
      <c r="E86" s="6"/>
      <c r="F86" s="6"/>
      <c r="G86" s="6"/>
      <c r="H86" s="404"/>
      <c r="I86" s="371" t="str">
        <f t="shared" si="7"/>
        <v/>
      </c>
      <c r="J86" s="37"/>
      <c r="K86" s="58" t="str">
        <f t="shared" si="8"/>
        <v/>
      </c>
      <c r="L86" s="342" t="b">
        <f t="shared" si="9"/>
        <v>0</v>
      </c>
      <c r="M86" s="343">
        <f t="shared" si="10"/>
        <v>1</v>
      </c>
    </row>
    <row r="87" spans="1:13">
      <c r="A87" s="37">
        <v>76</v>
      </c>
      <c r="B87" s="6"/>
      <c r="C87" s="6"/>
      <c r="D87" s="6"/>
      <c r="E87" s="6"/>
      <c r="F87" s="6"/>
      <c r="G87" s="6"/>
      <c r="H87" s="404"/>
      <c r="I87" s="371" t="str">
        <f t="shared" si="7"/>
        <v/>
      </c>
      <c r="J87" s="37"/>
      <c r="K87" s="58" t="str">
        <f t="shared" si="8"/>
        <v/>
      </c>
      <c r="L87" s="342" t="b">
        <f t="shared" si="9"/>
        <v>0</v>
      </c>
      <c r="M87" s="343">
        <f t="shared" si="10"/>
        <v>1</v>
      </c>
    </row>
    <row r="88" spans="1:13">
      <c r="A88" s="37">
        <v>77</v>
      </c>
      <c r="B88" s="6"/>
      <c r="C88" s="6"/>
      <c r="D88" s="6"/>
      <c r="E88" s="6"/>
      <c r="F88" s="6"/>
      <c r="G88" s="6"/>
      <c r="H88" s="404"/>
      <c r="I88" s="371" t="str">
        <f t="shared" si="7"/>
        <v/>
      </c>
      <c r="J88" s="37"/>
      <c r="K88" s="58" t="str">
        <f t="shared" si="8"/>
        <v/>
      </c>
      <c r="L88" s="342" t="b">
        <f t="shared" si="9"/>
        <v>0</v>
      </c>
      <c r="M88" s="343">
        <f t="shared" si="10"/>
        <v>1</v>
      </c>
    </row>
    <row r="89" spans="1:13">
      <c r="A89" s="37">
        <v>78</v>
      </c>
      <c r="B89" s="6"/>
      <c r="C89" s="6"/>
      <c r="D89" s="6"/>
      <c r="E89" s="6"/>
      <c r="F89" s="6"/>
      <c r="G89" s="6"/>
      <c r="H89" s="404"/>
      <c r="I89" s="371" t="str">
        <f t="shared" si="7"/>
        <v/>
      </c>
      <c r="J89" s="37"/>
      <c r="K89" s="58" t="str">
        <f t="shared" si="8"/>
        <v/>
      </c>
      <c r="L89" s="342" t="b">
        <f t="shared" si="9"/>
        <v>0</v>
      </c>
      <c r="M89" s="343">
        <f t="shared" si="10"/>
        <v>1</v>
      </c>
    </row>
    <row r="90" spans="1:13">
      <c r="A90" s="37">
        <v>79</v>
      </c>
      <c r="B90" s="6"/>
      <c r="C90" s="6"/>
      <c r="D90" s="6"/>
      <c r="E90" s="6"/>
      <c r="F90" s="6"/>
      <c r="G90" s="6"/>
      <c r="H90" s="404"/>
      <c r="I90" s="371" t="str">
        <f t="shared" si="7"/>
        <v/>
      </c>
      <c r="J90" s="37"/>
      <c r="K90" s="58" t="str">
        <f t="shared" si="8"/>
        <v/>
      </c>
      <c r="L90" s="342" t="b">
        <f t="shared" si="9"/>
        <v>0</v>
      </c>
      <c r="M90" s="343">
        <f t="shared" si="10"/>
        <v>1</v>
      </c>
    </row>
    <row r="91" spans="1:13">
      <c r="A91" s="37">
        <v>80</v>
      </c>
      <c r="B91" s="6"/>
      <c r="C91" s="6"/>
      <c r="D91" s="6"/>
      <c r="E91" s="6"/>
      <c r="F91" s="6"/>
      <c r="G91" s="6"/>
      <c r="H91" s="404"/>
      <c r="I91" s="371" t="str">
        <f t="shared" si="7"/>
        <v/>
      </c>
      <c r="J91" s="37"/>
      <c r="K91" s="58" t="str">
        <f t="shared" si="8"/>
        <v/>
      </c>
      <c r="L91" s="342" t="b">
        <f t="shared" si="9"/>
        <v>0</v>
      </c>
      <c r="M91" s="343">
        <f t="shared" si="10"/>
        <v>1</v>
      </c>
    </row>
    <row r="92" spans="1:13">
      <c r="A92" s="37">
        <v>81</v>
      </c>
      <c r="B92" s="6"/>
      <c r="C92" s="6"/>
      <c r="D92" s="6"/>
      <c r="E92" s="6"/>
      <c r="F92" s="6"/>
      <c r="G92" s="6"/>
      <c r="H92" s="404"/>
      <c r="I92" s="371" t="str">
        <f t="shared" si="7"/>
        <v/>
      </c>
      <c r="J92" s="37"/>
      <c r="K92" s="58" t="str">
        <f t="shared" si="8"/>
        <v/>
      </c>
      <c r="L92" s="342" t="b">
        <f t="shared" si="9"/>
        <v>0</v>
      </c>
      <c r="M92" s="343">
        <f t="shared" si="10"/>
        <v>1</v>
      </c>
    </row>
    <row r="93" spans="1:13">
      <c r="A93" s="37">
        <v>82</v>
      </c>
      <c r="B93" s="6"/>
      <c r="C93" s="6"/>
      <c r="D93" s="6"/>
      <c r="E93" s="6"/>
      <c r="F93" s="6"/>
      <c r="G93" s="6"/>
      <c r="H93" s="404"/>
      <c r="I93" s="371" t="str">
        <f t="shared" si="7"/>
        <v/>
      </c>
      <c r="J93" s="37"/>
      <c r="K93" s="58" t="str">
        <f t="shared" si="8"/>
        <v/>
      </c>
      <c r="L93" s="342" t="b">
        <f t="shared" si="9"/>
        <v>0</v>
      </c>
      <c r="M93" s="343">
        <f t="shared" si="10"/>
        <v>1</v>
      </c>
    </row>
    <row r="94" spans="1:13">
      <c r="A94" s="37">
        <v>83</v>
      </c>
      <c r="B94" s="6"/>
      <c r="C94" s="6"/>
      <c r="D94" s="6"/>
      <c r="E94" s="6"/>
      <c r="F94" s="6"/>
      <c r="G94" s="6"/>
      <c r="H94" s="404"/>
      <c r="I94" s="371" t="str">
        <f t="shared" si="7"/>
        <v/>
      </c>
      <c r="J94" s="37"/>
      <c r="K94" s="58" t="str">
        <f t="shared" si="8"/>
        <v/>
      </c>
      <c r="L94" s="342" t="b">
        <f t="shared" si="9"/>
        <v>0</v>
      </c>
      <c r="M94" s="343">
        <f t="shared" si="10"/>
        <v>1</v>
      </c>
    </row>
    <row r="95" spans="1:13">
      <c r="A95" s="37">
        <v>84</v>
      </c>
      <c r="B95" s="6"/>
      <c r="C95" s="6"/>
      <c r="D95" s="6"/>
      <c r="E95" s="6"/>
      <c r="F95" s="6"/>
      <c r="G95" s="6"/>
      <c r="H95" s="404"/>
      <c r="I95" s="371" t="str">
        <f t="shared" si="7"/>
        <v/>
      </c>
      <c r="J95" s="37"/>
      <c r="K95" s="58" t="str">
        <f t="shared" si="8"/>
        <v/>
      </c>
      <c r="L95" s="342" t="b">
        <f t="shared" si="9"/>
        <v>0</v>
      </c>
      <c r="M95" s="343">
        <f t="shared" si="10"/>
        <v>1</v>
      </c>
    </row>
    <row r="96" spans="1:13">
      <c r="A96" s="37">
        <v>85</v>
      </c>
      <c r="B96" s="6"/>
      <c r="C96" s="6"/>
      <c r="D96" s="6"/>
      <c r="E96" s="6"/>
      <c r="F96" s="6"/>
      <c r="G96" s="6"/>
      <c r="H96" s="404"/>
      <c r="I96" s="371" t="str">
        <f t="shared" si="7"/>
        <v/>
      </c>
      <c r="J96" s="37"/>
      <c r="K96" s="58" t="str">
        <f t="shared" si="8"/>
        <v/>
      </c>
      <c r="L96" s="342" t="b">
        <f t="shared" si="9"/>
        <v>0</v>
      </c>
      <c r="M96" s="343">
        <f t="shared" si="10"/>
        <v>1</v>
      </c>
    </row>
    <row r="97" spans="1:13">
      <c r="A97" s="37">
        <v>86</v>
      </c>
      <c r="B97" s="6"/>
      <c r="C97" s="6"/>
      <c r="D97" s="6"/>
      <c r="E97" s="6"/>
      <c r="F97" s="6"/>
      <c r="G97" s="6"/>
      <c r="H97" s="404"/>
      <c r="I97" s="371" t="str">
        <f t="shared" si="7"/>
        <v/>
      </c>
      <c r="J97" s="37"/>
      <c r="K97" s="58" t="str">
        <f t="shared" si="8"/>
        <v/>
      </c>
      <c r="L97" s="342" t="b">
        <f t="shared" si="9"/>
        <v>0</v>
      </c>
      <c r="M97" s="343">
        <f t="shared" si="10"/>
        <v>1</v>
      </c>
    </row>
    <row r="98" spans="1:13">
      <c r="A98" s="37">
        <v>87</v>
      </c>
      <c r="B98" s="6"/>
      <c r="C98" s="6"/>
      <c r="D98" s="6"/>
      <c r="E98" s="6"/>
      <c r="F98" s="6"/>
      <c r="G98" s="6"/>
      <c r="H98" s="404"/>
      <c r="I98" s="371" t="str">
        <f t="shared" si="7"/>
        <v/>
      </c>
      <c r="J98" s="37"/>
      <c r="K98" s="58" t="str">
        <f t="shared" si="8"/>
        <v/>
      </c>
      <c r="L98" s="342" t="b">
        <f t="shared" si="9"/>
        <v>0</v>
      </c>
      <c r="M98" s="343">
        <f t="shared" si="10"/>
        <v>1</v>
      </c>
    </row>
    <row r="99" spans="1:13">
      <c r="A99" s="37">
        <v>88</v>
      </c>
      <c r="B99" s="6"/>
      <c r="C99" s="6"/>
      <c r="D99" s="6"/>
      <c r="E99" s="6"/>
      <c r="F99" s="6"/>
      <c r="G99" s="6"/>
      <c r="H99" s="404"/>
      <c r="I99" s="371" t="str">
        <f t="shared" si="7"/>
        <v/>
      </c>
      <c r="J99" s="37"/>
      <c r="K99" s="58" t="str">
        <f t="shared" si="8"/>
        <v/>
      </c>
      <c r="L99" s="342" t="b">
        <f t="shared" si="9"/>
        <v>0</v>
      </c>
      <c r="M99" s="343">
        <f t="shared" si="10"/>
        <v>1</v>
      </c>
    </row>
    <row r="100" spans="1:13">
      <c r="A100" s="37">
        <v>89</v>
      </c>
      <c r="B100" s="6"/>
      <c r="C100" s="6"/>
      <c r="D100" s="6"/>
      <c r="E100" s="6"/>
      <c r="F100" s="6"/>
      <c r="G100" s="6"/>
      <c r="H100" s="404"/>
      <c r="I100" s="371" t="str">
        <f t="shared" si="7"/>
        <v/>
      </c>
      <c r="J100" s="37"/>
      <c r="K100" s="58" t="str">
        <f t="shared" si="8"/>
        <v/>
      </c>
      <c r="L100" s="342" t="b">
        <f t="shared" si="9"/>
        <v>0</v>
      </c>
      <c r="M100" s="343">
        <f t="shared" si="10"/>
        <v>1</v>
      </c>
    </row>
    <row r="101" spans="1:13">
      <c r="A101" s="37">
        <v>90</v>
      </c>
      <c r="B101" s="6"/>
      <c r="C101" s="6"/>
      <c r="D101" s="6"/>
      <c r="E101" s="6"/>
      <c r="F101" s="6"/>
      <c r="G101" s="6"/>
      <c r="H101" s="404"/>
      <c r="I101" s="371" t="str">
        <f t="shared" si="7"/>
        <v/>
      </c>
      <c r="J101" s="37"/>
      <c r="K101" s="58" t="str">
        <f t="shared" si="8"/>
        <v/>
      </c>
      <c r="L101" s="342" t="b">
        <f t="shared" si="9"/>
        <v>0</v>
      </c>
      <c r="M101" s="343">
        <f t="shared" si="10"/>
        <v>1</v>
      </c>
    </row>
    <row r="102" spans="1:13">
      <c r="A102" s="37">
        <v>91</v>
      </c>
      <c r="B102" s="6"/>
      <c r="C102" s="6"/>
      <c r="D102" s="6"/>
      <c r="E102" s="6"/>
      <c r="F102" s="6"/>
      <c r="G102" s="6"/>
      <c r="H102" s="404"/>
      <c r="I102" s="371" t="str">
        <f t="shared" si="7"/>
        <v/>
      </c>
      <c r="J102" s="37"/>
      <c r="K102" s="58" t="str">
        <f t="shared" si="8"/>
        <v/>
      </c>
      <c r="L102" s="342" t="b">
        <f t="shared" si="9"/>
        <v>0</v>
      </c>
      <c r="M102" s="343">
        <f t="shared" si="10"/>
        <v>1</v>
      </c>
    </row>
    <row r="103" spans="1:13">
      <c r="A103" s="37">
        <v>92</v>
      </c>
      <c r="B103" s="6"/>
      <c r="C103" s="6"/>
      <c r="D103" s="6"/>
      <c r="E103" s="6"/>
      <c r="F103" s="6"/>
      <c r="G103" s="6"/>
      <c r="H103" s="404"/>
      <c r="I103" s="371" t="str">
        <f t="shared" si="7"/>
        <v/>
      </c>
      <c r="J103" s="37"/>
      <c r="K103" s="58" t="str">
        <f t="shared" si="8"/>
        <v/>
      </c>
      <c r="L103" s="342" t="b">
        <f t="shared" si="9"/>
        <v>0</v>
      </c>
      <c r="M103" s="343">
        <f t="shared" si="10"/>
        <v>1</v>
      </c>
    </row>
    <row r="104" spans="1:13">
      <c r="A104" s="37">
        <v>93</v>
      </c>
      <c r="B104" s="6"/>
      <c r="C104" s="6"/>
      <c r="D104" s="6"/>
      <c r="E104" s="6"/>
      <c r="F104" s="6"/>
      <c r="G104" s="6"/>
      <c r="H104" s="404"/>
      <c r="I104" s="371" t="str">
        <f t="shared" si="7"/>
        <v/>
      </c>
      <c r="J104" s="37"/>
      <c r="K104" s="58" t="str">
        <f t="shared" si="8"/>
        <v/>
      </c>
      <c r="L104" s="342" t="b">
        <f t="shared" si="9"/>
        <v>0</v>
      </c>
      <c r="M104" s="343">
        <f t="shared" si="10"/>
        <v>1</v>
      </c>
    </row>
    <row r="105" spans="1:13">
      <c r="A105" s="37">
        <v>94</v>
      </c>
      <c r="B105" s="6"/>
      <c r="C105" s="6"/>
      <c r="D105" s="6"/>
      <c r="E105" s="6"/>
      <c r="F105" s="6"/>
      <c r="G105" s="6"/>
      <c r="H105" s="404"/>
      <c r="I105" s="371" t="str">
        <f t="shared" si="7"/>
        <v/>
      </c>
      <c r="J105" s="37"/>
      <c r="K105" s="58" t="str">
        <f t="shared" si="8"/>
        <v/>
      </c>
      <c r="L105" s="342" t="b">
        <f t="shared" si="9"/>
        <v>0</v>
      </c>
      <c r="M105" s="343">
        <f t="shared" si="10"/>
        <v>1</v>
      </c>
    </row>
    <row r="106" spans="1:13">
      <c r="A106" s="37">
        <v>95</v>
      </c>
      <c r="B106" s="6"/>
      <c r="C106" s="6"/>
      <c r="D106" s="6"/>
      <c r="E106" s="6"/>
      <c r="F106" s="6"/>
      <c r="G106" s="6"/>
      <c r="H106" s="404"/>
      <c r="I106" s="371" t="str">
        <f t="shared" si="7"/>
        <v/>
      </c>
      <c r="J106" s="37"/>
      <c r="K106" s="58" t="str">
        <f t="shared" si="8"/>
        <v/>
      </c>
      <c r="L106" s="342" t="b">
        <f t="shared" si="9"/>
        <v>0</v>
      </c>
      <c r="M106" s="343">
        <f t="shared" si="10"/>
        <v>1</v>
      </c>
    </row>
    <row r="107" spans="1:13">
      <c r="A107" s="37">
        <v>96</v>
      </c>
      <c r="B107" s="6"/>
      <c r="C107" s="6"/>
      <c r="D107" s="6"/>
      <c r="E107" s="6"/>
      <c r="F107" s="6"/>
      <c r="G107" s="6"/>
      <c r="H107" s="404"/>
      <c r="I107" s="371" t="str">
        <f t="shared" si="7"/>
        <v/>
      </c>
      <c r="J107" s="37"/>
      <c r="K107" s="58" t="str">
        <f t="shared" si="8"/>
        <v/>
      </c>
      <c r="L107" s="342" t="b">
        <f t="shared" si="9"/>
        <v>0</v>
      </c>
      <c r="M107" s="343">
        <f t="shared" si="10"/>
        <v>1</v>
      </c>
    </row>
    <row r="108" spans="1:13">
      <c r="A108" s="37">
        <v>97</v>
      </c>
      <c r="B108" s="6"/>
      <c r="C108" s="6"/>
      <c r="D108" s="6"/>
      <c r="E108" s="6"/>
      <c r="F108" s="6"/>
      <c r="G108" s="6"/>
      <c r="H108" s="404"/>
      <c r="I108" s="371" t="str">
        <f t="shared" si="7"/>
        <v/>
      </c>
      <c r="J108" s="37"/>
      <c r="K108" s="58" t="str">
        <f t="shared" si="8"/>
        <v/>
      </c>
      <c r="L108" s="342" t="b">
        <f t="shared" si="9"/>
        <v>0</v>
      </c>
      <c r="M108" s="343">
        <f t="shared" si="10"/>
        <v>1</v>
      </c>
    </row>
    <row r="109" spans="1:13">
      <c r="A109" s="37">
        <v>98</v>
      </c>
      <c r="B109" s="6"/>
      <c r="C109" s="6"/>
      <c r="D109" s="6"/>
      <c r="E109" s="6"/>
      <c r="F109" s="6"/>
      <c r="G109" s="6"/>
      <c r="H109" s="404"/>
      <c r="I109" s="371" t="str">
        <f t="shared" si="7"/>
        <v/>
      </c>
      <c r="J109" s="37"/>
      <c r="K109" s="58" t="str">
        <f t="shared" si="8"/>
        <v/>
      </c>
      <c r="L109" s="342" t="b">
        <f t="shared" si="9"/>
        <v>0</v>
      </c>
      <c r="M109" s="343">
        <f t="shared" si="10"/>
        <v>1</v>
      </c>
    </row>
    <row r="110" spans="1:13">
      <c r="A110" s="139">
        <v>99</v>
      </c>
      <c r="B110" s="6"/>
      <c r="C110" s="6"/>
      <c r="D110" s="6"/>
      <c r="E110" s="6"/>
      <c r="F110" s="6"/>
      <c r="G110" s="6"/>
      <c r="H110" s="404"/>
      <c r="I110" s="371" t="str">
        <f t="shared" si="7"/>
        <v/>
      </c>
      <c r="J110" s="139"/>
      <c r="K110" s="58" t="str">
        <f t="shared" si="8"/>
        <v/>
      </c>
      <c r="L110" s="342" t="b">
        <f t="shared" si="9"/>
        <v>0</v>
      </c>
      <c r="M110" s="343">
        <f t="shared" si="10"/>
        <v>1</v>
      </c>
    </row>
    <row r="111" spans="1:13">
      <c r="A111" s="139">
        <v>100</v>
      </c>
      <c r="B111" s="140"/>
      <c r="C111" s="140"/>
      <c r="D111" s="140"/>
      <c r="E111" s="140"/>
      <c r="F111" s="140"/>
      <c r="G111" s="140"/>
      <c r="H111" s="142"/>
      <c r="I111" s="371" t="str">
        <f t="shared" si="7"/>
        <v/>
      </c>
      <c r="J111" s="139"/>
    </row>
    <row r="112" spans="1:13">
      <c r="A112" s="139">
        <v>101</v>
      </c>
      <c r="B112" s="140"/>
      <c r="C112" s="140"/>
      <c r="D112" s="140"/>
      <c r="E112" s="140"/>
      <c r="F112" s="140"/>
      <c r="G112" s="140"/>
      <c r="H112" s="142"/>
      <c r="I112" s="371" t="str">
        <f t="shared" si="7"/>
        <v/>
      </c>
      <c r="J112" s="139"/>
    </row>
    <row r="113" spans="1:21">
      <c r="A113" s="139">
        <v>102</v>
      </c>
      <c r="B113" s="140"/>
      <c r="C113" s="140"/>
      <c r="D113" s="140"/>
      <c r="E113" s="140"/>
      <c r="F113" s="140"/>
      <c r="G113" s="140"/>
      <c r="H113" s="142"/>
      <c r="I113" s="371" t="str">
        <f t="shared" si="7"/>
        <v/>
      </c>
      <c r="J113" s="139"/>
    </row>
    <row r="114" spans="1:21">
      <c r="A114" s="139">
        <v>103</v>
      </c>
      <c r="B114" s="140"/>
      <c r="C114" s="140"/>
      <c r="D114" s="140"/>
      <c r="E114" s="140"/>
      <c r="F114" s="140"/>
      <c r="G114" s="140"/>
      <c r="H114" s="142"/>
      <c r="I114" s="371" t="str">
        <f t="shared" si="7"/>
        <v/>
      </c>
      <c r="J114" s="139"/>
    </row>
    <row r="115" spans="1:21" s="70" customFormat="1">
      <c r="A115" s="139">
        <v>104</v>
      </c>
      <c r="B115" s="140"/>
      <c r="C115" s="140"/>
      <c r="D115" s="140"/>
      <c r="E115" s="140"/>
      <c r="F115" s="140"/>
      <c r="G115" s="140"/>
      <c r="H115" s="142"/>
      <c r="I115" s="371" t="str">
        <f t="shared" si="7"/>
        <v/>
      </c>
      <c r="J115" s="139"/>
      <c r="L115" s="71"/>
      <c r="M115" s="64"/>
      <c r="N115" s="64"/>
      <c r="O115" s="64"/>
      <c r="P115" s="64"/>
      <c r="Q115" s="64"/>
      <c r="R115" s="64"/>
      <c r="S115" s="64"/>
      <c r="T115" s="64"/>
      <c r="U115" s="64"/>
    </row>
    <row r="116" spans="1:21" s="70" customFormat="1">
      <c r="A116" s="139">
        <v>105</v>
      </c>
      <c r="B116" s="140"/>
      <c r="C116" s="140"/>
      <c r="D116" s="140"/>
      <c r="E116" s="140"/>
      <c r="F116" s="140"/>
      <c r="G116" s="140"/>
      <c r="H116" s="142"/>
      <c r="I116" s="371" t="str">
        <f t="shared" si="7"/>
        <v/>
      </c>
      <c r="J116" s="139"/>
      <c r="L116" s="71"/>
      <c r="M116" s="64"/>
      <c r="N116" s="64"/>
      <c r="O116" s="64"/>
      <c r="P116" s="64"/>
      <c r="Q116" s="64"/>
      <c r="R116" s="64"/>
      <c r="S116" s="64"/>
      <c r="T116" s="64"/>
      <c r="U116" s="64"/>
    </row>
    <row r="117" spans="1:21" s="70" customFormat="1">
      <c r="A117" s="139">
        <v>106</v>
      </c>
      <c r="B117" s="140"/>
      <c r="C117" s="140"/>
      <c r="D117" s="140"/>
      <c r="E117" s="140"/>
      <c r="F117" s="140"/>
      <c r="G117" s="140"/>
      <c r="H117" s="142"/>
      <c r="I117" s="371" t="str">
        <f t="shared" si="7"/>
        <v/>
      </c>
      <c r="J117" s="139"/>
      <c r="L117" s="71"/>
      <c r="M117" s="64"/>
      <c r="N117" s="64"/>
      <c r="O117" s="64"/>
      <c r="P117" s="64"/>
      <c r="Q117" s="64"/>
      <c r="R117" s="64"/>
      <c r="S117" s="64"/>
      <c r="T117" s="64"/>
      <c r="U117" s="64"/>
    </row>
    <row r="118" spans="1:21" s="70" customFormat="1">
      <c r="A118" s="139">
        <v>107</v>
      </c>
      <c r="B118" s="140"/>
      <c r="C118" s="140"/>
      <c r="D118" s="140"/>
      <c r="E118" s="140"/>
      <c r="F118" s="140"/>
      <c r="G118" s="140"/>
      <c r="H118" s="142"/>
      <c r="I118" s="371" t="str">
        <f t="shared" si="7"/>
        <v/>
      </c>
      <c r="J118" s="139"/>
      <c r="L118" s="71"/>
      <c r="M118" s="64"/>
      <c r="N118" s="64"/>
      <c r="O118" s="64"/>
      <c r="P118" s="64"/>
      <c r="Q118" s="64"/>
      <c r="R118" s="64"/>
      <c r="S118" s="64"/>
      <c r="T118" s="64"/>
      <c r="U118" s="64"/>
    </row>
    <row r="119" spans="1:21" s="70" customFormat="1">
      <c r="A119" s="139">
        <v>108</v>
      </c>
      <c r="B119" s="140"/>
      <c r="C119" s="140"/>
      <c r="D119" s="140"/>
      <c r="E119" s="140"/>
      <c r="F119" s="140"/>
      <c r="G119" s="140"/>
      <c r="H119" s="142"/>
      <c r="I119" s="371" t="str">
        <f t="shared" si="7"/>
        <v/>
      </c>
      <c r="J119" s="139"/>
      <c r="L119" s="71"/>
      <c r="M119" s="64"/>
      <c r="N119" s="64"/>
      <c r="O119" s="64"/>
      <c r="P119" s="64"/>
      <c r="Q119" s="64"/>
      <c r="R119" s="64"/>
      <c r="S119" s="64"/>
      <c r="T119" s="64"/>
      <c r="U119" s="64"/>
    </row>
    <row r="120" spans="1:21" s="70" customFormat="1">
      <c r="A120" s="139">
        <v>109</v>
      </c>
      <c r="B120" s="140"/>
      <c r="C120" s="140"/>
      <c r="D120" s="140"/>
      <c r="E120" s="140"/>
      <c r="F120" s="140"/>
      <c r="G120" s="140"/>
      <c r="H120" s="142"/>
      <c r="I120" s="371" t="str">
        <f t="shared" si="7"/>
        <v/>
      </c>
      <c r="J120" s="139"/>
      <c r="L120" s="71"/>
      <c r="M120" s="64"/>
      <c r="N120" s="64"/>
      <c r="O120" s="64"/>
      <c r="P120" s="64"/>
      <c r="Q120" s="64"/>
      <c r="R120" s="64"/>
      <c r="S120" s="64"/>
      <c r="T120" s="64"/>
      <c r="U120" s="64"/>
    </row>
    <row r="121" spans="1:21" s="70" customFormat="1">
      <c r="A121" s="139">
        <v>110</v>
      </c>
      <c r="B121" s="140"/>
      <c r="C121" s="140"/>
      <c r="D121" s="140"/>
      <c r="E121" s="140"/>
      <c r="F121" s="140"/>
      <c r="G121" s="140"/>
      <c r="H121" s="142"/>
      <c r="I121" s="371" t="str">
        <f t="shared" si="7"/>
        <v/>
      </c>
      <c r="J121" s="139"/>
      <c r="L121" s="71"/>
      <c r="M121" s="64"/>
      <c r="N121" s="64"/>
      <c r="O121" s="64"/>
      <c r="P121" s="64"/>
      <c r="Q121" s="64"/>
      <c r="R121" s="64"/>
      <c r="S121" s="64"/>
      <c r="T121" s="64"/>
      <c r="U121" s="64"/>
    </row>
    <row r="122" spans="1:21" s="70" customFormat="1">
      <c r="A122" s="139">
        <v>111</v>
      </c>
      <c r="B122" s="140"/>
      <c r="C122" s="140"/>
      <c r="D122" s="140"/>
      <c r="E122" s="140"/>
      <c r="F122" s="140"/>
      <c r="G122" s="140"/>
      <c r="H122" s="142"/>
      <c r="I122" s="371" t="str">
        <f t="shared" si="7"/>
        <v/>
      </c>
      <c r="J122" s="139"/>
      <c r="L122" s="71"/>
      <c r="M122" s="64"/>
      <c r="N122" s="64"/>
      <c r="O122" s="64"/>
      <c r="P122" s="64"/>
      <c r="Q122" s="64"/>
      <c r="R122" s="64"/>
      <c r="S122" s="64"/>
      <c r="T122" s="64"/>
      <c r="U122" s="64"/>
    </row>
    <row r="123" spans="1:21" s="70" customFormat="1">
      <c r="A123" s="139">
        <v>112</v>
      </c>
      <c r="B123" s="140"/>
      <c r="C123" s="140"/>
      <c r="D123" s="140"/>
      <c r="E123" s="140"/>
      <c r="F123" s="140"/>
      <c r="G123" s="140"/>
      <c r="H123" s="142"/>
      <c r="I123" s="371" t="str">
        <f t="shared" si="7"/>
        <v/>
      </c>
      <c r="J123" s="139"/>
      <c r="L123" s="71"/>
      <c r="M123" s="64"/>
      <c r="N123" s="64"/>
      <c r="O123" s="64"/>
      <c r="P123" s="64"/>
      <c r="Q123" s="64"/>
      <c r="R123" s="64"/>
      <c r="S123" s="64"/>
      <c r="T123" s="64"/>
      <c r="U123" s="64"/>
    </row>
    <row r="124" spans="1:21" s="70" customFormat="1">
      <c r="A124" s="139">
        <v>113</v>
      </c>
      <c r="B124" s="140"/>
      <c r="C124" s="140"/>
      <c r="D124" s="140"/>
      <c r="E124" s="140"/>
      <c r="F124" s="140"/>
      <c r="G124" s="140"/>
      <c r="H124" s="142"/>
      <c r="I124" s="371" t="str">
        <f t="shared" si="7"/>
        <v/>
      </c>
      <c r="J124" s="139"/>
      <c r="L124" s="71"/>
      <c r="M124" s="64"/>
      <c r="N124" s="64"/>
      <c r="O124" s="64"/>
      <c r="P124" s="64"/>
      <c r="Q124" s="64"/>
      <c r="R124" s="64"/>
      <c r="S124" s="64"/>
      <c r="T124" s="64"/>
      <c r="U124" s="64"/>
    </row>
    <row r="125" spans="1:21" s="70" customFormat="1">
      <c r="A125" s="139">
        <v>114</v>
      </c>
      <c r="B125" s="140"/>
      <c r="C125" s="140"/>
      <c r="D125" s="140"/>
      <c r="E125" s="140"/>
      <c r="F125" s="140"/>
      <c r="G125" s="140"/>
      <c r="H125" s="142"/>
      <c r="I125" s="371" t="str">
        <f t="shared" si="7"/>
        <v/>
      </c>
      <c r="J125" s="139"/>
      <c r="L125" s="71"/>
      <c r="M125" s="64"/>
      <c r="N125" s="64"/>
      <c r="O125" s="64"/>
      <c r="P125" s="64"/>
      <c r="Q125" s="64"/>
      <c r="R125" s="64"/>
      <c r="S125" s="64"/>
      <c r="T125" s="64"/>
      <c r="U125" s="64"/>
    </row>
    <row r="126" spans="1:21" s="70" customFormat="1">
      <c r="A126" s="139">
        <v>115</v>
      </c>
      <c r="B126" s="140"/>
      <c r="C126" s="140"/>
      <c r="D126" s="140"/>
      <c r="E126" s="140"/>
      <c r="F126" s="140"/>
      <c r="G126" s="140"/>
      <c r="H126" s="142"/>
      <c r="I126" s="371" t="str">
        <f t="shared" si="7"/>
        <v/>
      </c>
      <c r="J126" s="139"/>
      <c r="L126" s="71"/>
      <c r="M126" s="64"/>
      <c r="N126" s="64"/>
      <c r="O126" s="64"/>
      <c r="P126" s="64"/>
      <c r="Q126" s="64"/>
      <c r="R126" s="64"/>
      <c r="S126" s="64"/>
      <c r="T126" s="64"/>
      <c r="U126" s="64"/>
    </row>
    <row r="127" spans="1:21" s="70" customFormat="1">
      <c r="A127" s="139">
        <v>116</v>
      </c>
      <c r="B127" s="140"/>
      <c r="C127" s="140"/>
      <c r="D127" s="140"/>
      <c r="E127" s="140"/>
      <c r="F127" s="140"/>
      <c r="G127" s="140"/>
      <c r="H127" s="142"/>
      <c r="I127" s="371" t="str">
        <f t="shared" si="7"/>
        <v/>
      </c>
      <c r="J127" s="139"/>
      <c r="L127" s="71"/>
      <c r="M127" s="64"/>
      <c r="N127" s="64"/>
      <c r="O127" s="64"/>
      <c r="P127" s="64"/>
      <c r="Q127" s="64"/>
      <c r="R127" s="64"/>
      <c r="S127" s="64"/>
      <c r="T127" s="64"/>
      <c r="U127" s="64"/>
    </row>
    <row r="128" spans="1:21" s="70" customFormat="1">
      <c r="A128" s="139">
        <v>117</v>
      </c>
      <c r="B128" s="140"/>
      <c r="C128" s="140"/>
      <c r="D128" s="140"/>
      <c r="E128" s="140"/>
      <c r="F128" s="140"/>
      <c r="G128" s="140"/>
      <c r="H128" s="142"/>
      <c r="I128" s="371" t="str">
        <f t="shared" si="7"/>
        <v/>
      </c>
      <c r="J128" s="139"/>
      <c r="L128" s="71"/>
      <c r="M128" s="64"/>
      <c r="N128" s="64"/>
      <c r="O128" s="64"/>
      <c r="P128" s="64"/>
      <c r="Q128" s="64"/>
      <c r="R128" s="64"/>
      <c r="S128" s="64"/>
      <c r="T128" s="64"/>
      <c r="U128" s="64"/>
    </row>
    <row r="129" spans="1:21" s="70" customFormat="1">
      <c r="A129" s="139">
        <v>118</v>
      </c>
      <c r="B129" s="140"/>
      <c r="C129" s="140"/>
      <c r="D129" s="140"/>
      <c r="E129" s="140"/>
      <c r="F129" s="140"/>
      <c r="G129" s="140"/>
      <c r="H129" s="142"/>
      <c r="I129" s="371" t="str">
        <f t="shared" si="7"/>
        <v/>
      </c>
      <c r="J129" s="139"/>
      <c r="L129" s="71"/>
      <c r="M129" s="64"/>
      <c r="N129" s="64"/>
      <c r="O129" s="64"/>
      <c r="P129" s="64"/>
      <c r="Q129" s="64"/>
      <c r="R129" s="64"/>
      <c r="S129" s="64"/>
      <c r="T129" s="64"/>
      <c r="U129" s="64"/>
    </row>
    <row r="130" spans="1:21" s="70" customFormat="1">
      <c r="A130" s="139">
        <v>119</v>
      </c>
      <c r="B130" s="140"/>
      <c r="C130" s="140"/>
      <c r="D130" s="140"/>
      <c r="E130" s="140"/>
      <c r="F130" s="140"/>
      <c r="G130" s="140"/>
      <c r="H130" s="142"/>
      <c r="I130" s="371" t="str">
        <f t="shared" si="7"/>
        <v/>
      </c>
      <c r="J130" s="139"/>
      <c r="L130" s="71"/>
      <c r="M130" s="64"/>
      <c r="N130" s="64"/>
      <c r="O130" s="64"/>
      <c r="P130" s="64"/>
      <c r="Q130" s="64"/>
      <c r="R130" s="64"/>
      <c r="S130" s="64"/>
      <c r="T130" s="64"/>
      <c r="U130" s="64"/>
    </row>
    <row r="131" spans="1:21" s="70" customFormat="1">
      <c r="A131" s="139">
        <v>120</v>
      </c>
      <c r="B131" s="140"/>
      <c r="C131" s="140"/>
      <c r="D131" s="140"/>
      <c r="E131" s="140"/>
      <c r="F131" s="140"/>
      <c r="G131" s="140"/>
      <c r="H131" s="142"/>
      <c r="I131" s="371" t="str">
        <f t="shared" si="7"/>
        <v/>
      </c>
      <c r="J131" s="139"/>
      <c r="L131" s="71"/>
      <c r="M131" s="64"/>
      <c r="N131" s="64"/>
      <c r="O131" s="64"/>
      <c r="P131" s="64"/>
      <c r="Q131" s="64"/>
      <c r="R131" s="64"/>
      <c r="S131" s="64"/>
      <c r="T131" s="64"/>
      <c r="U131" s="64"/>
    </row>
    <row r="132" spans="1:21" s="70" customFormat="1">
      <c r="A132" s="139">
        <v>121</v>
      </c>
      <c r="B132" s="140"/>
      <c r="C132" s="140"/>
      <c r="D132" s="140"/>
      <c r="E132" s="140"/>
      <c r="F132" s="140"/>
      <c r="G132" s="140"/>
      <c r="H132" s="142"/>
      <c r="I132" s="371" t="str">
        <f t="shared" si="7"/>
        <v/>
      </c>
      <c r="J132" s="139"/>
      <c r="L132" s="71"/>
      <c r="M132" s="64"/>
      <c r="N132" s="64"/>
      <c r="O132" s="64"/>
      <c r="P132" s="64"/>
      <c r="Q132" s="64"/>
      <c r="R132" s="64"/>
      <c r="S132" s="64"/>
      <c r="T132" s="64"/>
      <c r="U132" s="64"/>
    </row>
    <row r="133" spans="1:21" s="70" customFormat="1">
      <c r="A133" s="139">
        <v>122</v>
      </c>
      <c r="B133" s="140"/>
      <c r="C133" s="140"/>
      <c r="D133" s="140"/>
      <c r="E133" s="140"/>
      <c r="F133" s="140"/>
      <c r="G133" s="140"/>
      <c r="H133" s="142"/>
      <c r="I133" s="371" t="str">
        <f t="shared" si="7"/>
        <v/>
      </c>
      <c r="J133" s="139"/>
      <c r="L133" s="71"/>
      <c r="M133" s="64"/>
      <c r="N133" s="64"/>
      <c r="O133" s="64"/>
      <c r="P133" s="64"/>
      <c r="Q133" s="64"/>
      <c r="R133" s="64"/>
      <c r="S133" s="64"/>
      <c r="T133" s="64"/>
      <c r="U133" s="64"/>
    </row>
    <row r="134" spans="1:21" s="70" customFormat="1">
      <c r="A134" s="139">
        <v>123</v>
      </c>
      <c r="B134" s="140"/>
      <c r="C134" s="140"/>
      <c r="D134" s="140"/>
      <c r="E134" s="140"/>
      <c r="F134" s="140"/>
      <c r="G134" s="140"/>
      <c r="H134" s="142"/>
      <c r="I134" s="371" t="str">
        <f t="shared" si="7"/>
        <v/>
      </c>
      <c r="J134" s="139"/>
      <c r="L134" s="71"/>
      <c r="M134" s="64"/>
      <c r="N134" s="64"/>
      <c r="O134" s="64"/>
      <c r="P134" s="64"/>
      <c r="Q134" s="64"/>
      <c r="R134" s="64"/>
      <c r="S134" s="64"/>
      <c r="T134" s="64"/>
      <c r="U134" s="64"/>
    </row>
    <row r="135" spans="1:21" s="70" customFormat="1">
      <c r="A135" s="139">
        <v>124</v>
      </c>
      <c r="B135" s="140"/>
      <c r="C135" s="140"/>
      <c r="D135" s="140"/>
      <c r="E135" s="140"/>
      <c r="F135" s="140"/>
      <c r="G135" s="140"/>
      <c r="H135" s="142"/>
      <c r="I135" s="371" t="str">
        <f t="shared" si="7"/>
        <v/>
      </c>
      <c r="J135" s="139"/>
      <c r="L135" s="71"/>
      <c r="M135" s="64"/>
      <c r="N135" s="64"/>
      <c r="O135" s="64"/>
      <c r="P135" s="64"/>
      <c r="Q135" s="64"/>
      <c r="R135" s="64"/>
      <c r="S135" s="64"/>
      <c r="T135" s="64"/>
      <c r="U135" s="64"/>
    </row>
    <row r="136" spans="1:21" s="70" customFormat="1">
      <c r="A136" s="139">
        <v>125</v>
      </c>
      <c r="B136" s="140"/>
      <c r="C136" s="140"/>
      <c r="D136" s="140"/>
      <c r="E136" s="140"/>
      <c r="F136" s="140"/>
      <c r="G136" s="140"/>
      <c r="H136" s="142"/>
      <c r="I136" s="371" t="str">
        <f t="shared" si="7"/>
        <v/>
      </c>
      <c r="J136" s="139"/>
      <c r="L136" s="71"/>
      <c r="M136" s="64"/>
      <c r="N136" s="64"/>
      <c r="O136" s="64"/>
      <c r="P136" s="64"/>
      <c r="Q136" s="64"/>
      <c r="R136" s="64"/>
      <c r="S136" s="64"/>
      <c r="T136" s="64"/>
      <c r="U136" s="64"/>
    </row>
    <row r="137" spans="1:21" s="70" customFormat="1">
      <c r="A137" s="139">
        <v>126</v>
      </c>
      <c r="B137" s="140"/>
      <c r="C137" s="140"/>
      <c r="D137" s="140"/>
      <c r="E137" s="140"/>
      <c r="F137" s="140"/>
      <c r="G137" s="140"/>
      <c r="H137" s="142"/>
      <c r="I137" s="371" t="str">
        <f t="shared" si="7"/>
        <v/>
      </c>
      <c r="J137" s="139"/>
      <c r="L137" s="71"/>
      <c r="M137" s="64"/>
      <c r="N137" s="64"/>
      <c r="O137" s="64"/>
      <c r="P137" s="64"/>
      <c r="Q137" s="64"/>
      <c r="R137" s="64"/>
      <c r="S137" s="64"/>
      <c r="T137" s="64"/>
      <c r="U137" s="64"/>
    </row>
    <row r="138" spans="1:21" s="70" customFormat="1">
      <c r="A138" s="139">
        <v>127</v>
      </c>
      <c r="B138" s="140"/>
      <c r="C138" s="140"/>
      <c r="D138" s="140"/>
      <c r="E138" s="140"/>
      <c r="F138" s="140"/>
      <c r="G138" s="140"/>
      <c r="H138" s="142"/>
      <c r="I138" s="371" t="str">
        <f t="shared" si="7"/>
        <v/>
      </c>
      <c r="J138" s="139"/>
      <c r="L138" s="71"/>
      <c r="M138" s="64"/>
      <c r="N138" s="64"/>
      <c r="O138" s="64"/>
      <c r="P138" s="64"/>
      <c r="Q138" s="64"/>
      <c r="R138" s="64"/>
      <c r="S138" s="64"/>
      <c r="T138" s="64"/>
      <c r="U138" s="64"/>
    </row>
    <row r="139" spans="1:21" s="70" customFormat="1">
      <c r="A139" s="139">
        <v>128</v>
      </c>
      <c r="B139" s="140"/>
      <c r="C139" s="140"/>
      <c r="D139" s="140"/>
      <c r="E139" s="140"/>
      <c r="F139" s="140"/>
      <c r="G139" s="140"/>
      <c r="H139" s="142"/>
      <c r="I139" s="371" t="str">
        <f t="shared" si="7"/>
        <v/>
      </c>
      <c r="J139" s="139"/>
      <c r="L139" s="71"/>
      <c r="M139" s="64"/>
      <c r="N139" s="64"/>
      <c r="O139" s="64"/>
      <c r="P139" s="64"/>
      <c r="Q139" s="64"/>
      <c r="R139" s="64"/>
      <c r="S139" s="64"/>
      <c r="T139" s="64"/>
      <c r="U139" s="64"/>
    </row>
    <row r="140" spans="1:21" s="70" customFormat="1">
      <c r="A140" s="139">
        <v>129</v>
      </c>
      <c r="B140" s="140"/>
      <c r="C140" s="140"/>
      <c r="D140" s="140"/>
      <c r="E140" s="140"/>
      <c r="F140" s="140"/>
      <c r="G140" s="140"/>
      <c r="H140" s="142"/>
      <c r="I140" s="371" t="str">
        <f t="shared" ref="I140:I203" si="11">IF(OR($B140="",$C140="",$H140&lt;an_initial,$H140&gt;an_final,$L140=FALSE),"",K140*(IF(D140="X",100,0) + IF(E140="X",50,0) + IF(F140="X",200,0) + IF(G140="X",150,0) ))</f>
        <v/>
      </c>
      <c r="J140" s="139"/>
      <c r="L140" s="71"/>
      <c r="M140" s="64"/>
      <c r="N140" s="64"/>
      <c r="O140" s="64"/>
      <c r="P140" s="64"/>
      <c r="Q140" s="64"/>
      <c r="R140" s="64"/>
      <c r="S140" s="64"/>
      <c r="T140" s="64"/>
      <c r="U140" s="64"/>
    </row>
    <row r="141" spans="1:21" s="70" customFormat="1">
      <c r="A141" s="139">
        <v>130</v>
      </c>
      <c r="B141" s="140"/>
      <c r="C141" s="140"/>
      <c r="D141" s="140"/>
      <c r="E141" s="140"/>
      <c r="F141" s="140"/>
      <c r="G141" s="140"/>
      <c r="H141" s="142"/>
      <c r="I141" s="371" t="str">
        <f t="shared" si="11"/>
        <v/>
      </c>
      <c r="J141" s="139"/>
      <c r="L141" s="71"/>
      <c r="M141" s="64"/>
      <c r="N141" s="64"/>
      <c r="O141" s="64"/>
      <c r="P141" s="64"/>
      <c r="Q141" s="64"/>
      <c r="R141" s="64"/>
      <c r="S141" s="64"/>
      <c r="T141" s="64"/>
      <c r="U141" s="64"/>
    </row>
    <row r="142" spans="1:21" s="70" customFormat="1">
      <c r="A142" s="139">
        <v>131</v>
      </c>
      <c r="B142" s="140"/>
      <c r="C142" s="140"/>
      <c r="D142" s="140"/>
      <c r="E142" s="140"/>
      <c r="F142" s="140"/>
      <c r="G142" s="140"/>
      <c r="H142" s="142"/>
      <c r="I142" s="371" t="str">
        <f t="shared" si="11"/>
        <v/>
      </c>
      <c r="J142" s="139"/>
      <c r="L142" s="71"/>
      <c r="M142" s="64"/>
      <c r="N142" s="64"/>
      <c r="O142" s="64"/>
      <c r="P142" s="64"/>
      <c r="Q142" s="64"/>
      <c r="R142" s="64"/>
      <c r="S142" s="64"/>
      <c r="T142" s="64"/>
      <c r="U142" s="64"/>
    </row>
    <row r="143" spans="1:21" s="70" customFormat="1">
      <c r="A143" s="139">
        <v>132</v>
      </c>
      <c r="B143" s="140"/>
      <c r="C143" s="140"/>
      <c r="D143" s="140"/>
      <c r="E143" s="140"/>
      <c r="F143" s="140"/>
      <c r="G143" s="140"/>
      <c r="H143" s="142"/>
      <c r="I143" s="371" t="str">
        <f t="shared" si="11"/>
        <v/>
      </c>
      <c r="J143" s="139"/>
      <c r="L143" s="71"/>
      <c r="M143" s="64"/>
      <c r="N143" s="64"/>
      <c r="O143" s="64"/>
      <c r="P143" s="64"/>
      <c r="Q143" s="64"/>
      <c r="R143" s="64"/>
      <c r="S143" s="64"/>
      <c r="T143" s="64"/>
      <c r="U143" s="64"/>
    </row>
    <row r="144" spans="1:21" s="70" customFormat="1">
      <c r="A144" s="139">
        <v>133</v>
      </c>
      <c r="B144" s="140"/>
      <c r="C144" s="140"/>
      <c r="D144" s="140"/>
      <c r="E144" s="140"/>
      <c r="F144" s="140"/>
      <c r="G144" s="140"/>
      <c r="H144" s="142"/>
      <c r="I144" s="371" t="str">
        <f t="shared" si="11"/>
        <v/>
      </c>
      <c r="J144" s="139"/>
      <c r="L144" s="71"/>
      <c r="M144" s="64"/>
      <c r="N144" s="64"/>
      <c r="O144" s="64"/>
      <c r="P144" s="64"/>
      <c r="Q144" s="64"/>
      <c r="R144" s="64"/>
      <c r="S144" s="64"/>
      <c r="T144" s="64"/>
      <c r="U144" s="64"/>
    </row>
    <row r="145" spans="1:21" s="70" customFormat="1">
      <c r="A145" s="139">
        <v>134</v>
      </c>
      <c r="B145" s="140"/>
      <c r="C145" s="140"/>
      <c r="D145" s="140"/>
      <c r="E145" s="140"/>
      <c r="F145" s="140"/>
      <c r="G145" s="140"/>
      <c r="H145" s="142"/>
      <c r="I145" s="371" t="str">
        <f t="shared" si="11"/>
        <v/>
      </c>
      <c r="J145" s="139"/>
      <c r="L145" s="71"/>
      <c r="M145" s="64"/>
      <c r="N145" s="64"/>
      <c r="O145" s="64"/>
      <c r="P145" s="64"/>
      <c r="Q145" s="64"/>
      <c r="R145" s="64"/>
      <c r="S145" s="64"/>
      <c r="T145" s="64"/>
      <c r="U145" s="64"/>
    </row>
    <row r="146" spans="1:21" s="70" customFormat="1">
      <c r="A146" s="139">
        <v>135</v>
      </c>
      <c r="B146" s="140"/>
      <c r="C146" s="140"/>
      <c r="D146" s="140"/>
      <c r="E146" s="140"/>
      <c r="F146" s="140"/>
      <c r="G146" s="140"/>
      <c r="H146" s="142"/>
      <c r="I146" s="371" t="str">
        <f t="shared" si="11"/>
        <v/>
      </c>
      <c r="J146" s="139"/>
      <c r="L146" s="71"/>
      <c r="M146" s="64"/>
      <c r="N146" s="64"/>
      <c r="O146" s="64"/>
      <c r="P146" s="64"/>
      <c r="Q146" s="64"/>
      <c r="R146" s="64"/>
      <c r="S146" s="64"/>
      <c r="T146" s="64"/>
      <c r="U146" s="64"/>
    </row>
    <row r="147" spans="1:21" s="70" customFormat="1">
      <c r="A147" s="139">
        <v>136</v>
      </c>
      <c r="B147" s="140"/>
      <c r="C147" s="140"/>
      <c r="D147" s="140"/>
      <c r="E147" s="140"/>
      <c r="F147" s="140"/>
      <c r="G147" s="140"/>
      <c r="H147" s="142"/>
      <c r="I147" s="371" t="str">
        <f t="shared" si="11"/>
        <v/>
      </c>
      <c r="J147" s="139"/>
      <c r="L147" s="71"/>
      <c r="M147" s="64"/>
      <c r="N147" s="64"/>
      <c r="O147" s="64"/>
      <c r="P147" s="64"/>
      <c r="Q147" s="64"/>
      <c r="R147" s="64"/>
      <c r="S147" s="64"/>
      <c r="T147" s="64"/>
      <c r="U147" s="64"/>
    </row>
    <row r="148" spans="1:21" s="70" customFormat="1">
      <c r="A148" s="139">
        <v>137</v>
      </c>
      <c r="B148" s="140"/>
      <c r="C148" s="140"/>
      <c r="D148" s="140"/>
      <c r="E148" s="140"/>
      <c r="F148" s="140"/>
      <c r="G148" s="140"/>
      <c r="H148" s="142"/>
      <c r="I148" s="371" t="str">
        <f t="shared" si="11"/>
        <v/>
      </c>
      <c r="J148" s="139"/>
      <c r="L148" s="71"/>
      <c r="M148" s="64"/>
      <c r="N148" s="64"/>
      <c r="O148" s="64"/>
      <c r="P148" s="64"/>
      <c r="Q148" s="64"/>
      <c r="R148" s="64"/>
      <c r="S148" s="64"/>
      <c r="T148" s="64"/>
      <c r="U148" s="64"/>
    </row>
    <row r="149" spans="1:21" s="70" customFormat="1">
      <c r="A149" s="139">
        <v>138</v>
      </c>
      <c r="B149" s="140"/>
      <c r="C149" s="140"/>
      <c r="D149" s="140"/>
      <c r="E149" s="140"/>
      <c r="F149" s="140"/>
      <c r="G149" s="140"/>
      <c r="H149" s="142"/>
      <c r="I149" s="371" t="str">
        <f t="shared" si="11"/>
        <v/>
      </c>
      <c r="J149" s="139"/>
      <c r="L149" s="71"/>
      <c r="M149" s="64"/>
      <c r="N149" s="64"/>
      <c r="O149" s="64"/>
      <c r="P149" s="64"/>
      <c r="Q149" s="64"/>
      <c r="R149" s="64"/>
      <c r="S149" s="64"/>
      <c r="T149" s="64"/>
      <c r="U149" s="64"/>
    </row>
    <row r="150" spans="1:21" s="70" customFormat="1">
      <c r="A150" s="139">
        <v>139</v>
      </c>
      <c r="B150" s="140"/>
      <c r="C150" s="140"/>
      <c r="D150" s="140"/>
      <c r="E150" s="140"/>
      <c r="F150" s="140"/>
      <c r="G150" s="140"/>
      <c r="H150" s="142"/>
      <c r="I150" s="371" t="str">
        <f t="shared" si="11"/>
        <v/>
      </c>
      <c r="J150" s="139"/>
      <c r="L150" s="71"/>
      <c r="M150" s="64"/>
      <c r="N150" s="64"/>
      <c r="O150" s="64"/>
      <c r="P150" s="64"/>
      <c r="Q150" s="64"/>
      <c r="R150" s="64"/>
      <c r="S150" s="64"/>
      <c r="T150" s="64"/>
      <c r="U150" s="64"/>
    </row>
    <row r="151" spans="1:21" s="70" customFormat="1">
      <c r="A151" s="139">
        <v>140</v>
      </c>
      <c r="B151" s="140"/>
      <c r="C151" s="140"/>
      <c r="D151" s="140"/>
      <c r="E151" s="140"/>
      <c r="F151" s="140"/>
      <c r="G151" s="140"/>
      <c r="H151" s="142"/>
      <c r="I151" s="371" t="str">
        <f t="shared" si="11"/>
        <v/>
      </c>
      <c r="J151" s="139"/>
      <c r="L151" s="71"/>
      <c r="M151" s="64"/>
      <c r="N151" s="64"/>
      <c r="O151" s="64"/>
      <c r="P151" s="64"/>
      <c r="Q151" s="64"/>
      <c r="R151" s="64"/>
      <c r="S151" s="64"/>
      <c r="T151" s="64"/>
      <c r="U151" s="64"/>
    </row>
    <row r="152" spans="1:21" s="70" customFormat="1">
      <c r="A152" s="139">
        <v>141</v>
      </c>
      <c r="B152" s="140"/>
      <c r="C152" s="140"/>
      <c r="D152" s="140"/>
      <c r="E152" s="140"/>
      <c r="F152" s="140"/>
      <c r="G152" s="140"/>
      <c r="H152" s="142"/>
      <c r="I152" s="371" t="str">
        <f t="shared" si="11"/>
        <v/>
      </c>
      <c r="J152" s="139"/>
      <c r="L152" s="71"/>
      <c r="M152" s="64"/>
      <c r="N152" s="64"/>
      <c r="O152" s="64"/>
      <c r="P152" s="64"/>
      <c r="Q152" s="64"/>
      <c r="R152" s="64"/>
      <c r="S152" s="64"/>
      <c r="T152" s="64"/>
      <c r="U152" s="64"/>
    </row>
    <row r="153" spans="1:21" s="70" customFormat="1">
      <c r="A153" s="139">
        <v>142</v>
      </c>
      <c r="B153" s="140"/>
      <c r="C153" s="140"/>
      <c r="D153" s="140"/>
      <c r="E153" s="140"/>
      <c r="F153" s="140"/>
      <c r="G153" s="140"/>
      <c r="H153" s="142"/>
      <c r="I153" s="371" t="str">
        <f t="shared" si="11"/>
        <v/>
      </c>
      <c r="J153" s="139"/>
      <c r="L153" s="71"/>
      <c r="M153" s="64"/>
      <c r="N153" s="64"/>
      <c r="O153" s="64"/>
      <c r="P153" s="64"/>
      <c r="Q153" s="64"/>
      <c r="R153" s="64"/>
      <c r="S153" s="64"/>
      <c r="T153" s="64"/>
      <c r="U153" s="64"/>
    </row>
    <row r="154" spans="1:21" s="70" customFormat="1">
      <c r="A154" s="139">
        <v>143</v>
      </c>
      <c r="B154" s="140"/>
      <c r="C154" s="140"/>
      <c r="D154" s="140"/>
      <c r="E154" s="140"/>
      <c r="F154" s="140"/>
      <c r="G154" s="140"/>
      <c r="H154" s="142"/>
      <c r="I154" s="371" t="str">
        <f t="shared" si="11"/>
        <v/>
      </c>
      <c r="J154" s="139"/>
      <c r="L154" s="71"/>
      <c r="M154" s="64"/>
      <c r="N154" s="64"/>
      <c r="O154" s="64"/>
      <c r="P154" s="64"/>
      <c r="Q154" s="64"/>
      <c r="R154" s="64"/>
      <c r="S154" s="64"/>
      <c r="T154" s="64"/>
      <c r="U154" s="64"/>
    </row>
    <row r="155" spans="1:21" s="70" customFormat="1">
      <c r="A155" s="139">
        <v>144</v>
      </c>
      <c r="B155" s="140"/>
      <c r="C155" s="140"/>
      <c r="D155" s="140"/>
      <c r="E155" s="140"/>
      <c r="F155" s="140"/>
      <c r="G155" s="140"/>
      <c r="H155" s="142"/>
      <c r="I155" s="371" t="str">
        <f t="shared" si="11"/>
        <v/>
      </c>
      <c r="J155" s="139"/>
      <c r="L155" s="71"/>
      <c r="M155" s="64"/>
      <c r="N155" s="64"/>
      <c r="O155" s="64"/>
      <c r="P155" s="64"/>
      <c r="Q155" s="64"/>
      <c r="R155" s="64"/>
      <c r="S155" s="64"/>
      <c r="T155" s="64"/>
      <c r="U155" s="64"/>
    </row>
    <row r="156" spans="1:21" s="70" customFormat="1">
      <c r="A156" s="139">
        <v>145</v>
      </c>
      <c r="B156" s="140"/>
      <c r="C156" s="140"/>
      <c r="D156" s="140"/>
      <c r="E156" s="140"/>
      <c r="F156" s="140"/>
      <c r="G156" s="140"/>
      <c r="H156" s="142"/>
      <c r="I156" s="371" t="str">
        <f t="shared" si="11"/>
        <v/>
      </c>
      <c r="J156" s="139"/>
      <c r="L156" s="71"/>
      <c r="M156" s="64"/>
      <c r="N156" s="64"/>
      <c r="O156" s="64"/>
      <c r="P156" s="64"/>
      <c r="Q156" s="64"/>
      <c r="R156" s="64"/>
      <c r="S156" s="64"/>
      <c r="T156" s="64"/>
      <c r="U156" s="64"/>
    </row>
    <row r="157" spans="1:21" s="70" customFormat="1">
      <c r="A157" s="139">
        <v>146</v>
      </c>
      <c r="B157" s="140"/>
      <c r="C157" s="140"/>
      <c r="D157" s="140"/>
      <c r="E157" s="140"/>
      <c r="F157" s="140"/>
      <c r="G157" s="140"/>
      <c r="H157" s="142"/>
      <c r="I157" s="371" t="str">
        <f t="shared" si="11"/>
        <v/>
      </c>
      <c r="J157" s="139"/>
      <c r="L157" s="71"/>
      <c r="M157" s="64"/>
      <c r="N157" s="64"/>
      <c r="O157" s="64"/>
      <c r="P157" s="64"/>
      <c r="Q157" s="64"/>
      <c r="R157" s="64"/>
      <c r="S157" s="64"/>
      <c r="T157" s="64"/>
      <c r="U157" s="64"/>
    </row>
    <row r="158" spans="1:21" s="70" customFormat="1">
      <c r="A158" s="139">
        <v>147</v>
      </c>
      <c r="B158" s="140"/>
      <c r="C158" s="140"/>
      <c r="D158" s="140"/>
      <c r="E158" s="140"/>
      <c r="F158" s="140"/>
      <c r="G158" s="140"/>
      <c r="H158" s="142"/>
      <c r="I158" s="371" t="str">
        <f t="shared" si="11"/>
        <v/>
      </c>
      <c r="J158" s="139"/>
      <c r="L158" s="71"/>
      <c r="M158" s="64"/>
      <c r="N158" s="64"/>
      <c r="O158" s="64"/>
      <c r="P158" s="64"/>
      <c r="Q158" s="64"/>
      <c r="R158" s="64"/>
      <c r="S158" s="64"/>
      <c r="T158" s="64"/>
      <c r="U158" s="64"/>
    </row>
    <row r="159" spans="1:21" s="70" customFormat="1">
      <c r="A159" s="139">
        <v>148</v>
      </c>
      <c r="B159" s="140"/>
      <c r="C159" s="140"/>
      <c r="D159" s="140"/>
      <c r="E159" s="140"/>
      <c r="F159" s="140"/>
      <c r="G159" s="140"/>
      <c r="H159" s="142"/>
      <c r="I159" s="371" t="str">
        <f t="shared" si="11"/>
        <v/>
      </c>
      <c r="J159" s="139"/>
      <c r="L159" s="71"/>
      <c r="M159" s="64"/>
      <c r="N159" s="64"/>
      <c r="O159" s="64"/>
      <c r="P159" s="64"/>
      <c r="Q159" s="64"/>
      <c r="R159" s="64"/>
      <c r="S159" s="64"/>
      <c r="T159" s="64"/>
      <c r="U159" s="64"/>
    </row>
    <row r="160" spans="1:21" s="70" customFormat="1">
      <c r="A160" s="139">
        <v>149</v>
      </c>
      <c r="B160" s="140"/>
      <c r="C160" s="140"/>
      <c r="D160" s="140"/>
      <c r="E160" s="140"/>
      <c r="F160" s="140"/>
      <c r="G160" s="140"/>
      <c r="H160" s="142"/>
      <c r="I160" s="371" t="str">
        <f t="shared" si="11"/>
        <v/>
      </c>
      <c r="J160" s="139"/>
      <c r="L160" s="71"/>
      <c r="M160" s="64"/>
      <c r="N160" s="64"/>
      <c r="O160" s="64"/>
      <c r="P160" s="64"/>
      <c r="Q160" s="64"/>
      <c r="R160" s="64"/>
      <c r="S160" s="64"/>
      <c r="T160" s="64"/>
      <c r="U160" s="64"/>
    </row>
    <row r="161" spans="1:21" s="70" customFormat="1">
      <c r="A161" s="139">
        <v>150</v>
      </c>
      <c r="B161" s="140"/>
      <c r="C161" s="140"/>
      <c r="D161" s="140"/>
      <c r="E161" s="140"/>
      <c r="F161" s="140"/>
      <c r="G161" s="140"/>
      <c r="H161" s="142"/>
      <c r="I161" s="371" t="str">
        <f t="shared" si="11"/>
        <v/>
      </c>
      <c r="J161" s="139"/>
      <c r="L161" s="71"/>
      <c r="M161" s="64"/>
      <c r="N161" s="64"/>
      <c r="O161" s="64"/>
      <c r="P161" s="64"/>
      <c r="Q161" s="64"/>
      <c r="R161" s="64"/>
      <c r="S161" s="64"/>
      <c r="T161" s="64"/>
      <c r="U161" s="64"/>
    </row>
    <row r="162" spans="1:21" s="70" customFormat="1">
      <c r="A162" s="139">
        <v>151</v>
      </c>
      <c r="B162" s="140"/>
      <c r="C162" s="140"/>
      <c r="D162" s="140"/>
      <c r="E162" s="140"/>
      <c r="F162" s="140"/>
      <c r="G162" s="140"/>
      <c r="H162" s="142"/>
      <c r="I162" s="371" t="str">
        <f t="shared" si="11"/>
        <v/>
      </c>
      <c r="J162" s="139"/>
      <c r="L162" s="71"/>
      <c r="M162" s="64"/>
      <c r="N162" s="64"/>
      <c r="O162" s="64"/>
      <c r="P162" s="64"/>
      <c r="Q162" s="64"/>
      <c r="R162" s="64"/>
      <c r="S162" s="64"/>
      <c r="T162" s="64"/>
      <c r="U162" s="64"/>
    </row>
    <row r="163" spans="1:21" s="70" customFormat="1">
      <c r="A163" s="139">
        <v>152</v>
      </c>
      <c r="B163" s="140"/>
      <c r="C163" s="140"/>
      <c r="D163" s="140"/>
      <c r="E163" s="140"/>
      <c r="F163" s="140"/>
      <c r="G163" s="140"/>
      <c r="H163" s="142"/>
      <c r="I163" s="371" t="str">
        <f t="shared" si="11"/>
        <v/>
      </c>
      <c r="J163" s="139"/>
      <c r="L163" s="71"/>
      <c r="M163" s="64"/>
      <c r="N163" s="64"/>
      <c r="O163" s="64"/>
      <c r="P163" s="64"/>
      <c r="Q163" s="64"/>
      <c r="R163" s="64"/>
      <c r="S163" s="64"/>
      <c r="T163" s="64"/>
      <c r="U163" s="64"/>
    </row>
    <row r="164" spans="1:21" s="70" customFormat="1">
      <c r="A164" s="139">
        <v>153</v>
      </c>
      <c r="B164" s="140"/>
      <c r="C164" s="140"/>
      <c r="D164" s="140"/>
      <c r="E164" s="140"/>
      <c r="F164" s="140"/>
      <c r="G164" s="140"/>
      <c r="H164" s="142"/>
      <c r="I164" s="371" t="str">
        <f t="shared" si="11"/>
        <v/>
      </c>
      <c r="J164" s="139"/>
      <c r="L164" s="71"/>
      <c r="M164" s="64"/>
      <c r="N164" s="64"/>
      <c r="O164" s="64"/>
      <c r="P164" s="64"/>
      <c r="Q164" s="64"/>
      <c r="R164" s="64"/>
      <c r="S164" s="64"/>
      <c r="T164" s="64"/>
      <c r="U164" s="64"/>
    </row>
    <row r="165" spans="1:21" s="70" customFormat="1">
      <c r="A165" s="139">
        <v>154</v>
      </c>
      <c r="B165" s="140"/>
      <c r="C165" s="140"/>
      <c r="D165" s="140"/>
      <c r="E165" s="140"/>
      <c r="F165" s="140"/>
      <c r="G165" s="140"/>
      <c r="H165" s="142"/>
      <c r="I165" s="371" t="str">
        <f t="shared" si="11"/>
        <v/>
      </c>
      <c r="J165" s="139"/>
      <c r="L165" s="71"/>
      <c r="M165" s="64"/>
      <c r="N165" s="64"/>
      <c r="O165" s="64"/>
      <c r="P165" s="64"/>
      <c r="Q165" s="64"/>
      <c r="R165" s="64"/>
      <c r="S165" s="64"/>
      <c r="T165" s="64"/>
      <c r="U165" s="64"/>
    </row>
    <row r="166" spans="1:21" s="70" customFormat="1">
      <c r="A166" s="139">
        <v>155</v>
      </c>
      <c r="B166" s="140"/>
      <c r="C166" s="140"/>
      <c r="D166" s="140"/>
      <c r="E166" s="140"/>
      <c r="F166" s="140"/>
      <c r="G166" s="140"/>
      <c r="H166" s="142"/>
      <c r="I166" s="371" t="str">
        <f t="shared" si="11"/>
        <v/>
      </c>
      <c r="J166" s="139"/>
      <c r="L166" s="71"/>
      <c r="M166" s="64"/>
      <c r="N166" s="64"/>
      <c r="O166" s="64"/>
      <c r="P166" s="64"/>
      <c r="Q166" s="64"/>
      <c r="R166" s="64"/>
      <c r="S166" s="64"/>
      <c r="T166" s="64"/>
      <c r="U166" s="64"/>
    </row>
    <row r="167" spans="1:21" s="70" customFormat="1">
      <c r="A167" s="139">
        <v>156</v>
      </c>
      <c r="B167" s="140"/>
      <c r="C167" s="140"/>
      <c r="D167" s="140"/>
      <c r="E167" s="140"/>
      <c r="F167" s="140"/>
      <c r="G167" s="140"/>
      <c r="H167" s="142"/>
      <c r="I167" s="371" t="str">
        <f t="shared" si="11"/>
        <v/>
      </c>
      <c r="J167" s="139"/>
      <c r="L167" s="71"/>
      <c r="M167" s="64"/>
      <c r="N167" s="64"/>
      <c r="O167" s="64"/>
      <c r="P167" s="64"/>
      <c r="Q167" s="64"/>
      <c r="R167" s="64"/>
      <c r="S167" s="64"/>
      <c r="T167" s="64"/>
      <c r="U167" s="64"/>
    </row>
    <row r="168" spans="1:21" s="70" customFormat="1">
      <c r="A168" s="139">
        <v>157</v>
      </c>
      <c r="B168" s="140"/>
      <c r="C168" s="140"/>
      <c r="D168" s="140"/>
      <c r="E168" s="140"/>
      <c r="F168" s="140"/>
      <c r="G168" s="140"/>
      <c r="H168" s="142"/>
      <c r="I168" s="371" t="str">
        <f t="shared" si="11"/>
        <v/>
      </c>
      <c r="J168" s="139"/>
      <c r="L168" s="71"/>
      <c r="M168" s="64"/>
      <c r="N168" s="64"/>
      <c r="O168" s="64"/>
      <c r="P168" s="64"/>
      <c r="Q168" s="64"/>
      <c r="R168" s="64"/>
      <c r="S168" s="64"/>
      <c r="T168" s="64"/>
      <c r="U168" s="64"/>
    </row>
    <row r="169" spans="1:21" s="70" customFormat="1">
      <c r="A169" s="139">
        <v>158</v>
      </c>
      <c r="B169" s="140"/>
      <c r="C169" s="140"/>
      <c r="D169" s="140"/>
      <c r="E169" s="140"/>
      <c r="F169" s="140"/>
      <c r="G169" s="140"/>
      <c r="H169" s="142"/>
      <c r="I169" s="371" t="str">
        <f t="shared" si="11"/>
        <v/>
      </c>
      <c r="J169" s="139"/>
      <c r="L169" s="71"/>
      <c r="M169" s="64"/>
      <c r="N169" s="64"/>
      <c r="O169" s="64"/>
      <c r="P169" s="64"/>
      <c r="Q169" s="64"/>
      <c r="R169" s="64"/>
      <c r="S169" s="64"/>
      <c r="T169" s="64"/>
      <c r="U169" s="64"/>
    </row>
    <row r="170" spans="1:21" s="70" customFormat="1">
      <c r="A170" s="139">
        <v>159</v>
      </c>
      <c r="B170" s="140"/>
      <c r="C170" s="140"/>
      <c r="D170" s="140"/>
      <c r="E170" s="140"/>
      <c r="F170" s="140"/>
      <c r="G170" s="140"/>
      <c r="H170" s="142"/>
      <c r="I170" s="371" t="str">
        <f t="shared" si="11"/>
        <v/>
      </c>
      <c r="J170" s="139"/>
      <c r="L170" s="71"/>
      <c r="M170" s="64"/>
      <c r="N170" s="64"/>
      <c r="O170" s="64"/>
      <c r="P170" s="64"/>
      <c r="Q170" s="64"/>
      <c r="R170" s="64"/>
      <c r="S170" s="64"/>
      <c r="T170" s="64"/>
      <c r="U170" s="64"/>
    </row>
    <row r="171" spans="1:21" s="70" customFormat="1">
      <c r="A171" s="139">
        <v>160</v>
      </c>
      <c r="B171" s="140"/>
      <c r="C171" s="140"/>
      <c r="D171" s="140"/>
      <c r="E171" s="140"/>
      <c r="F171" s="140"/>
      <c r="G171" s="140"/>
      <c r="H171" s="142"/>
      <c r="I171" s="371" t="str">
        <f t="shared" si="11"/>
        <v/>
      </c>
      <c r="J171" s="139"/>
      <c r="L171" s="71"/>
      <c r="M171" s="64"/>
      <c r="N171" s="64"/>
      <c r="O171" s="64"/>
      <c r="P171" s="64"/>
      <c r="Q171" s="64"/>
      <c r="R171" s="64"/>
      <c r="S171" s="64"/>
      <c r="T171" s="64"/>
      <c r="U171" s="64"/>
    </row>
    <row r="172" spans="1:21" s="70" customFormat="1">
      <c r="A172" s="139">
        <v>161</v>
      </c>
      <c r="B172" s="140"/>
      <c r="C172" s="140"/>
      <c r="D172" s="140"/>
      <c r="E172" s="140"/>
      <c r="F172" s="140"/>
      <c r="G172" s="140"/>
      <c r="H172" s="142"/>
      <c r="I172" s="371" t="str">
        <f t="shared" si="11"/>
        <v/>
      </c>
      <c r="J172" s="139"/>
      <c r="L172" s="71"/>
      <c r="M172" s="64"/>
      <c r="N172" s="64"/>
      <c r="O172" s="64"/>
      <c r="P172" s="64"/>
      <c r="Q172" s="64"/>
      <c r="R172" s="64"/>
      <c r="S172" s="64"/>
      <c r="T172" s="64"/>
      <c r="U172" s="64"/>
    </row>
    <row r="173" spans="1:21" s="70" customFormat="1">
      <c r="A173" s="139">
        <v>162</v>
      </c>
      <c r="B173" s="140"/>
      <c r="C173" s="140"/>
      <c r="D173" s="140"/>
      <c r="E173" s="140"/>
      <c r="F173" s="140"/>
      <c r="G173" s="140"/>
      <c r="H173" s="142"/>
      <c r="I173" s="371" t="str">
        <f t="shared" si="11"/>
        <v/>
      </c>
      <c r="J173" s="139"/>
      <c r="L173" s="71"/>
      <c r="M173" s="64"/>
      <c r="N173" s="64"/>
      <c r="O173" s="64"/>
      <c r="P173" s="64"/>
      <c r="Q173" s="64"/>
      <c r="R173" s="64"/>
      <c r="S173" s="64"/>
      <c r="T173" s="64"/>
      <c r="U173" s="64"/>
    </row>
    <row r="174" spans="1:21" s="70" customFormat="1">
      <c r="A174" s="139">
        <v>163</v>
      </c>
      <c r="B174" s="140"/>
      <c r="C174" s="140"/>
      <c r="D174" s="140"/>
      <c r="E174" s="140"/>
      <c r="F174" s="140"/>
      <c r="G174" s="140"/>
      <c r="H174" s="142"/>
      <c r="I174" s="371" t="str">
        <f t="shared" si="11"/>
        <v/>
      </c>
      <c r="J174" s="139"/>
      <c r="L174" s="71"/>
      <c r="M174" s="64"/>
      <c r="N174" s="64"/>
      <c r="O174" s="64"/>
      <c r="P174" s="64"/>
      <c r="Q174" s="64"/>
      <c r="R174" s="64"/>
      <c r="S174" s="64"/>
      <c r="T174" s="64"/>
      <c r="U174" s="64"/>
    </row>
    <row r="175" spans="1:21" s="70" customFormat="1">
      <c r="A175" s="139">
        <v>164</v>
      </c>
      <c r="B175" s="140"/>
      <c r="C175" s="140"/>
      <c r="D175" s="140"/>
      <c r="E175" s="140"/>
      <c r="F175" s="140"/>
      <c r="G175" s="140"/>
      <c r="H175" s="142"/>
      <c r="I175" s="371" t="str">
        <f t="shared" si="11"/>
        <v/>
      </c>
      <c r="J175" s="139"/>
      <c r="L175" s="71"/>
      <c r="M175" s="64"/>
      <c r="N175" s="64"/>
      <c r="O175" s="64"/>
      <c r="P175" s="64"/>
      <c r="Q175" s="64"/>
      <c r="R175" s="64"/>
      <c r="S175" s="64"/>
      <c r="T175" s="64"/>
      <c r="U175" s="64"/>
    </row>
    <row r="176" spans="1:21" s="70" customFormat="1">
      <c r="A176" s="139">
        <v>165</v>
      </c>
      <c r="B176" s="140"/>
      <c r="C176" s="140"/>
      <c r="D176" s="140"/>
      <c r="E176" s="140"/>
      <c r="F176" s="140"/>
      <c r="G176" s="140"/>
      <c r="H176" s="142"/>
      <c r="I176" s="371" t="str">
        <f t="shared" si="11"/>
        <v/>
      </c>
      <c r="J176" s="139"/>
      <c r="L176" s="71"/>
      <c r="M176" s="64"/>
      <c r="N176" s="64"/>
      <c r="O176" s="64"/>
      <c r="P176" s="64"/>
      <c r="Q176" s="64"/>
      <c r="R176" s="64"/>
      <c r="S176" s="64"/>
      <c r="T176" s="64"/>
      <c r="U176" s="64"/>
    </row>
    <row r="177" spans="1:21" s="70" customFormat="1">
      <c r="A177" s="139">
        <v>166</v>
      </c>
      <c r="B177" s="140"/>
      <c r="C177" s="140"/>
      <c r="D177" s="140"/>
      <c r="E177" s="140"/>
      <c r="F177" s="140"/>
      <c r="G177" s="140"/>
      <c r="H177" s="142"/>
      <c r="I177" s="371" t="str">
        <f t="shared" si="11"/>
        <v/>
      </c>
      <c r="J177" s="139"/>
      <c r="L177" s="71"/>
      <c r="M177" s="64"/>
      <c r="N177" s="64"/>
      <c r="O177" s="64"/>
      <c r="P177" s="64"/>
      <c r="Q177" s="64"/>
      <c r="R177" s="64"/>
      <c r="S177" s="64"/>
      <c r="T177" s="64"/>
      <c r="U177" s="64"/>
    </row>
    <row r="178" spans="1:21" s="70" customFormat="1">
      <c r="A178" s="139">
        <v>167</v>
      </c>
      <c r="B178" s="140"/>
      <c r="C178" s="140"/>
      <c r="D178" s="140"/>
      <c r="E178" s="140"/>
      <c r="F178" s="140"/>
      <c r="G178" s="140"/>
      <c r="H178" s="142"/>
      <c r="I178" s="371" t="str">
        <f t="shared" si="11"/>
        <v/>
      </c>
      <c r="J178" s="139"/>
      <c r="L178" s="71"/>
      <c r="M178" s="64"/>
      <c r="N178" s="64"/>
      <c r="O178" s="64"/>
      <c r="P178" s="64"/>
      <c r="Q178" s="64"/>
      <c r="R178" s="64"/>
      <c r="S178" s="64"/>
      <c r="T178" s="64"/>
      <c r="U178" s="64"/>
    </row>
    <row r="179" spans="1:21" s="70" customFormat="1">
      <c r="A179" s="139">
        <v>168</v>
      </c>
      <c r="B179" s="140"/>
      <c r="C179" s="140"/>
      <c r="D179" s="140"/>
      <c r="E179" s="140"/>
      <c r="F179" s="140"/>
      <c r="G179" s="140"/>
      <c r="H179" s="142"/>
      <c r="I179" s="371" t="str">
        <f t="shared" si="11"/>
        <v/>
      </c>
      <c r="J179" s="139"/>
      <c r="L179" s="71"/>
      <c r="M179" s="64"/>
      <c r="N179" s="64"/>
      <c r="O179" s="64"/>
      <c r="P179" s="64"/>
      <c r="Q179" s="64"/>
      <c r="R179" s="64"/>
      <c r="S179" s="64"/>
      <c r="T179" s="64"/>
      <c r="U179" s="64"/>
    </row>
    <row r="180" spans="1:21" s="70" customFormat="1">
      <c r="A180" s="139">
        <v>169</v>
      </c>
      <c r="B180" s="140"/>
      <c r="C180" s="140"/>
      <c r="D180" s="140"/>
      <c r="E180" s="140"/>
      <c r="F180" s="140"/>
      <c r="G180" s="140"/>
      <c r="H180" s="142"/>
      <c r="I180" s="371" t="str">
        <f t="shared" si="11"/>
        <v/>
      </c>
      <c r="J180" s="139"/>
      <c r="L180" s="71"/>
      <c r="M180" s="64"/>
      <c r="N180" s="64"/>
      <c r="O180" s="64"/>
      <c r="P180" s="64"/>
      <c r="Q180" s="64"/>
      <c r="R180" s="64"/>
      <c r="S180" s="64"/>
      <c r="T180" s="64"/>
      <c r="U180" s="64"/>
    </row>
    <row r="181" spans="1:21" s="70" customFormat="1">
      <c r="A181" s="139">
        <v>170</v>
      </c>
      <c r="B181" s="140"/>
      <c r="C181" s="140"/>
      <c r="D181" s="140"/>
      <c r="E181" s="140"/>
      <c r="F181" s="140"/>
      <c r="G181" s="140"/>
      <c r="H181" s="142"/>
      <c r="I181" s="371" t="str">
        <f t="shared" si="11"/>
        <v/>
      </c>
      <c r="J181" s="139"/>
      <c r="L181" s="71"/>
      <c r="M181" s="64"/>
      <c r="N181" s="64"/>
      <c r="O181" s="64"/>
      <c r="P181" s="64"/>
      <c r="Q181" s="64"/>
      <c r="R181" s="64"/>
      <c r="S181" s="64"/>
      <c r="T181" s="64"/>
      <c r="U181" s="64"/>
    </row>
    <row r="182" spans="1:21" s="70" customFormat="1">
      <c r="A182" s="139">
        <v>171</v>
      </c>
      <c r="B182" s="140"/>
      <c r="C182" s="140"/>
      <c r="D182" s="140"/>
      <c r="E182" s="140"/>
      <c r="F182" s="140"/>
      <c r="G182" s="140"/>
      <c r="H182" s="142"/>
      <c r="I182" s="371" t="str">
        <f t="shared" si="11"/>
        <v/>
      </c>
      <c r="J182" s="139"/>
      <c r="L182" s="71"/>
      <c r="M182" s="64"/>
      <c r="N182" s="64"/>
      <c r="O182" s="64"/>
      <c r="P182" s="64"/>
      <c r="Q182" s="64"/>
      <c r="R182" s="64"/>
      <c r="S182" s="64"/>
      <c r="T182" s="64"/>
      <c r="U182" s="64"/>
    </row>
    <row r="183" spans="1:21" s="70" customFormat="1">
      <c r="A183" s="139">
        <v>172</v>
      </c>
      <c r="B183" s="140"/>
      <c r="C183" s="140"/>
      <c r="D183" s="140"/>
      <c r="E183" s="140"/>
      <c r="F183" s="140"/>
      <c r="G183" s="140"/>
      <c r="H183" s="142"/>
      <c r="I183" s="371" t="str">
        <f t="shared" si="11"/>
        <v/>
      </c>
      <c r="J183" s="139"/>
      <c r="L183" s="71"/>
      <c r="M183" s="64"/>
      <c r="N183" s="64"/>
      <c r="O183" s="64"/>
      <c r="P183" s="64"/>
      <c r="Q183" s="64"/>
      <c r="R183" s="64"/>
      <c r="S183" s="64"/>
      <c r="T183" s="64"/>
      <c r="U183" s="64"/>
    </row>
    <row r="184" spans="1:21" s="70" customFormat="1">
      <c r="A184" s="139">
        <v>173</v>
      </c>
      <c r="B184" s="140"/>
      <c r="C184" s="140"/>
      <c r="D184" s="140"/>
      <c r="E184" s="140"/>
      <c r="F184" s="140"/>
      <c r="G184" s="140"/>
      <c r="H184" s="142"/>
      <c r="I184" s="371" t="str">
        <f t="shared" si="11"/>
        <v/>
      </c>
      <c r="J184" s="139"/>
      <c r="L184" s="71"/>
      <c r="M184" s="64"/>
      <c r="N184" s="64"/>
      <c r="O184" s="64"/>
      <c r="P184" s="64"/>
      <c r="Q184" s="64"/>
      <c r="R184" s="64"/>
      <c r="S184" s="64"/>
      <c r="T184" s="64"/>
      <c r="U184" s="64"/>
    </row>
    <row r="185" spans="1:21" s="70" customFormat="1">
      <c r="A185" s="139">
        <v>174</v>
      </c>
      <c r="B185" s="140"/>
      <c r="C185" s="140"/>
      <c r="D185" s="140"/>
      <c r="E185" s="140"/>
      <c r="F185" s="140"/>
      <c r="G185" s="140"/>
      <c r="H185" s="142"/>
      <c r="I185" s="371" t="str">
        <f t="shared" si="11"/>
        <v/>
      </c>
      <c r="J185" s="139"/>
      <c r="L185" s="71"/>
      <c r="M185" s="64"/>
      <c r="N185" s="64"/>
      <c r="O185" s="64"/>
      <c r="P185" s="64"/>
      <c r="Q185" s="64"/>
      <c r="R185" s="64"/>
      <c r="S185" s="64"/>
      <c r="T185" s="64"/>
      <c r="U185" s="64"/>
    </row>
    <row r="186" spans="1:21" s="70" customFormat="1">
      <c r="A186" s="139">
        <v>175</v>
      </c>
      <c r="B186" s="140"/>
      <c r="C186" s="140"/>
      <c r="D186" s="140"/>
      <c r="E186" s="140"/>
      <c r="F186" s="140"/>
      <c r="G186" s="140"/>
      <c r="H186" s="142"/>
      <c r="I186" s="371" t="str">
        <f t="shared" si="11"/>
        <v/>
      </c>
      <c r="J186" s="139"/>
      <c r="L186" s="71"/>
      <c r="M186" s="64"/>
      <c r="N186" s="64"/>
      <c r="O186" s="64"/>
      <c r="P186" s="64"/>
      <c r="Q186" s="64"/>
      <c r="R186" s="64"/>
      <c r="S186" s="64"/>
      <c r="T186" s="64"/>
      <c r="U186" s="64"/>
    </row>
    <row r="187" spans="1:21" s="70" customFormat="1">
      <c r="A187" s="139">
        <v>176</v>
      </c>
      <c r="B187" s="140"/>
      <c r="C187" s="140"/>
      <c r="D187" s="140"/>
      <c r="E187" s="140"/>
      <c r="F187" s="140"/>
      <c r="G187" s="140"/>
      <c r="H187" s="142"/>
      <c r="I187" s="371" t="str">
        <f t="shared" si="11"/>
        <v/>
      </c>
      <c r="J187" s="139"/>
      <c r="L187" s="71"/>
      <c r="M187" s="64"/>
      <c r="N187" s="64"/>
      <c r="O187" s="64"/>
      <c r="P187" s="64"/>
      <c r="Q187" s="64"/>
      <c r="R187" s="64"/>
      <c r="S187" s="64"/>
      <c r="T187" s="64"/>
      <c r="U187" s="64"/>
    </row>
    <row r="188" spans="1:21" s="70" customFormat="1">
      <c r="A188" s="139">
        <v>177</v>
      </c>
      <c r="B188" s="140"/>
      <c r="C188" s="140"/>
      <c r="D188" s="140"/>
      <c r="E188" s="140"/>
      <c r="F188" s="140"/>
      <c r="G188" s="140"/>
      <c r="H188" s="142"/>
      <c r="I188" s="371" t="str">
        <f t="shared" si="11"/>
        <v/>
      </c>
      <c r="J188" s="139"/>
      <c r="L188" s="71"/>
      <c r="M188" s="64"/>
      <c r="N188" s="64"/>
      <c r="O188" s="64"/>
      <c r="P188" s="64"/>
      <c r="Q188" s="64"/>
      <c r="R188" s="64"/>
      <c r="S188" s="64"/>
      <c r="T188" s="64"/>
      <c r="U188" s="64"/>
    </row>
    <row r="189" spans="1:21" s="70" customFormat="1">
      <c r="A189" s="139">
        <v>178</v>
      </c>
      <c r="B189" s="140"/>
      <c r="C189" s="140"/>
      <c r="D189" s="140"/>
      <c r="E189" s="140"/>
      <c r="F189" s="140"/>
      <c r="G189" s="140"/>
      <c r="H189" s="142"/>
      <c r="I189" s="371" t="str">
        <f t="shared" si="11"/>
        <v/>
      </c>
      <c r="J189" s="139"/>
      <c r="L189" s="71"/>
      <c r="M189" s="64"/>
      <c r="N189" s="64"/>
      <c r="O189" s="64"/>
      <c r="P189" s="64"/>
      <c r="Q189" s="64"/>
      <c r="R189" s="64"/>
      <c r="S189" s="64"/>
      <c r="T189" s="64"/>
      <c r="U189" s="64"/>
    </row>
    <row r="190" spans="1:21" s="70" customFormat="1">
      <c r="A190" s="139">
        <v>179</v>
      </c>
      <c r="B190" s="140"/>
      <c r="C190" s="140"/>
      <c r="D190" s="140"/>
      <c r="E190" s="140"/>
      <c r="F190" s="140"/>
      <c r="G190" s="140"/>
      <c r="H190" s="142"/>
      <c r="I190" s="371" t="str">
        <f t="shared" si="11"/>
        <v/>
      </c>
      <c r="J190" s="139"/>
      <c r="L190" s="71"/>
      <c r="M190" s="64"/>
      <c r="N190" s="64"/>
      <c r="O190" s="64"/>
      <c r="P190" s="64"/>
      <c r="Q190" s="64"/>
      <c r="R190" s="64"/>
      <c r="S190" s="64"/>
      <c r="T190" s="64"/>
      <c r="U190" s="64"/>
    </row>
    <row r="191" spans="1:21" s="70" customFormat="1">
      <c r="A191" s="139">
        <v>180</v>
      </c>
      <c r="B191" s="140"/>
      <c r="C191" s="140"/>
      <c r="D191" s="140"/>
      <c r="E191" s="140"/>
      <c r="F191" s="140"/>
      <c r="G191" s="140"/>
      <c r="H191" s="142"/>
      <c r="I191" s="371" t="str">
        <f t="shared" si="11"/>
        <v/>
      </c>
      <c r="J191" s="139"/>
      <c r="L191" s="71"/>
      <c r="M191" s="64"/>
      <c r="N191" s="64"/>
      <c r="O191" s="64"/>
      <c r="P191" s="64"/>
      <c r="Q191" s="64"/>
      <c r="R191" s="64"/>
      <c r="S191" s="64"/>
      <c r="T191" s="64"/>
      <c r="U191" s="64"/>
    </row>
    <row r="192" spans="1:21" s="70" customFormat="1">
      <c r="A192" s="139">
        <v>181</v>
      </c>
      <c r="B192" s="140"/>
      <c r="C192" s="140"/>
      <c r="D192" s="140"/>
      <c r="E192" s="140"/>
      <c r="F192" s="140"/>
      <c r="G192" s="140"/>
      <c r="H192" s="142"/>
      <c r="I192" s="371" t="str">
        <f t="shared" si="11"/>
        <v/>
      </c>
      <c r="J192" s="139"/>
      <c r="L192" s="71"/>
      <c r="M192" s="64"/>
      <c r="N192" s="64"/>
      <c r="O192" s="64"/>
      <c r="P192" s="64"/>
      <c r="Q192" s="64"/>
      <c r="R192" s="64"/>
      <c r="S192" s="64"/>
      <c r="T192" s="64"/>
      <c r="U192" s="64"/>
    </row>
    <row r="193" spans="1:21" s="70" customFormat="1">
      <c r="A193" s="139">
        <v>182</v>
      </c>
      <c r="B193" s="140"/>
      <c r="C193" s="140"/>
      <c r="D193" s="140"/>
      <c r="E193" s="140"/>
      <c r="F193" s="140"/>
      <c r="G193" s="140"/>
      <c r="H193" s="142"/>
      <c r="I193" s="371" t="str">
        <f t="shared" si="11"/>
        <v/>
      </c>
      <c r="J193" s="139"/>
      <c r="L193" s="71"/>
      <c r="M193" s="64"/>
      <c r="N193" s="64"/>
      <c r="O193" s="64"/>
      <c r="P193" s="64"/>
      <c r="Q193" s="64"/>
      <c r="R193" s="64"/>
      <c r="S193" s="64"/>
      <c r="T193" s="64"/>
      <c r="U193" s="64"/>
    </row>
    <row r="194" spans="1:21" s="70" customFormat="1">
      <c r="A194" s="139">
        <v>183</v>
      </c>
      <c r="B194" s="140"/>
      <c r="C194" s="140"/>
      <c r="D194" s="140"/>
      <c r="E194" s="140"/>
      <c r="F194" s="140"/>
      <c r="G194" s="140"/>
      <c r="H194" s="142"/>
      <c r="I194" s="371" t="str">
        <f t="shared" si="11"/>
        <v/>
      </c>
      <c r="J194" s="139"/>
      <c r="L194" s="71"/>
      <c r="M194" s="64"/>
      <c r="N194" s="64"/>
      <c r="O194" s="64"/>
      <c r="P194" s="64"/>
      <c r="Q194" s="64"/>
      <c r="R194" s="64"/>
      <c r="S194" s="64"/>
      <c r="T194" s="64"/>
      <c r="U194" s="64"/>
    </row>
    <row r="195" spans="1:21" s="70" customFormat="1">
      <c r="A195" s="139">
        <v>184</v>
      </c>
      <c r="B195" s="140"/>
      <c r="C195" s="140"/>
      <c r="D195" s="140"/>
      <c r="E195" s="140"/>
      <c r="F195" s="140"/>
      <c r="G195" s="140"/>
      <c r="H195" s="142"/>
      <c r="I195" s="371" t="str">
        <f t="shared" si="11"/>
        <v/>
      </c>
      <c r="J195" s="139"/>
      <c r="L195" s="71"/>
      <c r="M195" s="64"/>
      <c r="N195" s="64"/>
      <c r="O195" s="64"/>
      <c r="P195" s="64"/>
      <c r="Q195" s="64"/>
      <c r="R195" s="64"/>
      <c r="S195" s="64"/>
      <c r="T195" s="64"/>
      <c r="U195" s="64"/>
    </row>
    <row r="196" spans="1:21" s="70" customFormat="1">
      <c r="A196" s="139">
        <v>185</v>
      </c>
      <c r="B196" s="140"/>
      <c r="C196" s="140"/>
      <c r="D196" s="140"/>
      <c r="E196" s="140"/>
      <c r="F196" s="140"/>
      <c r="G196" s="140"/>
      <c r="H196" s="142"/>
      <c r="I196" s="371" t="str">
        <f t="shared" si="11"/>
        <v/>
      </c>
      <c r="J196" s="139"/>
      <c r="L196" s="71"/>
      <c r="M196" s="64"/>
      <c r="N196" s="64"/>
      <c r="O196" s="64"/>
      <c r="P196" s="64"/>
      <c r="Q196" s="64"/>
      <c r="R196" s="64"/>
      <c r="S196" s="64"/>
      <c r="T196" s="64"/>
      <c r="U196" s="64"/>
    </row>
    <row r="197" spans="1:21" s="70" customFormat="1">
      <c r="A197" s="139">
        <v>186</v>
      </c>
      <c r="B197" s="140"/>
      <c r="C197" s="140"/>
      <c r="D197" s="140"/>
      <c r="E197" s="140"/>
      <c r="F197" s="140"/>
      <c r="G197" s="140"/>
      <c r="H197" s="142"/>
      <c r="I197" s="371" t="str">
        <f t="shared" si="11"/>
        <v/>
      </c>
      <c r="J197" s="139"/>
      <c r="L197" s="71"/>
      <c r="M197" s="64"/>
      <c r="N197" s="64"/>
      <c r="O197" s="64"/>
      <c r="P197" s="64"/>
      <c r="Q197" s="64"/>
      <c r="R197" s="64"/>
      <c r="S197" s="64"/>
      <c r="T197" s="64"/>
      <c r="U197" s="64"/>
    </row>
    <row r="198" spans="1:21" s="70" customFormat="1">
      <c r="A198" s="139">
        <v>187</v>
      </c>
      <c r="B198" s="140"/>
      <c r="C198" s="140"/>
      <c r="D198" s="140"/>
      <c r="E198" s="140"/>
      <c r="F198" s="140"/>
      <c r="G198" s="140"/>
      <c r="H198" s="142"/>
      <c r="I198" s="371" t="str">
        <f t="shared" si="11"/>
        <v/>
      </c>
      <c r="J198" s="139"/>
      <c r="L198" s="71"/>
      <c r="M198" s="64"/>
      <c r="N198" s="64"/>
      <c r="O198" s="64"/>
      <c r="P198" s="64"/>
      <c r="Q198" s="64"/>
      <c r="R198" s="64"/>
      <c r="S198" s="64"/>
      <c r="T198" s="64"/>
      <c r="U198" s="64"/>
    </row>
    <row r="199" spans="1:21" s="70" customFormat="1">
      <c r="A199" s="139">
        <v>188</v>
      </c>
      <c r="B199" s="140"/>
      <c r="C199" s="140"/>
      <c r="D199" s="140"/>
      <c r="E199" s="140"/>
      <c r="F199" s="140"/>
      <c r="G199" s="140"/>
      <c r="H199" s="142"/>
      <c r="I199" s="371" t="str">
        <f t="shared" si="11"/>
        <v/>
      </c>
      <c r="J199" s="139"/>
      <c r="L199" s="71"/>
      <c r="M199" s="64"/>
      <c r="N199" s="64"/>
      <c r="O199" s="64"/>
      <c r="P199" s="64"/>
      <c r="Q199" s="64"/>
      <c r="R199" s="64"/>
      <c r="S199" s="64"/>
      <c r="T199" s="64"/>
      <c r="U199" s="64"/>
    </row>
    <row r="200" spans="1:21" s="70" customFormat="1">
      <c r="A200" s="139">
        <v>189</v>
      </c>
      <c r="B200" s="140"/>
      <c r="C200" s="140"/>
      <c r="D200" s="140"/>
      <c r="E200" s="140"/>
      <c r="F200" s="140"/>
      <c r="G200" s="140"/>
      <c r="H200" s="142"/>
      <c r="I200" s="371" t="str">
        <f t="shared" si="11"/>
        <v/>
      </c>
      <c r="J200" s="139"/>
      <c r="L200" s="71"/>
      <c r="M200" s="64"/>
      <c r="N200" s="64"/>
      <c r="O200" s="64"/>
      <c r="P200" s="64"/>
      <c r="Q200" s="64"/>
      <c r="R200" s="64"/>
      <c r="S200" s="64"/>
      <c r="T200" s="64"/>
      <c r="U200" s="64"/>
    </row>
    <row r="201" spans="1:21" s="70" customFormat="1">
      <c r="A201" s="139">
        <v>190</v>
      </c>
      <c r="B201" s="140"/>
      <c r="C201" s="140"/>
      <c r="D201" s="140"/>
      <c r="E201" s="140"/>
      <c r="F201" s="140"/>
      <c r="G201" s="140"/>
      <c r="H201" s="142"/>
      <c r="I201" s="371" t="str">
        <f t="shared" si="11"/>
        <v/>
      </c>
      <c r="J201" s="139"/>
      <c r="L201" s="71"/>
      <c r="M201" s="64"/>
      <c r="N201" s="64"/>
      <c r="O201" s="64"/>
      <c r="P201" s="64"/>
      <c r="Q201" s="64"/>
      <c r="R201" s="64"/>
      <c r="S201" s="64"/>
      <c r="T201" s="64"/>
      <c r="U201" s="64"/>
    </row>
    <row r="202" spans="1:21" s="70" customFormat="1">
      <c r="A202" s="139">
        <v>191</v>
      </c>
      <c r="B202" s="140"/>
      <c r="C202" s="140"/>
      <c r="D202" s="140"/>
      <c r="E202" s="140"/>
      <c r="F202" s="140"/>
      <c r="G202" s="140"/>
      <c r="H202" s="142"/>
      <c r="I202" s="371" t="str">
        <f t="shared" si="11"/>
        <v/>
      </c>
      <c r="J202" s="139"/>
      <c r="L202" s="71"/>
      <c r="M202" s="64"/>
      <c r="N202" s="64"/>
      <c r="O202" s="64"/>
      <c r="P202" s="64"/>
      <c r="Q202" s="64"/>
      <c r="R202" s="64"/>
      <c r="S202" s="64"/>
      <c r="T202" s="64"/>
      <c r="U202" s="64"/>
    </row>
    <row r="203" spans="1:21" s="70" customFormat="1">
      <c r="A203" s="139">
        <v>192</v>
      </c>
      <c r="B203" s="140"/>
      <c r="C203" s="140"/>
      <c r="D203" s="140"/>
      <c r="E203" s="140"/>
      <c r="F203" s="140"/>
      <c r="G203" s="140"/>
      <c r="H203" s="142"/>
      <c r="I203" s="371" t="str">
        <f t="shared" si="11"/>
        <v/>
      </c>
      <c r="J203" s="139"/>
      <c r="L203" s="71"/>
      <c r="M203" s="64"/>
      <c r="N203" s="64"/>
      <c r="O203" s="64"/>
      <c r="P203" s="64"/>
      <c r="Q203" s="64"/>
      <c r="R203" s="64"/>
      <c r="S203" s="64"/>
      <c r="T203" s="64"/>
      <c r="U203" s="64"/>
    </row>
    <row r="204" spans="1:21" s="70" customFormat="1">
      <c r="A204" s="139">
        <v>193</v>
      </c>
      <c r="B204" s="140"/>
      <c r="C204" s="140"/>
      <c r="D204" s="140"/>
      <c r="E204" s="140"/>
      <c r="F204" s="140"/>
      <c r="G204" s="140"/>
      <c r="H204" s="142"/>
      <c r="I204" s="371" t="str">
        <f t="shared" ref="I204:I261" si="12">IF(OR($B204="",$C204="",$H204&lt;an_initial,$H204&gt;an_final,$L204=FALSE),"",K204*(IF(D204="X",100,0) + IF(E204="X",50,0) + IF(F204="X",200,0) + IF(G204="X",150,0) ))</f>
        <v/>
      </c>
      <c r="J204" s="139"/>
      <c r="L204" s="71"/>
      <c r="M204" s="64"/>
      <c r="N204" s="64"/>
      <c r="O204" s="64"/>
      <c r="P204" s="64"/>
      <c r="Q204" s="64"/>
      <c r="R204" s="64"/>
      <c r="S204" s="64"/>
      <c r="T204" s="64"/>
      <c r="U204" s="64"/>
    </row>
    <row r="205" spans="1:21" s="70" customFormat="1">
      <c r="A205" s="139">
        <v>194</v>
      </c>
      <c r="B205" s="140"/>
      <c r="C205" s="140"/>
      <c r="D205" s="140"/>
      <c r="E205" s="140"/>
      <c r="F205" s="140"/>
      <c r="G205" s="140"/>
      <c r="H205" s="142"/>
      <c r="I205" s="371" t="str">
        <f t="shared" si="12"/>
        <v/>
      </c>
      <c r="J205" s="139"/>
      <c r="L205" s="71"/>
      <c r="M205" s="64"/>
      <c r="N205" s="64"/>
      <c r="O205" s="64"/>
      <c r="P205" s="64"/>
      <c r="Q205" s="64"/>
      <c r="R205" s="64"/>
      <c r="S205" s="64"/>
      <c r="T205" s="64"/>
      <c r="U205" s="64"/>
    </row>
    <row r="206" spans="1:21" s="70" customFormat="1">
      <c r="A206" s="139">
        <v>195</v>
      </c>
      <c r="B206" s="140"/>
      <c r="C206" s="140"/>
      <c r="D206" s="140"/>
      <c r="E206" s="140"/>
      <c r="F206" s="140"/>
      <c r="G206" s="140"/>
      <c r="H206" s="142"/>
      <c r="I206" s="371" t="str">
        <f t="shared" si="12"/>
        <v/>
      </c>
      <c r="J206" s="139"/>
      <c r="L206" s="71"/>
      <c r="M206" s="64"/>
      <c r="N206" s="64"/>
      <c r="O206" s="64"/>
      <c r="P206" s="64"/>
      <c r="Q206" s="64"/>
      <c r="R206" s="64"/>
      <c r="S206" s="64"/>
      <c r="T206" s="64"/>
      <c r="U206" s="64"/>
    </row>
    <row r="207" spans="1:21" s="70" customFormat="1">
      <c r="A207" s="139">
        <v>196</v>
      </c>
      <c r="B207" s="140"/>
      <c r="C207" s="140"/>
      <c r="D207" s="140"/>
      <c r="E207" s="140"/>
      <c r="F207" s="140"/>
      <c r="G207" s="140"/>
      <c r="H207" s="142"/>
      <c r="I207" s="371" t="str">
        <f t="shared" si="12"/>
        <v/>
      </c>
      <c r="J207" s="139"/>
      <c r="L207" s="71"/>
      <c r="M207" s="64"/>
      <c r="N207" s="64"/>
      <c r="O207" s="64"/>
      <c r="P207" s="64"/>
      <c r="Q207" s="64"/>
      <c r="R207" s="64"/>
      <c r="S207" s="64"/>
      <c r="T207" s="64"/>
      <c r="U207" s="64"/>
    </row>
    <row r="208" spans="1:21" s="70" customFormat="1">
      <c r="A208" s="139">
        <v>197</v>
      </c>
      <c r="B208" s="140"/>
      <c r="C208" s="140"/>
      <c r="D208" s="140"/>
      <c r="E208" s="140"/>
      <c r="F208" s="140"/>
      <c r="G208" s="140"/>
      <c r="H208" s="142"/>
      <c r="I208" s="371" t="str">
        <f t="shared" si="12"/>
        <v/>
      </c>
      <c r="J208" s="139"/>
      <c r="L208" s="71"/>
      <c r="M208" s="64"/>
      <c r="N208" s="64"/>
      <c r="O208" s="64"/>
      <c r="P208" s="64"/>
      <c r="Q208" s="64"/>
      <c r="R208" s="64"/>
      <c r="S208" s="64"/>
      <c r="T208" s="64"/>
      <c r="U208" s="64"/>
    </row>
    <row r="209" spans="1:21" s="70" customFormat="1">
      <c r="A209" s="139">
        <v>198</v>
      </c>
      <c r="B209" s="140"/>
      <c r="C209" s="140"/>
      <c r="D209" s="140"/>
      <c r="E209" s="140"/>
      <c r="F209" s="140"/>
      <c r="G209" s="140"/>
      <c r="H209" s="142"/>
      <c r="I209" s="371" t="str">
        <f t="shared" si="12"/>
        <v/>
      </c>
      <c r="J209" s="139"/>
      <c r="L209" s="71"/>
      <c r="M209" s="64"/>
      <c r="N209" s="64"/>
      <c r="O209" s="64"/>
      <c r="P209" s="64"/>
      <c r="Q209" s="64"/>
      <c r="R209" s="64"/>
      <c r="S209" s="64"/>
      <c r="T209" s="64"/>
      <c r="U209" s="64"/>
    </row>
    <row r="210" spans="1:21" s="70" customFormat="1">
      <c r="A210" s="139">
        <v>199</v>
      </c>
      <c r="B210" s="140"/>
      <c r="C210" s="140"/>
      <c r="D210" s="140"/>
      <c r="E210" s="140"/>
      <c r="F210" s="140"/>
      <c r="G210" s="140"/>
      <c r="H210" s="142"/>
      <c r="I210" s="371" t="str">
        <f t="shared" si="12"/>
        <v/>
      </c>
      <c r="J210" s="139"/>
      <c r="L210" s="71"/>
      <c r="M210" s="64"/>
      <c r="N210" s="64"/>
      <c r="O210" s="64"/>
      <c r="P210" s="64"/>
      <c r="Q210" s="64"/>
      <c r="R210" s="64"/>
      <c r="S210" s="64"/>
      <c r="T210" s="64"/>
      <c r="U210" s="64"/>
    </row>
    <row r="211" spans="1:21" s="70" customFormat="1">
      <c r="A211" s="139">
        <v>200</v>
      </c>
      <c r="B211" s="140"/>
      <c r="C211" s="140"/>
      <c r="D211" s="140"/>
      <c r="E211" s="140"/>
      <c r="F211" s="140"/>
      <c r="G211" s="140"/>
      <c r="H211" s="142"/>
      <c r="I211" s="371" t="str">
        <f t="shared" si="12"/>
        <v/>
      </c>
      <c r="J211" s="139"/>
      <c r="L211" s="71"/>
      <c r="M211" s="64"/>
      <c r="N211" s="64"/>
      <c r="O211" s="64"/>
      <c r="P211" s="64"/>
      <c r="Q211" s="64"/>
      <c r="R211" s="64"/>
      <c r="S211" s="64"/>
      <c r="T211" s="64"/>
      <c r="U211" s="64"/>
    </row>
    <row r="212" spans="1:21" s="70" customFormat="1">
      <c r="A212" s="139">
        <v>201</v>
      </c>
      <c r="B212" s="140"/>
      <c r="C212" s="140"/>
      <c r="D212" s="140"/>
      <c r="E212" s="140"/>
      <c r="F212" s="140"/>
      <c r="G212" s="140"/>
      <c r="H212" s="142"/>
      <c r="I212" s="371" t="str">
        <f t="shared" si="12"/>
        <v/>
      </c>
      <c r="J212" s="139"/>
      <c r="L212" s="71"/>
      <c r="M212" s="64"/>
      <c r="N212" s="64"/>
      <c r="O212" s="64"/>
      <c r="P212" s="64"/>
      <c r="Q212" s="64"/>
      <c r="R212" s="64"/>
      <c r="S212" s="64"/>
      <c r="T212" s="64"/>
      <c r="U212" s="64"/>
    </row>
    <row r="213" spans="1:21" s="70" customFormat="1">
      <c r="A213" s="139">
        <v>202</v>
      </c>
      <c r="B213" s="140"/>
      <c r="C213" s="140"/>
      <c r="D213" s="140"/>
      <c r="E213" s="140"/>
      <c r="F213" s="140"/>
      <c r="G213" s="140"/>
      <c r="H213" s="142"/>
      <c r="I213" s="371" t="str">
        <f t="shared" si="12"/>
        <v/>
      </c>
      <c r="J213" s="139"/>
      <c r="L213" s="71"/>
      <c r="M213" s="64"/>
      <c r="N213" s="64"/>
      <c r="O213" s="64"/>
      <c r="P213" s="64"/>
      <c r="Q213" s="64"/>
      <c r="R213" s="64"/>
      <c r="S213" s="64"/>
      <c r="T213" s="64"/>
      <c r="U213" s="64"/>
    </row>
    <row r="214" spans="1:21" s="70" customFormat="1">
      <c r="A214" s="139">
        <v>203</v>
      </c>
      <c r="B214" s="140"/>
      <c r="C214" s="140"/>
      <c r="D214" s="140"/>
      <c r="E214" s="140"/>
      <c r="F214" s="140"/>
      <c r="G214" s="140"/>
      <c r="H214" s="142"/>
      <c r="I214" s="371" t="str">
        <f t="shared" si="12"/>
        <v/>
      </c>
      <c r="J214" s="139"/>
      <c r="L214" s="71"/>
      <c r="M214" s="64"/>
      <c r="N214" s="64"/>
      <c r="O214" s="64"/>
      <c r="P214" s="64"/>
      <c r="Q214" s="64"/>
      <c r="R214" s="64"/>
      <c r="S214" s="64"/>
      <c r="T214" s="64"/>
      <c r="U214" s="64"/>
    </row>
    <row r="215" spans="1:21" s="70" customFormat="1">
      <c r="A215" s="139">
        <v>204</v>
      </c>
      <c r="B215" s="140"/>
      <c r="C215" s="140"/>
      <c r="D215" s="140"/>
      <c r="E215" s="140"/>
      <c r="F215" s="140"/>
      <c r="G215" s="140"/>
      <c r="H215" s="142"/>
      <c r="I215" s="371" t="str">
        <f t="shared" si="12"/>
        <v/>
      </c>
      <c r="J215" s="139"/>
      <c r="L215" s="71"/>
      <c r="M215" s="64"/>
      <c r="N215" s="64"/>
      <c r="O215" s="64"/>
      <c r="P215" s="64"/>
      <c r="Q215" s="64"/>
      <c r="R215" s="64"/>
      <c r="S215" s="64"/>
      <c r="T215" s="64"/>
      <c r="U215" s="64"/>
    </row>
    <row r="216" spans="1:21" s="70" customFormat="1">
      <c r="A216" s="139">
        <v>205</v>
      </c>
      <c r="B216" s="140"/>
      <c r="C216" s="140"/>
      <c r="D216" s="140"/>
      <c r="E216" s="140"/>
      <c r="F216" s="140"/>
      <c r="G216" s="140"/>
      <c r="H216" s="142"/>
      <c r="I216" s="371" t="str">
        <f t="shared" si="12"/>
        <v/>
      </c>
      <c r="J216" s="139"/>
      <c r="L216" s="71"/>
      <c r="M216" s="64"/>
      <c r="N216" s="64"/>
      <c r="O216" s="64"/>
      <c r="P216" s="64"/>
      <c r="Q216" s="64"/>
      <c r="R216" s="64"/>
      <c r="S216" s="64"/>
      <c r="T216" s="64"/>
      <c r="U216" s="64"/>
    </row>
    <row r="217" spans="1:21" s="70" customFormat="1">
      <c r="A217" s="139">
        <v>206</v>
      </c>
      <c r="B217" s="140"/>
      <c r="C217" s="140"/>
      <c r="D217" s="140"/>
      <c r="E217" s="140"/>
      <c r="F217" s="140"/>
      <c r="G217" s="140"/>
      <c r="H217" s="142"/>
      <c r="I217" s="371" t="str">
        <f t="shared" si="12"/>
        <v/>
      </c>
      <c r="J217" s="139"/>
      <c r="L217" s="71"/>
      <c r="M217" s="64"/>
      <c r="N217" s="64"/>
      <c r="O217" s="64"/>
      <c r="P217" s="64"/>
      <c r="Q217" s="64"/>
      <c r="R217" s="64"/>
      <c r="S217" s="64"/>
      <c r="T217" s="64"/>
      <c r="U217" s="64"/>
    </row>
    <row r="218" spans="1:21" s="70" customFormat="1">
      <c r="A218" s="139">
        <v>207</v>
      </c>
      <c r="B218" s="140"/>
      <c r="C218" s="140"/>
      <c r="D218" s="140"/>
      <c r="E218" s="140"/>
      <c r="F218" s="140"/>
      <c r="G218" s="140"/>
      <c r="H218" s="142"/>
      <c r="I218" s="371" t="str">
        <f t="shared" si="12"/>
        <v/>
      </c>
      <c r="J218" s="139"/>
      <c r="L218" s="71"/>
      <c r="M218" s="64"/>
      <c r="N218" s="64"/>
      <c r="O218" s="64"/>
      <c r="P218" s="64"/>
      <c r="Q218" s="64"/>
      <c r="R218" s="64"/>
      <c r="S218" s="64"/>
      <c r="T218" s="64"/>
      <c r="U218" s="64"/>
    </row>
    <row r="219" spans="1:21" s="70" customFormat="1">
      <c r="A219" s="139">
        <v>208</v>
      </c>
      <c r="B219" s="140"/>
      <c r="C219" s="140"/>
      <c r="D219" s="140"/>
      <c r="E219" s="140"/>
      <c r="F219" s="140"/>
      <c r="G219" s="140"/>
      <c r="H219" s="142"/>
      <c r="I219" s="371" t="str">
        <f t="shared" si="12"/>
        <v/>
      </c>
      <c r="J219" s="139"/>
      <c r="L219" s="71"/>
      <c r="M219" s="64"/>
      <c r="N219" s="64"/>
      <c r="O219" s="64"/>
      <c r="P219" s="64"/>
      <c r="Q219" s="64"/>
      <c r="R219" s="64"/>
      <c r="S219" s="64"/>
      <c r="T219" s="64"/>
      <c r="U219" s="64"/>
    </row>
    <row r="220" spans="1:21" s="70" customFormat="1">
      <c r="A220" s="139">
        <v>209</v>
      </c>
      <c r="B220" s="140"/>
      <c r="C220" s="140"/>
      <c r="D220" s="140"/>
      <c r="E220" s="140"/>
      <c r="F220" s="140"/>
      <c r="G220" s="140"/>
      <c r="H220" s="142"/>
      <c r="I220" s="371" t="str">
        <f t="shared" si="12"/>
        <v/>
      </c>
      <c r="J220" s="139"/>
      <c r="L220" s="71"/>
      <c r="M220" s="64"/>
      <c r="N220" s="64"/>
      <c r="O220" s="64"/>
      <c r="P220" s="64"/>
      <c r="Q220" s="64"/>
      <c r="R220" s="64"/>
      <c r="S220" s="64"/>
      <c r="T220" s="64"/>
      <c r="U220" s="64"/>
    </row>
    <row r="221" spans="1:21" s="70" customFormat="1">
      <c r="A221" s="139">
        <v>210</v>
      </c>
      <c r="B221" s="140"/>
      <c r="C221" s="140"/>
      <c r="D221" s="140"/>
      <c r="E221" s="140"/>
      <c r="F221" s="140"/>
      <c r="G221" s="140"/>
      <c r="H221" s="142"/>
      <c r="I221" s="371" t="str">
        <f t="shared" si="12"/>
        <v/>
      </c>
      <c r="J221" s="139"/>
      <c r="L221" s="71"/>
      <c r="M221" s="64"/>
      <c r="N221" s="64"/>
      <c r="O221" s="64"/>
      <c r="P221" s="64"/>
      <c r="Q221" s="64"/>
      <c r="R221" s="64"/>
      <c r="S221" s="64"/>
      <c r="T221" s="64"/>
      <c r="U221" s="64"/>
    </row>
    <row r="222" spans="1:21" s="70" customFormat="1">
      <c r="A222" s="139">
        <v>211</v>
      </c>
      <c r="B222" s="140"/>
      <c r="C222" s="140"/>
      <c r="D222" s="140"/>
      <c r="E222" s="140"/>
      <c r="F222" s="140"/>
      <c r="G222" s="140"/>
      <c r="H222" s="142"/>
      <c r="I222" s="371" t="str">
        <f t="shared" si="12"/>
        <v/>
      </c>
      <c r="J222" s="139"/>
      <c r="L222" s="71"/>
      <c r="M222" s="64"/>
      <c r="N222" s="64"/>
      <c r="O222" s="64"/>
      <c r="P222" s="64"/>
      <c r="Q222" s="64"/>
      <c r="R222" s="64"/>
      <c r="S222" s="64"/>
      <c r="T222" s="64"/>
      <c r="U222" s="64"/>
    </row>
    <row r="223" spans="1:21" s="70" customFormat="1">
      <c r="A223" s="139">
        <v>212</v>
      </c>
      <c r="B223" s="140"/>
      <c r="C223" s="140"/>
      <c r="D223" s="140"/>
      <c r="E223" s="140"/>
      <c r="F223" s="140"/>
      <c r="G223" s="140"/>
      <c r="H223" s="142"/>
      <c r="I223" s="371" t="str">
        <f t="shared" si="12"/>
        <v/>
      </c>
      <c r="J223" s="139"/>
      <c r="L223" s="71"/>
      <c r="M223" s="64"/>
      <c r="N223" s="64"/>
      <c r="O223" s="64"/>
      <c r="P223" s="64"/>
      <c r="Q223" s="64"/>
      <c r="R223" s="64"/>
      <c r="S223" s="64"/>
      <c r="T223" s="64"/>
      <c r="U223" s="64"/>
    </row>
    <row r="224" spans="1:21" s="70" customFormat="1">
      <c r="A224" s="139">
        <v>213</v>
      </c>
      <c r="B224" s="140"/>
      <c r="C224" s="140"/>
      <c r="D224" s="140"/>
      <c r="E224" s="140"/>
      <c r="F224" s="140"/>
      <c r="G224" s="140"/>
      <c r="H224" s="142"/>
      <c r="I224" s="371" t="str">
        <f t="shared" si="12"/>
        <v/>
      </c>
      <c r="J224" s="139"/>
      <c r="L224" s="71"/>
      <c r="M224" s="64"/>
      <c r="N224" s="64"/>
      <c r="O224" s="64"/>
      <c r="P224" s="64"/>
      <c r="Q224" s="64"/>
      <c r="R224" s="64"/>
      <c r="S224" s="64"/>
      <c r="T224" s="64"/>
      <c r="U224" s="64"/>
    </row>
    <row r="225" spans="1:21" s="70" customFormat="1">
      <c r="A225" s="139">
        <v>214</v>
      </c>
      <c r="B225" s="140"/>
      <c r="C225" s="140"/>
      <c r="D225" s="140"/>
      <c r="E225" s="140"/>
      <c r="F225" s="140"/>
      <c r="G225" s="140"/>
      <c r="H225" s="142"/>
      <c r="I225" s="371" t="str">
        <f t="shared" si="12"/>
        <v/>
      </c>
      <c r="J225" s="139"/>
      <c r="L225" s="71"/>
      <c r="M225" s="64"/>
      <c r="N225" s="64"/>
      <c r="O225" s="64"/>
      <c r="P225" s="64"/>
      <c r="Q225" s="64"/>
      <c r="R225" s="64"/>
      <c r="S225" s="64"/>
      <c r="T225" s="64"/>
      <c r="U225" s="64"/>
    </row>
    <row r="226" spans="1:21" s="70" customFormat="1">
      <c r="A226" s="139">
        <v>215</v>
      </c>
      <c r="B226" s="140"/>
      <c r="C226" s="140"/>
      <c r="D226" s="140"/>
      <c r="E226" s="140"/>
      <c r="F226" s="140"/>
      <c r="G226" s="140"/>
      <c r="H226" s="142"/>
      <c r="I226" s="371" t="str">
        <f t="shared" si="12"/>
        <v/>
      </c>
      <c r="J226" s="139"/>
      <c r="L226" s="71"/>
      <c r="M226" s="64"/>
      <c r="N226" s="64"/>
      <c r="O226" s="64"/>
      <c r="P226" s="64"/>
      <c r="Q226" s="64"/>
      <c r="R226" s="64"/>
      <c r="S226" s="64"/>
      <c r="T226" s="64"/>
      <c r="U226" s="64"/>
    </row>
    <row r="227" spans="1:21" s="70" customFormat="1">
      <c r="A227" s="139">
        <v>216</v>
      </c>
      <c r="B227" s="140"/>
      <c r="C227" s="140"/>
      <c r="D227" s="140"/>
      <c r="E227" s="140"/>
      <c r="F227" s="140"/>
      <c r="G227" s="140"/>
      <c r="H227" s="142"/>
      <c r="I227" s="371" t="str">
        <f t="shared" si="12"/>
        <v/>
      </c>
      <c r="J227" s="139"/>
      <c r="L227" s="71"/>
      <c r="M227" s="64"/>
      <c r="N227" s="64"/>
      <c r="O227" s="64"/>
      <c r="P227" s="64"/>
      <c r="Q227" s="64"/>
      <c r="R227" s="64"/>
      <c r="S227" s="64"/>
      <c r="T227" s="64"/>
      <c r="U227" s="64"/>
    </row>
    <row r="228" spans="1:21" s="70" customFormat="1">
      <c r="A228" s="139">
        <v>217</v>
      </c>
      <c r="B228" s="140"/>
      <c r="C228" s="140"/>
      <c r="D228" s="140"/>
      <c r="E228" s="140"/>
      <c r="F228" s="140"/>
      <c r="G228" s="140"/>
      <c r="H228" s="142"/>
      <c r="I228" s="371" t="str">
        <f t="shared" si="12"/>
        <v/>
      </c>
      <c r="J228" s="139"/>
      <c r="L228" s="71"/>
      <c r="M228" s="64"/>
      <c r="N228" s="64"/>
      <c r="O228" s="64"/>
      <c r="P228" s="64"/>
      <c r="Q228" s="64"/>
      <c r="R228" s="64"/>
      <c r="S228" s="64"/>
      <c r="T228" s="64"/>
      <c r="U228" s="64"/>
    </row>
    <row r="229" spans="1:21" s="70" customFormat="1">
      <c r="A229" s="139">
        <v>218</v>
      </c>
      <c r="B229" s="140"/>
      <c r="C229" s="140"/>
      <c r="D229" s="140"/>
      <c r="E229" s="140"/>
      <c r="F229" s="140"/>
      <c r="G229" s="140"/>
      <c r="H229" s="142"/>
      <c r="I229" s="371" t="str">
        <f t="shared" si="12"/>
        <v/>
      </c>
      <c r="J229" s="139"/>
      <c r="L229" s="71"/>
      <c r="M229" s="64"/>
      <c r="N229" s="64"/>
      <c r="O229" s="64"/>
      <c r="P229" s="64"/>
      <c r="Q229" s="64"/>
      <c r="R229" s="64"/>
      <c r="S229" s="64"/>
      <c r="T229" s="64"/>
      <c r="U229" s="64"/>
    </row>
    <row r="230" spans="1:21" s="70" customFormat="1">
      <c r="A230" s="139">
        <v>219</v>
      </c>
      <c r="B230" s="140"/>
      <c r="C230" s="140"/>
      <c r="D230" s="140"/>
      <c r="E230" s="140"/>
      <c r="F230" s="140"/>
      <c r="G230" s="140"/>
      <c r="H230" s="142"/>
      <c r="I230" s="371" t="str">
        <f t="shared" si="12"/>
        <v/>
      </c>
      <c r="J230" s="139"/>
      <c r="L230" s="71"/>
      <c r="M230" s="64"/>
      <c r="N230" s="64"/>
      <c r="O230" s="64"/>
      <c r="P230" s="64"/>
      <c r="Q230" s="64"/>
      <c r="R230" s="64"/>
      <c r="S230" s="64"/>
      <c r="T230" s="64"/>
      <c r="U230" s="64"/>
    </row>
    <row r="231" spans="1:21" s="70" customFormat="1">
      <c r="A231" s="139">
        <v>220</v>
      </c>
      <c r="B231" s="140"/>
      <c r="C231" s="140"/>
      <c r="D231" s="140"/>
      <c r="E231" s="140"/>
      <c r="F231" s="140"/>
      <c r="G231" s="140"/>
      <c r="H231" s="142"/>
      <c r="I231" s="371" t="str">
        <f t="shared" si="12"/>
        <v/>
      </c>
      <c r="J231" s="139"/>
      <c r="L231" s="71"/>
      <c r="M231" s="64"/>
      <c r="N231" s="64"/>
      <c r="O231" s="64"/>
      <c r="P231" s="64"/>
      <c r="Q231" s="64"/>
      <c r="R231" s="64"/>
      <c r="S231" s="64"/>
      <c r="T231" s="64"/>
      <c r="U231" s="64"/>
    </row>
    <row r="232" spans="1:21" s="70" customFormat="1">
      <c r="A232" s="139">
        <v>221</v>
      </c>
      <c r="B232" s="140"/>
      <c r="C232" s="140"/>
      <c r="D232" s="140"/>
      <c r="E232" s="140"/>
      <c r="F232" s="140"/>
      <c r="G232" s="140"/>
      <c r="H232" s="142"/>
      <c r="I232" s="371" t="str">
        <f t="shared" si="12"/>
        <v/>
      </c>
      <c r="J232" s="139"/>
      <c r="L232" s="71"/>
      <c r="M232" s="64"/>
      <c r="N232" s="64"/>
      <c r="O232" s="64"/>
      <c r="P232" s="64"/>
      <c r="Q232" s="64"/>
      <c r="R232" s="64"/>
      <c r="S232" s="64"/>
      <c r="T232" s="64"/>
      <c r="U232" s="64"/>
    </row>
    <row r="233" spans="1:21" s="70" customFormat="1">
      <c r="A233" s="139">
        <v>222</v>
      </c>
      <c r="B233" s="140"/>
      <c r="C233" s="140"/>
      <c r="D233" s="140"/>
      <c r="E233" s="140"/>
      <c r="F233" s="140"/>
      <c r="G233" s="140"/>
      <c r="H233" s="142"/>
      <c r="I233" s="371" t="str">
        <f t="shared" si="12"/>
        <v/>
      </c>
      <c r="J233" s="139"/>
      <c r="L233" s="71"/>
      <c r="M233" s="64"/>
      <c r="N233" s="64"/>
      <c r="O233" s="64"/>
      <c r="P233" s="64"/>
      <c r="Q233" s="64"/>
      <c r="R233" s="64"/>
      <c r="S233" s="64"/>
      <c r="T233" s="64"/>
      <c r="U233" s="64"/>
    </row>
    <row r="234" spans="1:21" s="70" customFormat="1">
      <c r="A234" s="139">
        <v>223</v>
      </c>
      <c r="B234" s="140"/>
      <c r="C234" s="140"/>
      <c r="D234" s="140"/>
      <c r="E234" s="140"/>
      <c r="F234" s="140"/>
      <c r="G234" s="140"/>
      <c r="H234" s="142"/>
      <c r="I234" s="371" t="str">
        <f t="shared" si="12"/>
        <v/>
      </c>
      <c r="J234" s="139"/>
      <c r="L234" s="71"/>
      <c r="M234" s="64"/>
      <c r="N234" s="64"/>
      <c r="O234" s="64"/>
      <c r="P234" s="64"/>
      <c r="Q234" s="64"/>
      <c r="R234" s="64"/>
      <c r="S234" s="64"/>
      <c r="T234" s="64"/>
      <c r="U234" s="64"/>
    </row>
    <row r="235" spans="1:21" s="70" customFormat="1">
      <c r="A235" s="139">
        <v>224</v>
      </c>
      <c r="B235" s="140"/>
      <c r="C235" s="140"/>
      <c r="D235" s="140"/>
      <c r="E235" s="140"/>
      <c r="F235" s="140"/>
      <c r="G235" s="140"/>
      <c r="H235" s="142"/>
      <c r="I235" s="371" t="str">
        <f t="shared" si="12"/>
        <v/>
      </c>
      <c r="J235" s="139"/>
      <c r="L235" s="71"/>
      <c r="M235" s="64"/>
      <c r="N235" s="64"/>
      <c r="O235" s="64"/>
      <c r="P235" s="64"/>
      <c r="Q235" s="64"/>
      <c r="R235" s="64"/>
      <c r="S235" s="64"/>
      <c r="T235" s="64"/>
      <c r="U235" s="64"/>
    </row>
    <row r="236" spans="1:21" s="70" customFormat="1">
      <c r="A236" s="139">
        <v>225</v>
      </c>
      <c r="B236" s="140"/>
      <c r="C236" s="140"/>
      <c r="D236" s="140"/>
      <c r="E236" s="140"/>
      <c r="F236" s="140"/>
      <c r="G236" s="140"/>
      <c r="H236" s="142"/>
      <c r="I236" s="371" t="str">
        <f t="shared" si="12"/>
        <v/>
      </c>
      <c r="J236" s="139"/>
      <c r="L236" s="71"/>
      <c r="M236" s="64"/>
      <c r="N236" s="64"/>
      <c r="O236" s="64"/>
      <c r="P236" s="64"/>
      <c r="Q236" s="64"/>
      <c r="R236" s="64"/>
      <c r="S236" s="64"/>
      <c r="T236" s="64"/>
      <c r="U236" s="64"/>
    </row>
    <row r="237" spans="1:21" s="70" customFormat="1">
      <c r="A237" s="139">
        <v>226</v>
      </c>
      <c r="B237" s="140"/>
      <c r="C237" s="140"/>
      <c r="D237" s="140"/>
      <c r="E237" s="140"/>
      <c r="F237" s="140"/>
      <c r="G237" s="140"/>
      <c r="H237" s="142"/>
      <c r="I237" s="371" t="str">
        <f t="shared" si="12"/>
        <v/>
      </c>
      <c r="J237" s="139"/>
      <c r="L237" s="71"/>
      <c r="M237" s="64"/>
      <c r="N237" s="64"/>
      <c r="O237" s="64"/>
      <c r="P237" s="64"/>
      <c r="Q237" s="64"/>
      <c r="R237" s="64"/>
      <c r="S237" s="64"/>
      <c r="T237" s="64"/>
      <c r="U237" s="64"/>
    </row>
    <row r="238" spans="1:21" s="70" customFormat="1">
      <c r="A238" s="139">
        <v>227</v>
      </c>
      <c r="B238" s="140"/>
      <c r="C238" s="140"/>
      <c r="D238" s="140"/>
      <c r="E238" s="140"/>
      <c r="F238" s="140"/>
      <c r="G238" s="140"/>
      <c r="H238" s="142"/>
      <c r="I238" s="371" t="str">
        <f t="shared" si="12"/>
        <v/>
      </c>
      <c r="J238" s="139"/>
      <c r="L238" s="71"/>
      <c r="M238" s="64"/>
      <c r="N238" s="64"/>
      <c r="O238" s="64"/>
      <c r="P238" s="64"/>
      <c r="Q238" s="64"/>
      <c r="R238" s="64"/>
      <c r="S238" s="64"/>
      <c r="T238" s="64"/>
      <c r="U238" s="64"/>
    </row>
    <row r="239" spans="1:21" s="70" customFormat="1">
      <c r="A239" s="139">
        <v>228</v>
      </c>
      <c r="B239" s="140"/>
      <c r="C239" s="140"/>
      <c r="D239" s="140"/>
      <c r="E239" s="140"/>
      <c r="F239" s="140"/>
      <c r="G239" s="140"/>
      <c r="H239" s="142"/>
      <c r="I239" s="371" t="str">
        <f t="shared" si="12"/>
        <v/>
      </c>
      <c r="J239" s="139"/>
      <c r="L239" s="71"/>
      <c r="M239" s="64"/>
      <c r="N239" s="64"/>
      <c r="O239" s="64"/>
      <c r="P239" s="64"/>
      <c r="Q239" s="64"/>
      <c r="R239" s="64"/>
      <c r="S239" s="64"/>
      <c r="T239" s="64"/>
      <c r="U239" s="64"/>
    </row>
    <row r="240" spans="1:21" s="70" customFormat="1">
      <c r="A240" s="139">
        <v>229</v>
      </c>
      <c r="B240" s="140"/>
      <c r="C240" s="140"/>
      <c r="D240" s="140"/>
      <c r="E240" s="140"/>
      <c r="F240" s="140"/>
      <c r="G240" s="140"/>
      <c r="H240" s="142"/>
      <c r="I240" s="371" t="str">
        <f t="shared" si="12"/>
        <v/>
      </c>
      <c r="J240" s="139"/>
      <c r="L240" s="71"/>
      <c r="M240" s="64"/>
      <c r="N240" s="64"/>
      <c r="O240" s="64"/>
      <c r="P240" s="64"/>
      <c r="Q240" s="64"/>
      <c r="R240" s="64"/>
      <c r="S240" s="64"/>
      <c r="T240" s="64"/>
      <c r="U240" s="64"/>
    </row>
    <row r="241" spans="1:21" s="70" customFormat="1">
      <c r="A241" s="139">
        <v>230</v>
      </c>
      <c r="B241" s="140"/>
      <c r="C241" s="140"/>
      <c r="D241" s="140"/>
      <c r="E241" s="140"/>
      <c r="F241" s="140"/>
      <c r="G241" s="140"/>
      <c r="H241" s="142"/>
      <c r="I241" s="371" t="str">
        <f t="shared" si="12"/>
        <v/>
      </c>
      <c r="J241" s="139"/>
      <c r="L241" s="71"/>
      <c r="M241" s="64"/>
      <c r="N241" s="64"/>
      <c r="O241" s="64"/>
      <c r="P241" s="64"/>
      <c r="Q241" s="64"/>
      <c r="R241" s="64"/>
      <c r="S241" s="64"/>
      <c r="T241" s="64"/>
      <c r="U241" s="64"/>
    </row>
    <row r="242" spans="1:21" s="70" customFormat="1">
      <c r="A242" s="139">
        <v>231</v>
      </c>
      <c r="B242" s="140"/>
      <c r="C242" s="140"/>
      <c r="D242" s="140"/>
      <c r="E242" s="140"/>
      <c r="F242" s="140"/>
      <c r="G242" s="140"/>
      <c r="H242" s="142"/>
      <c r="I242" s="371" t="str">
        <f t="shared" si="12"/>
        <v/>
      </c>
      <c r="J242" s="139"/>
      <c r="L242" s="71"/>
      <c r="M242" s="64"/>
      <c r="N242" s="64"/>
      <c r="O242" s="64"/>
      <c r="P242" s="64"/>
      <c r="Q242" s="64"/>
      <c r="R242" s="64"/>
      <c r="S242" s="64"/>
      <c r="T242" s="64"/>
      <c r="U242" s="64"/>
    </row>
    <row r="243" spans="1:21" s="70" customFormat="1">
      <c r="A243" s="139">
        <v>232</v>
      </c>
      <c r="B243" s="140"/>
      <c r="C243" s="140"/>
      <c r="D243" s="140"/>
      <c r="E243" s="140"/>
      <c r="F243" s="140"/>
      <c r="G243" s="140"/>
      <c r="H243" s="142"/>
      <c r="I243" s="371" t="str">
        <f t="shared" si="12"/>
        <v/>
      </c>
      <c r="J243" s="139"/>
      <c r="L243" s="71"/>
      <c r="M243" s="64"/>
      <c r="N243" s="64"/>
      <c r="O243" s="64"/>
      <c r="P243" s="64"/>
      <c r="Q243" s="64"/>
      <c r="R243" s="64"/>
      <c r="S243" s="64"/>
      <c r="T243" s="64"/>
      <c r="U243" s="64"/>
    </row>
    <row r="244" spans="1:21" s="70" customFormat="1">
      <c r="A244" s="139">
        <v>233</v>
      </c>
      <c r="B244" s="140"/>
      <c r="C244" s="140"/>
      <c r="D244" s="140"/>
      <c r="E244" s="140"/>
      <c r="F244" s="140"/>
      <c r="G244" s="140"/>
      <c r="H244" s="142"/>
      <c r="I244" s="371" t="str">
        <f t="shared" si="12"/>
        <v/>
      </c>
      <c r="J244" s="139"/>
      <c r="L244" s="71"/>
      <c r="M244" s="64"/>
      <c r="N244" s="64"/>
      <c r="O244" s="64"/>
      <c r="P244" s="64"/>
      <c r="Q244" s="64"/>
      <c r="R244" s="64"/>
      <c r="S244" s="64"/>
      <c r="T244" s="64"/>
      <c r="U244" s="64"/>
    </row>
    <row r="245" spans="1:21" s="70" customFormat="1">
      <c r="A245" s="139">
        <v>234</v>
      </c>
      <c r="B245" s="140"/>
      <c r="C245" s="140"/>
      <c r="D245" s="140"/>
      <c r="E245" s="140"/>
      <c r="F245" s="140"/>
      <c r="G245" s="140"/>
      <c r="H245" s="142"/>
      <c r="I245" s="371" t="str">
        <f t="shared" si="12"/>
        <v/>
      </c>
      <c r="J245" s="139"/>
      <c r="L245" s="71"/>
      <c r="M245" s="64"/>
      <c r="N245" s="64"/>
      <c r="O245" s="64"/>
      <c r="P245" s="64"/>
      <c r="Q245" s="64"/>
      <c r="R245" s="64"/>
      <c r="S245" s="64"/>
      <c r="T245" s="64"/>
      <c r="U245" s="64"/>
    </row>
    <row r="246" spans="1:21" s="70" customFormat="1">
      <c r="A246" s="139">
        <v>235</v>
      </c>
      <c r="B246" s="140"/>
      <c r="C246" s="140"/>
      <c r="D246" s="140"/>
      <c r="E246" s="140"/>
      <c r="F246" s="140"/>
      <c r="G246" s="140"/>
      <c r="H246" s="142"/>
      <c r="I246" s="371" t="str">
        <f t="shared" si="12"/>
        <v/>
      </c>
      <c r="J246" s="139"/>
      <c r="L246" s="71"/>
      <c r="M246" s="64"/>
      <c r="N246" s="64"/>
      <c r="O246" s="64"/>
      <c r="P246" s="64"/>
      <c r="Q246" s="64"/>
      <c r="R246" s="64"/>
      <c r="S246" s="64"/>
      <c r="T246" s="64"/>
      <c r="U246" s="64"/>
    </row>
    <row r="247" spans="1:21" s="70" customFormat="1">
      <c r="A247" s="139">
        <v>236</v>
      </c>
      <c r="B247" s="140"/>
      <c r="C247" s="140"/>
      <c r="D247" s="140"/>
      <c r="E247" s="140"/>
      <c r="F247" s="140"/>
      <c r="G247" s="140"/>
      <c r="H247" s="142"/>
      <c r="I247" s="371" t="str">
        <f t="shared" si="12"/>
        <v/>
      </c>
      <c r="J247" s="139"/>
      <c r="L247" s="71"/>
      <c r="M247" s="64"/>
      <c r="N247" s="64"/>
      <c r="O247" s="64"/>
      <c r="P247" s="64"/>
      <c r="Q247" s="64"/>
      <c r="R247" s="64"/>
      <c r="S247" s="64"/>
      <c r="T247" s="64"/>
      <c r="U247" s="64"/>
    </row>
    <row r="248" spans="1:21" s="70" customFormat="1">
      <c r="A248" s="139">
        <v>237</v>
      </c>
      <c r="B248" s="140"/>
      <c r="C248" s="140"/>
      <c r="D248" s="140"/>
      <c r="E248" s="140"/>
      <c r="F248" s="140"/>
      <c r="G248" s="140"/>
      <c r="H248" s="142"/>
      <c r="I248" s="371" t="str">
        <f t="shared" si="12"/>
        <v/>
      </c>
      <c r="J248" s="139"/>
      <c r="L248" s="71"/>
      <c r="M248" s="64"/>
      <c r="N248" s="64"/>
      <c r="O248" s="64"/>
      <c r="P248" s="64"/>
      <c r="Q248" s="64"/>
      <c r="R248" s="64"/>
      <c r="S248" s="64"/>
      <c r="T248" s="64"/>
      <c r="U248" s="64"/>
    </row>
    <row r="249" spans="1:21" s="70" customFormat="1">
      <c r="A249" s="139">
        <v>238</v>
      </c>
      <c r="B249" s="140"/>
      <c r="C249" s="140"/>
      <c r="D249" s="140"/>
      <c r="E249" s="140"/>
      <c r="F249" s="140"/>
      <c r="G249" s="140"/>
      <c r="H249" s="142"/>
      <c r="I249" s="371" t="str">
        <f t="shared" si="12"/>
        <v/>
      </c>
      <c r="J249" s="139"/>
      <c r="L249" s="71"/>
      <c r="M249" s="64"/>
      <c r="N249" s="64"/>
      <c r="O249" s="64"/>
      <c r="P249" s="64"/>
      <c r="Q249" s="64"/>
      <c r="R249" s="64"/>
      <c r="S249" s="64"/>
      <c r="T249" s="64"/>
      <c r="U249" s="64"/>
    </row>
    <row r="250" spans="1:21" s="70" customFormat="1">
      <c r="A250" s="139">
        <v>239</v>
      </c>
      <c r="B250" s="140"/>
      <c r="C250" s="140"/>
      <c r="D250" s="140"/>
      <c r="E250" s="140"/>
      <c r="F250" s="140"/>
      <c r="G250" s="140"/>
      <c r="H250" s="142"/>
      <c r="I250" s="371" t="str">
        <f t="shared" si="12"/>
        <v/>
      </c>
      <c r="J250" s="139"/>
      <c r="L250" s="71"/>
      <c r="M250" s="64"/>
      <c r="N250" s="64"/>
      <c r="O250" s="64"/>
      <c r="P250" s="64"/>
      <c r="Q250" s="64"/>
      <c r="R250" s="64"/>
      <c r="S250" s="64"/>
      <c r="T250" s="64"/>
      <c r="U250" s="64"/>
    </row>
    <row r="251" spans="1:21" s="70" customFormat="1">
      <c r="A251" s="139">
        <v>240</v>
      </c>
      <c r="B251" s="140"/>
      <c r="C251" s="140"/>
      <c r="D251" s="140"/>
      <c r="E251" s="140"/>
      <c r="F251" s="140"/>
      <c r="G251" s="140"/>
      <c r="H251" s="142"/>
      <c r="I251" s="371" t="str">
        <f t="shared" si="12"/>
        <v/>
      </c>
      <c r="J251" s="139"/>
      <c r="L251" s="71"/>
      <c r="M251" s="64"/>
      <c r="N251" s="64"/>
      <c r="O251" s="64"/>
      <c r="P251" s="64"/>
      <c r="Q251" s="64"/>
      <c r="R251" s="64"/>
      <c r="S251" s="64"/>
      <c r="T251" s="64"/>
      <c r="U251" s="64"/>
    </row>
    <row r="252" spans="1:21" s="70" customFormat="1">
      <c r="A252" s="139">
        <v>241</v>
      </c>
      <c r="B252" s="140"/>
      <c r="C252" s="140"/>
      <c r="D252" s="140"/>
      <c r="E252" s="140"/>
      <c r="F252" s="140"/>
      <c r="G252" s="140"/>
      <c r="H252" s="142"/>
      <c r="I252" s="371" t="str">
        <f t="shared" si="12"/>
        <v/>
      </c>
      <c r="J252" s="139"/>
      <c r="L252" s="71"/>
      <c r="M252" s="64"/>
      <c r="N252" s="64"/>
      <c r="O252" s="64"/>
      <c r="P252" s="64"/>
      <c r="Q252" s="64"/>
      <c r="R252" s="64"/>
      <c r="S252" s="64"/>
      <c r="T252" s="64"/>
      <c r="U252" s="64"/>
    </row>
    <row r="253" spans="1:21" s="70" customFormat="1">
      <c r="A253" s="139">
        <v>242</v>
      </c>
      <c r="B253" s="140"/>
      <c r="C253" s="140"/>
      <c r="D253" s="140"/>
      <c r="E253" s="140"/>
      <c r="F253" s="140"/>
      <c r="G253" s="140"/>
      <c r="H253" s="142"/>
      <c r="I253" s="371" t="str">
        <f t="shared" si="12"/>
        <v/>
      </c>
      <c r="J253" s="139"/>
      <c r="L253" s="71"/>
      <c r="M253" s="64"/>
      <c r="N253" s="64"/>
      <c r="O253" s="64"/>
      <c r="P253" s="64"/>
      <c r="Q253" s="64"/>
      <c r="R253" s="64"/>
      <c r="S253" s="64"/>
      <c r="T253" s="64"/>
      <c r="U253" s="64"/>
    </row>
    <row r="254" spans="1:21" s="70" customFormat="1">
      <c r="A254" s="139">
        <v>243</v>
      </c>
      <c r="B254" s="140"/>
      <c r="C254" s="140"/>
      <c r="D254" s="140"/>
      <c r="E254" s="140"/>
      <c r="F254" s="140"/>
      <c r="G254" s="140"/>
      <c r="H254" s="142"/>
      <c r="I254" s="371" t="str">
        <f t="shared" si="12"/>
        <v/>
      </c>
      <c r="J254" s="139"/>
      <c r="L254" s="71"/>
      <c r="M254" s="64"/>
      <c r="N254" s="64"/>
      <c r="O254" s="64"/>
      <c r="P254" s="64"/>
      <c r="Q254" s="64"/>
      <c r="R254" s="64"/>
      <c r="S254" s="64"/>
      <c r="T254" s="64"/>
      <c r="U254" s="64"/>
    </row>
    <row r="255" spans="1:21" s="70" customFormat="1">
      <c r="A255" s="139">
        <v>244</v>
      </c>
      <c r="B255" s="140"/>
      <c r="C255" s="140"/>
      <c r="D255" s="140"/>
      <c r="E255" s="140"/>
      <c r="F255" s="140"/>
      <c r="G255" s="140"/>
      <c r="H255" s="142"/>
      <c r="I255" s="371" t="str">
        <f t="shared" si="12"/>
        <v/>
      </c>
      <c r="J255" s="139"/>
      <c r="L255" s="71"/>
      <c r="M255" s="64"/>
      <c r="N255" s="64"/>
      <c r="O255" s="64"/>
      <c r="P255" s="64"/>
      <c r="Q255" s="64"/>
      <c r="R255" s="64"/>
      <c r="S255" s="64"/>
      <c r="T255" s="64"/>
      <c r="U255" s="64"/>
    </row>
    <row r="256" spans="1:21" s="70" customFormat="1">
      <c r="A256" s="139">
        <v>245</v>
      </c>
      <c r="B256" s="140"/>
      <c r="C256" s="140"/>
      <c r="D256" s="140"/>
      <c r="E256" s="140"/>
      <c r="F256" s="140"/>
      <c r="G256" s="140"/>
      <c r="H256" s="142"/>
      <c r="I256" s="371" t="str">
        <f t="shared" si="12"/>
        <v/>
      </c>
      <c r="J256" s="139"/>
      <c r="L256" s="71"/>
      <c r="M256" s="64"/>
      <c r="N256" s="64"/>
      <c r="O256" s="64"/>
      <c r="P256" s="64"/>
      <c r="Q256" s="64"/>
      <c r="R256" s="64"/>
      <c r="S256" s="64"/>
      <c r="T256" s="64"/>
      <c r="U256" s="64"/>
    </row>
    <row r="257" spans="1:21" s="70" customFormat="1">
      <c r="A257" s="139">
        <v>246</v>
      </c>
      <c r="B257" s="140"/>
      <c r="C257" s="140"/>
      <c r="D257" s="140"/>
      <c r="E257" s="140"/>
      <c r="F257" s="140"/>
      <c r="G257" s="140"/>
      <c r="H257" s="142"/>
      <c r="I257" s="371" t="str">
        <f t="shared" si="12"/>
        <v/>
      </c>
      <c r="J257" s="139"/>
      <c r="L257" s="71"/>
      <c r="M257" s="64"/>
      <c r="N257" s="64"/>
      <c r="O257" s="64"/>
      <c r="P257" s="64"/>
      <c r="Q257" s="64"/>
      <c r="R257" s="64"/>
      <c r="S257" s="64"/>
      <c r="T257" s="64"/>
      <c r="U257" s="64"/>
    </row>
    <row r="258" spans="1:21" s="70" customFormat="1">
      <c r="A258" s="139">
        <v>247</v>
      </c>
      <c r="B258" s="140"/>
      <c r="C258" s="140"/>
      <c r="D258" s="140"/>
      <c r="E258" s="140"/>
      <c r="F258" s="140"/>
      <c r="G258" s="140"/>
      <c r="H258" s="142"/>
      <c r="I258" s="371" t="str">
        <f t="shared" si="12"/>
        <v/>
      </c>
      <c r="J258" s="139"/>
      <c r="L258" s="71"/>
      <c r="M258" s="64"/>
      <c r="N258" s="64"/>
      <c r="O258" s="64"/>
      <c r="P258" s="64"/>
      <c r="Q258" s="64"/>
      <c r="R258" s="64"/>
      <c r="S258" s="64"/>
      <c r="T258" s="64"/>
      <c r="U258" s="64"/>
    </row>
    <row r="259" spans="1:21" s="70" customFormat="1">
      <c r="A259" s="139">
        <v>248</v>
      </c>
      <c r="B259" s="140"/>
      <c r="C259" s="140"/>
      <c r="D259" s="140"/>
      <c r="E259" s="140"/>
      <c r="F259" s="140"/>
      <c r="G259" s="140"/>
      <c r="H259" s="142"/>
      <c r="I259" s="371" t="str">
        <f t="shared" si="12"/>
        <v/>
      </c>
      <c r="J259" s="139"/>
      <c r="L259" s="71"/>
      <c r="M259" s="64"/>
      <c r="N259" s="64"/>
      <c r="O259" s="64"/>
      <c r="P259" s="64"/>
      <c r="Q259" s="64"/>
      <c r="R259" s="64"/>
      <c r="S259" s="64"/>
      <c r="T259" s="64"/>
      <c r="U259" s="64"/>
    </row>
    <row r="260" spans="1:21" s="70" customFormat="1">
      <c r="A260" s="139">
        <v>249</v>
      </c>
      <c r="B260" s="140"/>
      <c r="C260" s="140"/>
      <c r="D260" s="140"/>
      <c r="E260" s="140"/>
      <c r="F260" s="140"/>
      <c r="G260" s="140"/>
      <c r="H260" s="142"/>
      <c r="I260" s="371" t="str">
        <f t="shared" si="12"/>
        <v/>
      </c>
      <c r="J260" s="139"/>
      <c r="L260" s="71"/>
      <c r="M260" s="64"/>
      <c r="N260" s="64"/>
      <c r="O260" s="64"/>
      <c r="P260" s="64"/>
      <c r="Q260" s="64"/>
      <c r="R260" s="64"/>
      <c r="S260" s="64"/>
      <c r="T260" s="64"/>
      <c r="U260" s="64"/>
    </row>
    <row r="261" spans="1:21" s="70" customFormat="1">
      <c r="A261" s="139">
        <v>250</v>
      </c>
      <c r="B261" s="140"/>
      <c r="C261" s="140"/>
      <c r="D261" s="140"/>
      <c r="E261" s="140"/>
      <c r="F261" s="140"/>
      <c r="G261" s="140"/>
      <c r="H261" s="142"/>
      <c r="I261" s="371" t="str">
        <f t="shared" si="12"/>
        <v/>
      </c>
      <c r="J261" s="139"/>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B10" sqref="B10:H16"/>
    </sheetView>
  </sheetViews>
  <sheetFormatPr defaultColWidth="9.140625" defaultRowHeight="15.75"/>
  <cols>
    <col min="1" max="1" width="5.7109375" style="60" customWidth="1"/>
    <col min="2" max="3" width="35.7109375" style="64" customWidth="1"/>
    <col min="4" max="4" width="23" style="64" customWidth="1"/>
    <col min="5" max="5" width="18.7109375" style="285" customWidth="1"/>
    <col min="6" max="6" width="10.7109375" style="69" customWidth="1"/>
    <col min="7" max="7" width="10.7109375" style="64" customWidth="1"/>
    <col min="8" max="8" width="14.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555</v>
      </c>
      <c r="B5" s="527"/>
      <c r="C5" s="527"/>
      <c r="D5" s="527"/>
      <c r="E5" s="527"/>
      <c r="F5" s="527"/>
      <c r="G5" s="527"/>
      <c r="H5" s="527"/>
      <c r="I5" s="527"/>
      <c r="J5" s="221"/>
      <c r="K5" s="221"/>
      <c r="L5" s="221"/>
      <c r="M5" s="221"/>
      <c r="N5" s="64"/>
    </row>
    <row r="6" spans="1:16" ht="13.5" customHeight="1">
      <c r="E6" s="64"/>
      <c r="F6" s="64"/>
      <c r="H6" s="64"/>
      <c r="I6" s="340" t="str">
        <f>CONCATENATE(functie," ",nume_candidat)</f>
        <v>Profesor Ciutina Adrian</v>
      </c>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6.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66"/>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37">
        <v>5</v>
      </c>
      <c r="B14" s="6"/>
      <c r="C14" s="6"/>
      <c r="D14" s="6"/>
      <c r="E14" s="212"/>
      <c r="F14" s="211"/>
      <c r="G14" s="211"/>
      <c r="H14" s="211"/>
      <c r="I14" s="16" t="str">
        <f t="shared" si="1"/>
        <v/>
      </c>
      <c r="J14" s="16" t="str">
        <f t="shared" si="2"/>
        <v/>
      </c>
      <c r="K14" s="58" t="str">
        <f t="shared" si="3"/>
        <v/>
      </c>
      <c r="L14" s="58" t="str">
        <f t="shared" si="4"/>
        <v/>
      </c>
      <c r="M14" s="365" t="str">
        <f t="shared" si="5"/>
        <v/>
      </c>
      <c r="N14" s="58" t="str">
        <f t="shared" si="6"/>
        <v/>
      </c>
      <c r="O14" s="342" t="b">
        <f t="shared" si="7"/>
        <v>0</v>
      </c>
      <c r="P14" s="343">
        <f t="shared" si="8"/>
        <v>1</v>
      </c>
    </row>
    <row r="15" spans="1:16">
      <c r="A15" s="37">
        <v>6</v>
      </c>
      <c r="B15" s="6"/>
      <c r="C15" s="6"/>
      <c r="D15" s="6"/>
      <c r="E15" s="212"/>
      <c r="F15" s="211"/>
      <c r="G15" s="211"/>
      <c r="H15" s="211"/>
      <c r="I15" s="16" t="str">
        <f t="shared" si="1"/>
        <v/>
      </c>
      <c r="J15" s="16" t="str">
        <f t="shared" si="2"/>
        <v/>
      </c>
      <c r="K15" s="58" t="str">
        <f t="shared" si="3"/>
        <v/>
      </c>
      <c r="L15" s="58" t="str">
        <f t="shared" si="4"/>
        <v/>
      </c>
      <c r="M15" s="365" t="str">
        <f t="shared" si="5"/>
        <v/>
      </c>
      <c r="N15" s="58" t="str">
        <f t="shared" si="6"/>
        <v/>
      </c>
      <c r="O15" s="342" t="b">
        <f t="shared" si="7"/>
        <v>0</v>
      </c>
      <c r="P15" s="343">
        <f t="shared" si="8"/>
        <v>1</v>
      </c>
    </row>
    <row r="16" spans="1:16">
      <c r="A16" s="37">
        <v>7</v>
      </c>
      <c r="B16" s="6"/>
      <c r="C16" s="6"/>
      <c r="D16" s="6"/>
      <c r="E16" s="212"/>
      <c r="F16" s="211"/>
      <c r="G16" s="211"/>
      <c r="H16" s="211"/>
      <c r="I16" s="16" t="str">
        <f t="shared" si="1"/>
        <v/>
      </c>
      <c r="J16" s="16" t="str">
        <f t="shared" si="2"/>
        <v/>
      </c>
      <c r="K16" s="58" t="str">
        <f t="shared" si="3"/>
        <v/>
      </c>
      <c r="L16" s="58" t="str">
        <f t="shared" si="4"/>
        <v/>
      </c>
      <c r="M16" s="365" t="str">
        <f t="shared" si="5"/>
        <v/>
      </c>
      <c r="N16" s="58" t="str">
        <f t="shared" si="6"/>
        <v/>
      </c>
      <c r="O16" s="342" t="b">
        <f t="shared" si="7"/>
        <v>0</v>
      </c>
      <c r="P16" s="343">
        <f t="shared" si="8"/>
        <v>1</v>
      </c>
    </row>
    <row r="17" spans="1:16">
      <c r="A17" s="37">
        <v>8</v>
      </c>
      <c r="B17" s="6"/>
      <c r="C17" s="6"/>
      <c r="D17" s="6"/>
      <c r="E17" s="212"/>
      <c r="F17" s="211"/>
      <c r="G17" s="211"/>
      <c r="H17" s="211"/>
      <c r="I17" s="16" t="str">
        <f t="shared" si="1"/>
        <v/>
      </c>
      <c r="J17" s="16" t="str">
        <f t="shared" si="2"/>
        <v/>
      </c>
      <c r="K17" s="58" t="str">
        <f t="shared" si="3"/>
        <v/>
      </c>
      <c r="L17" s="58" t="str">
        <f t="shared" si="4"/>
        <v/>
      </c>
      <c r="M17" s="365" t="str">
        <f t="shared" si="5"/>
        <v/>
      </c>
      <c r="N17" s="58" t="str">
        <f t="shared" si="6"/>
        <v/>
      </c>
      <c r="O17" s="342" t="b">
        <f t="shared" si="7"/>
        <v>0</v>
      </c>
      <c r="P17" s="343">
        <f t="shared" si="8"/>
        <v>1</v>
      </c>
    </row>
    <row r="18" spans="1:16">
      <c r="A18" s="37">
        <v>9</v>
      </c>
      <c r="B18" s="6"/>
      <c r="C18" s="6"/>
      <c r="D18" s="6"/>
      <c r="E18" s="212"/>
      <c r="F18" s="211"/>
      <c r="G18" s="211"/>
      <c r="H18" s="211"/>
      <c r="I18" s="16" t="str">
        <f t="shared" si="1"/>
        <v/>
      </c>
      <c r="J18" s="16" t="str">
        <f t="shared" si="2"/>
        <v/>
      </c>
      <c r="K18" s="58" t="str">
        <f t="shared" si="3"/>
        <v/>
      </c>
      <c r="L18" s="58" t="str">
        <f t="shared" si="4"/>
        <v/>
      </c>
      <c r="M18" s="365" t="str">
        <f t="shared" si="5"/>
        <v/>
      </c>
      <c r="N18" s="58" t="str">
        <f t="shared" si="6"/>
        <v/>
      </c>
      <c r="O18" s="342" t="b">
        <f t="shared" si="7"/>
        <v>0</v>
      </c>
      <c r="P18" s="343">
        <f t="shared" si="8"/>
        <v>1</v>
      </c>
    </row>
    <row r="19" spans="1:16">
      <c r="A19" s="37">
        <v>10</v>
      </c>
      <c r="B19" s="6"/>
      <c r="C19" s="6"/>
      <c r="D19" s="6"/>
      <c r="E19" s="212"/>
      <c r="F19" s="211"/>
      <c r="G19" s="211"/>
      <c r="H19" s="211"/>
      <c r="I19" s="16" t="str">
        <f t="shared" si="1"/>
        <v/>
      </c>
      <c r="J19" s="16" t="str">
        <f t="shared" si="2"/>
        <v/>
      </c>
      <c r="K19" s="58" t="str">
        <f t="shared" si="3"/>
        <v/>
      </c>
      <c r="L19" s="58" t="str">
        <f t="shared" si="4"/>
        <v/>
      </c>
      <c r="M19" s="365" t="str">
        <f t="shared" si="5"/>
        <v/>
      </c>
      <c r="N19" s="58" t="str">
        <f t="shared" si="6"/>
        <v/>
      </c>
      <c r="O19" s="342" t="b">
        <f t="shared" si="7"/>
        <v>0</v>
      </c>
      <c r="P19" s="343">
        <f t="shared" si="8"/>
        <v>1</v>
      </c>
    </row>
    <row r="20" spans="1:16">
      <c r="A20" s="37">
        <v>11</v>
      </c>
      <c r="B20" s="6"/>
      <c r="C20" s="6"/>
      <c r="D20" s="6"/>
      <c r="E20" s="212"/>
      <c r="F20" s="211"/>
      <c r="G20" s="211"/>
      <c r="H20" s="211"/>
      <c r="I20" s="16" t="str">
        <f t="shared" si="1"/>
        <v/>
      </c>
      <c r="J20" s="16" t="str">
        <f t="shared" si="2"/>
        <v/>
      </c>
      <c r="K20" s="58" t="str">
        <f t="shared" si="3"/>
        <v/>
      </c>
      <c r="L20" s="58" t="str">
        <f t="shared" si="4"/>
        <v/>
      </c>
      <c r="M20" s="365" t="str">
        <f t="shared" si="5"/>
        <v/>
      </c>
      <c r="N20" s="58" t="str">
        <f t="shared" si="6"/>
        <v/>
      </c>
      <c r="O20" s="342" t="b">
        <f t="shared" si="7"/>
        <v>0</v>
      </c>
      <c r="P20" s="343">
        <f t="shared" si="8"/>
        <v>1</v>
      </c>
    </row>
    <row r="21" spans="1:16">
      <c r="A21" s="37">
        <v>12</v>
      </c>
      <c r="B21" s="6"/>
      <c r="C21" s="6"/>
      <c r="D21" s="6"/>
      <c r="E21" s="212"/>
      <c r="F21" s="211"/>
      <c r="G21" s="211"/>
      <c r="H21" s="211"/>
      <c r="I21" s="16" t="str">
        <f t="shared" si="1"/>
        <v/>
      </c>
      <c r="J21" s="16" t="str">
        <f t="shared" si="2"/>
        <v/>
      </c>
      <c r="K21" s="58" t="str">
        <f t="shared" si="3"/>
        <v/>
      </c>
      <c r="L21" s="58" t="str">
        <f t="shared" si="4"/>
        <v/>
      </c>
      <c r="M21" s="365" t="str">
        <f t="shared" si="5"/>
        <v/>
      </c>
      <c r="N21" s="58" t="str">
        <f t="shared" si="6"/>
        <v/>
      </c>
      <c r="O21" s="342" t="b">
        <f t="shared" si="7"/>
        <v>0</v>
      </c>
      <c r="P21" s="343">
        <f t="shared" si="8"/>
        <v>1</v>
      </c>
    </row>
    <row r="22" spans="1:16">
      <c r="A22" s="37">
        <v>13</v>
      </c>
      <c r="B22" s="6"/>
      <c r="C22" s="6"/>
      <c r="D22" s="6"/>
      <c r="E22" s="212"/>
      <c r="F22" s="211"/>
      <c r="G22" s="211"/>
      <c r="H22" s="211"/>
      <c r="I22" s="16" t="str">
        <f t="shared" si="1"/>
        <v/>
      </c>
      <c r="J22" s="16" t="str">
        <f t="shared" si="2"/>
        <v/>
      </c>
      <c r="K22" s="58" t="str">
        <f t="shared" si="3"/>
        <v/>
      </c>
      <c r="L22" s="58" t="str">
        <f t="shared" si="4"/>
        <v/>
      </c>
      <c r="M22" s="365" t="str">
        <f t="shared" si="5"/>
        <v/>
      </c>
      <c r="N22" s="58" t="str">
        <f t="shared" si="6"/>
        <v/>
      </c>
      <c r="O22" s="342" t="b">
        <f t="shared" si="7"/>
        <v>0</v>
      </c>
      <c r="P22" s="343">
        <f t="shared" si="8"/>
        <v>1</v>
      </c>
    </row>
    <row r="23" spans="1:16">
      <c r="A23" s="37">
        <v>14</v>
      </c>
      <c r="B23" s="6"/>
      <c r="C23" s="6"/>
      <c r="D23" s="6"/>
      <c r="E23" s="212"/>
      <c r="F23" s="211"/>
      <c r="G23" s="211"/>
      <c r="H23" s="211"/>
      <c r="I23" s="16" t="str">
        <f t="shared" si="1"/>
        <v/>
      </c>
      <c r="J23" s="16" t="str">
        <f t="shared" si="2"/>
        <v/>
      </c>
      <c r="K23" s="58" t="str">
        <f t="shared" si="3"/>
        <v/>
      </c>
      <c r="L23" s="58" t="str">
        <f t="shared" si="4"/>
        <v/>
      </c>
      <c r="M23" s="365" t="str">
        <f t="shared" si="5"/>
        <v/>
      </c>
      <c r="N23" s="58" t="str">
        <f t="shared" si="6"/>
        <v/>
      </c>
      <c r="O23" s="342" t="b">
        <f t="shared" si="7"/>
        <v>0</v>
      </c>
      <c r="P23" s="343">
        <f t="shared" si="8"/>
        <v>1</v>
      </c>
    </row>
    <row r="24" spans="1:16">
      <c r="A24" s="37">
        <v>15</v>
      </c>
      <c r="B24" s="6"/>
      <c r="C24" s="6"/>
      <c r="D24" s="6"/>
      <c r="E24" s="212"/>
      <c r="F24" s="211"/>
      <c r="G24" s="211"/>
      <c r="H24" s="211"/>
      <c r="I24" s="16" t="str">
        <f t="shared" si="1"/>
        <v/>
      </c>
      <c r="J24" s="16" t="str">
        <f t="shared" si="2"/>
        <v/>
      </c>
      <c r="K24" s="58" t="str">
        <f t="shared" si="3"/>
        <v/>
      </c>
      <c r="L24" s="58" t="str">
        <f t="shared" si="4"/>
        <v/>
      </c>
      <c r="M24" s="365" t="str">
        <f t="shared" si="5"/>
        <v/>
      </c>
      <c r="N24" s="58" t="str">
        <f t="shared" si="6"/>
        <v/>
      </c>
      <c r="O24" s="342" t="b">
        <f t="shared" si="7"/>
        <v>0</v>
      </c>
      <c r="P24" s="343">
        <f t="shared" si="8"/>
        <v>1</v>
      </c>
    </row>
    <row r="25" spans="1:16">
      <c r="A25" s="37">
        <v>16</v>
      </c>
      <c r="B25" s="6"/>
      <c r="C25" s="6"/>
      <c r="D25" s="6"/>
      <c r="E25" s="212"/>
      <c r="F25" s="211"/>
      <c r="G25" s="211"/>
      <c r="H25" s="211"/>
      <c r="I25" s="16" t="str">
        <f t="shared" si="1"/>
        <v/>
      </c>
      <c r="J25" s="16" t="str">
        <f t="shared" si="2"/>
        <v/>
      </c>
      <c r="K25" s="58" t="str">
        <f t="shared" si="3"/>
        <v/>
      </c>
      <c r="L25" s="58" t="str">
        <f t="shared" si="4"/>
        <v/>
      </c>
      <c r="M25" s="365" t="str">
        <f t="shared" si="5"/>
        <v/>
      </c>
      <c r="N25" s="58" t="str">
        <f t="shared" si="6"/>
        <v/>
      </c>
      <c r="O25" s="342" t="b">
        <f t="shared" si="7"/>
        <v>0</v>
      </c>
      <c r="P25" s="343">
        <f t="shared" si="8"/>
        <v>1</v>
      </c>
    </row>
    <row r="26" spans="1:16">
      <c r="A26" s="37">
        <v>17</v>
      </c>
      <c r="B26" s="6"/>
      <c r="C26" s="6"/>
      <c r="D26" s="6"/>
      <c r="E26" s="212"/>
      <c r="F26" s="211"/>
      <c r="G26" s="211"/>
      <c r="H26" s="211"/>
      <c r="I26" s="16" t="str">
        <f t="shared" si="1"/>
        <v/>
      </c>
      <c r="J26" s="16" t="str">
        <f t="shared" si="2"/>
        <v/>
      </c>
      <c r="K26" s="58" t="str">
        <f t="shared" si="3"/>
        <v/>
      </c>
      <c r="L26" s="58" t="str">
        <f t="shared" si="4"/>
        <v/>
      </c>
      <c r="M26" s="365" t="str">
        <f t="shared" si="5"/>
        <v/>
      </c>
      <c r="N26" s="58" t="str">
        <f t="shared" si="6"/>
        <v/>
      </c>
      <c r="O26" s="342" t="b">
        <f t="shared" si="7"/>
        <v>0</v>
      </c>
      <c r="P26" s="343">
        <f t="shared" si="8"/>
        <v>1</v>
      </c>
    </row>
    <row r="27" spans="1:16">
      <c r="A27" s="37">
        <v>18</v>
      </c>
      <c r="B27" s="6"/>
      <c r="C27" s="6"/>
      <c r="D27" s="6"/>
      <c r="E27" s="212"/>
      <c r="F27" s="211"/>
      <c r="G27" s="211"/>
      <c r="H27" s="211"/>
      <c r="I27" s="16" t="str">
        <f t="shared" si="1"/>
        <v/>
      </c>
      <c r="J27" s="16" t="str">
        <f t="shared" si="2"/>
        <v/>
      </c>
      <c r="K27" s="58" t="str">
        <f t="shared" si="3"/>
        <v/>
      </c>
      <c r="L27" s="58" t="str">
        <f t="shared" si="4"/>
        <v/>
      </c>
      <c r="M27" s="365" t="str">
        <f t="shared" si="5"/>
        <v/>
      </c>
      <c r="N27" s="58" t="str">
        <f t="shared" si="6"/>
        <v/>
      </c>
      <c r="O27" s="342" t="b">
        <f t="shared" si="7"/>
        <v>0</v>
      </c>
      <c r="P27" s="343">
        <f t="shared" si="8"/>
        <v>1</v>
      </c>
    </row>
    <row r="28" spans="1:16">
      <c r="A28" s="37">
        <v>19</v>
      </c>
      <c r="B28" s="6"/>
      <c r="C28" s="6"/>
      <c r="D28" s="6"/>
      <c r="E28" s="212"/>
      <c r="F28" s="211"/>
      <c r="G28" s="211"/>
      <c r="H28" s="211"/>
      <c r="I28" s="16" t="str">
        <f t="shared" si="1"/>
        <v/>
      </c>
      <c r="J28" s="16" t="str">
        <f t="shared" si="2"/>
        <v/>
      </c>
      <c r="K28" s="58" t="str">
        <f t="shared" si="3"/>
        <v/>
      </c>
      <c r="L28" s="58" t="str">
        <f t="shared" si="4"/>
        <v/>
      </c>
      <c r="M28" s="365" t="str">
        <f t="shared" si="5"/>
        <v/>
      </c>
      <c r="N28" s="58" t="str">
        <f t="shared" si="6"/>
        <v/>
      </c>
      <c r="O28" s="342" t="b">
        <f t="shared" si="7"/>
        <v>0</v>
      </c>
      <c r="P28" s="343">
        <f t="shared" si="8"/>
        <v>1</v>
      </c>
    </row>
    <row r="29" spans="1:16">
      <c r="A29" s="37">
        <v>20</v>
      </c>
      <c r="B29" s="6"/>
      <c r="C29" s="6"/>
      <c r="D29" s="6"/>
      <c r="E29" s="212"/>
      <c r="F29" s="211"/>
      <c r="G29" s="211"/>
      <c r="H29" s="211"/>
      <c r="I29" s="16" t="str">
        <f t="shared" si="1"/>
        <v/>
      </c>
      <c r="J29" s="16" t="str">
        <f t="shared" si="2"/>
        <v/>
      </c>
      <c r="K29" s="58" t="str">
        <f t="shared" si="3"/>
        <v/>
      </c>
      <c r="L29" s="58" t="str">
        <f t="shared" si="4"/>
        <v/>
      </c>
      <c r="M29" s="365" t="str">
        <f t="shared" si="5"/>
        <v/>
      </c>
      <c r="N29" s="58" t="str">
        <f t="shared" si="6"/>
        <v/>
      </c>
      <c r="O29" s="342" t="b">
        <f t="shared" si="7"/>
        <v>0</v>
      </c>
      <c r="P29" s="343">
        <f t="shared" si="8"/>
        <v>1</v>
      </c>
    </row>
    <row r="30" spans="1:16">
      <c r="A30" s="37">
        <v>21</v>
      </c>
      <c r="B30" s="6"/>
      <c r="C30" s="6"/>
      <c r="D30" s="6"/>
      <c r="E30" s="212"/>
      <c r="F30" s="211"/>
      <c r="G30" s="211"/>
      <c r="H30" s="211"/>
      <c r="I30" s="16" t="str">
        <f t="shared" si="1"/>
        <v/>
      </c>
      <c r="J30" s="16" t="str">
        <f t="shared" si="2"/>
        <v/>
      </c>
      <c r="K30" s="58" t="str">
        <f t="shared" si="3"/>
        <v/>
      </c>
      <c r="L30" s="58" t="str">
        <f t="shared" si="4"/>
        <v/>
      </c>
      <c r="M30" s="365" t="str">
        <f t="shared" si="5"/>
        <v/>
      </c>
      <c r="N30" s="58" t="str">
        <f t="shared" si="6"/>
        <v/>
      </c>
      <c r="O30" s="342" t="b">
        <f t="shared" si="7"/>
        <v>0</v>
      </c>
      <c r="P30" s="343">
        <f t="shared" si="8"/>
        <v>1</v>
      </c>
    </row>
    <row r="31" spans="1:16">
      <c r="A31" s="37">
        <v>22</v>
      </c>
      <c r="B31" s="6"/>
      <c r="C31" s="6"/>
      <c r="D31" s="6"/>
      <c r="E31" s="212"/>
      <c r="F31" s="211"/>
      <c r="G31" s="211"/>
      <c r="H31" s="211"/>
      <c r="I31" s="16" t="str">
        <f t="shared" si="1"/>
        <v/>
      </c>
      <c r="J31" s="16" t="str">
        <f t="shared" si="2"/>
        <v/>
      </c>
      <c r="K31" s="58" t="str">
        <f t="shared" si="3"/>
        <v/>
      </c>
      <c r="L31" s="58" t="str">
        <f t="shared" si="4"/>
        <v/>
      </c>
      <c r="M31" s="365" t="str">
        <f t="shared" si="5"/>
        <v/>
      </c>
      <c r="N31" s="58" t="str">
        <f t="shared" si="6"/>
        <v/>
      </c>
      <c r="O31" s="342" t="b">
        <f t="shared" si="7"/>
        <v>0</v>
      </c>
      <c r="P31" s="343">
        <f t="shared" si="8"/>
        <v>1</v>
      </c>
    </row>
    <row r="32" spans="1:16">
      <c r="A32" s="37">
        <v>23</v>
      </c>
      <c r="B32" s="6"/>
      <c r="C32" s="6"/>
      <c r="D32" s="6"/>
      <c r="E32" s="212"/>
      <c r="F32" s="211"/>
      <c r="G32" s="211"/>
      <c r="H32" s="211"/>
      <c r="I32" s="16" t="str">
        <f t="shared" si="1"/>
        <v/>
      </c>
      <c r="J32" s="16" t="str">
        <f t="shared" si="2"/>
        <v/>
      </c>
      <c r="K32" s="58" t="str">
        <f t="shared" si="3"/>
        <v/>
      </c>
      <c r="L32" s="58" t="str">
        <f t="shared" si="4"/>
        <v/>
      </c>
      <c r="M32" s="365" t="str">
        <f t="shared" si="5"/>
        <v/>
      </c>
      <c r="N32" s="58" t="str">
        <f t="shared" si="6"/>
        <v/>
      </c>
      <c r="O32" s="342" t="b">
        <f t="shared" si="7"/>
        <v>0</v>
      </c>
      <c r="P32" s="343">
        <f t="shared" si="8"/>
        <v>1</v>
      </c>
    </row>
    <row r="33" spans="1:16">
      <c r="A33" s="37">
        <v>24</v>
      </c>
      <c r="B33" s="6"/>
      <c r="C33" s="6"/>
      <c r="D33" s="6"/>
      <c r="E33" s="212"/>
      <c r="F33" s="211"/>
      <c r="G33" s="211"/>
      <c r="H33" s="211"/>
      <c r="I33" s="16" t="str">
        <f t="shared" si="1"/>
        <v/>
      </c>
      <c r="J33" s="16" t="str">
        <f t="shared" si="2"/>
        <v/>
      </c>
      <c r="K33" s="58" t="str">
        <f t="shared" si="3"/>
        <v/>
      </c>
      <c r="L33" s="58" t="str">
        <f t="shared" si="4"/>
        <v/>
      </c>
      <c r="M33" s="365" t="str">
        <f t="shared" si="5"/>
        <v/>
      </c>
      <c r="N33" s="58" t="str">
        <f t="shared" si="6"/>
        <v/>
      </c>
      <c r="O33" s="342" t="b">
        <f t="shared" si="7"/>
        <v>0</v>
      </c>
      <c r="P33" s="343">
        <f t="shared" si="8"/>
        <v>1</v>
      </c>
    </row>
    <row r="34" spans="1:16">
      <c r="A34" s="37">
        <v>25</v>
      </c>
      <c r="B34" s="6"/>
      <c r="C34" s="6"/>
      <c r="D34" s="6"/>
      <c r="E34" s="212"/>
      <c r="F34" s="211"/>
      <c r="G34" s="211"/>
      <c r="H34" s="211"/>
      <c r="I34" s="16" t="str">
        <f t="shared" si="1"/>
        <v/>
      </c>
      <c r="J34" s="16" t="str">
        <f t="shared" si="2"/>
        <v/>
      </c>
      <c r="K34" s="58" t="str">
        <f t="shared" si="3"/>
        <v/>
      </c>
      <c r="L34" s="58" t="str">
        <f t="shared" si="4"/>
        <v/>
      </c>
      <c r="M34" s="365" t="str">
        <f t="shared" si="5"/>
        <v/>
      </c>
      <c r="N34" s="58" t="str">
        <f t="shared" si="6"/>
        <v/>
      </c>
      <c r="O34" s="342" t="b">
        <f t="shared" si="7"/>
        <v>0</v>
      </c>
      <c r="P34" s="343">
        <f t="shared" si="8"/>
        <v>1</v>
      </c>
    </row>
    <row r="35" spans="1:16">
      <c r="A35" s="37">
        <v>26</v>
      </c>
      <c r="B35" s="6"/>
      <c r="C35" s="6"/>
      <c r="D35" s="6"/>
      <c r="E35" s="212"/>
      <c r="F35" s="211"/>
      <c r="G35" s="211"/>
      <c r="H35" s="211"/>
      <c r="I35" s="16" t="str">
        <f t="shared" si="1"/>
        <v/>
      </c>
      <c r="J35" s="16" t="str">
        <f t="shared" si="2"/>
        <v/>
      </c>
      <c r="K35" s="58" t="str">
        <f t="shared" si="3"/>
        <v/>
      </c>
      <c r="L35" s="58" t="str">
        <f t="shared" si="4"/>
        <v/>
      </c>
      <c r="M35" s="365" t="str">
        <f t="shared" si="5"/>
        <v/>
      </c>
      <c r="N35" s="58" t="str">
        <f t="shared" si="6"/>
        <v/>
      </c>
      <c r="O35" s="342" t="b">
        <f t="shared" si="7"/>
        <v>0</v>
      </c>
      <c r="P35" s="343">
        <f t="shared" si="8"/>
        <v>1</v>
      </c>
    </row>
    <row r="36" spans="1:16">
      <c r="A36" s="37">
        <v>27</v>
      </c>
      <c r="B36" s="6"/>
      <c r="C36" s="6"/>
      <c r="D36" s="6"/>
      <c r="E36" s="212"/>
      <c r="F36" s="211"/>
      <c r="G36" s="211"/>
      <c r="H36" s="211"/>
      <c r="I36" s="16" t="str">
        <f t="shared" si="1"/>
        <v/>
      </c>
      <c r="J36" s="16" t="str">
        <f t="shared" si="2"/>
        <v/>
      </c>
      <c r="K36" s="58" t="str">
        <f t="shared" si="3"/>
        <v/>
      </c>
      <c r="L36" s="58" t="str">
        <f t="shared" si="4"/>
        <v/>
      </c>
      <c r="M36" s="365" t="str">
        <f t="shared" si="5"/>
        <v/>
      </c>
      <c r="N36" s="58" t="str">
        <f t="shared" si="6"/>
        <v/>
      </c>
      <c r="O36" s="342" t="b">
        <f t="shared" si="7"/>
        <v>0</v>
      </c>
      <c r="P36" s="343">
        <f t="shared" si="8"/>
        <v>1</v>
      </c>
    </row>
    <row r="37" spans="1:16">
      <c r="A37" s="37">
        <v>28</v>
      </c>
      <c r="B37" s="6"/>
      <c r="C37" s="6"/>
      <c r="D37" s="6"/>
      <c r="E37" s="212"/>
      <c r="F37" s="211"/>
      <c r="G37" s="211"/>
      <c r="H37" s="211"/>
      <c r="I37" s="16" t="str">
        <f t="shared" si="1"/>
        <v/>
      </c>
      <c r="J37" s="16" t="str">
        <f t="shared" si="2"/>
        <v/>
      </c>
      <c r="K37" s="58" t="str">
        <f t="shared" si="3"/>
        <v/>
      </c>
      <c r="L37" s="58" t="str">
        <f t="shared" si="4"/>
        <v/>
      </c>
      <c r="M37" s="365" t="str">
        <f t="shared" si="5"/>
        <v/>
      </c>
      <c r="N37" s="58" t="str">
        <f t="shared" si="6"/>
        <v/>
      </c>
      <c r="O37" s="342" t="b">
        <f t="shared" si="7"/>
        <v>0</v>
      </c>
      <c r="P37" s="343">
        <f t="shared" si="8"/>
        <v>1</v>
      </c>
    </row>
    <row r="38" spans="1:16">
      <c r="A38" s="37">
        <v>29</v>
      </c>
      <c r="B38" s="6"/>
      <c r="C38" s="6"/>
      <c r="D38" s="6"/>
      <c r="E38" s="212"/>
      <c r="F38" s="211"/>
      <c r="G38" s="211"/>
      <c r="H38" s="211"/>
      <c r="I38" s="16" t="str">
        <f t="shared" si="1"/>
        <v/>
      </c>
      <c r="J38" s="16" t="str">
        <f t="shared" si="2"/>
        <v/>
      </c>
      <c r="K38" s="58" t="str">
        <f t="shared" si="3"/>
        <v/>
      </c>
      <c r="L38" s="58" t="str">
        <f t="shared" si="4"/>
        <v/>
      </c>
      <c r="M38" s="365" t="str">
        <f t="shared" si="5"/>
        <v/>
      </c>
      <c r="N38" s="58" t="str">
        <f t="shared" si="6"/>
        <v/>
      </c>
      <c r="O38" s="342" t="b">
        <f t="shared" si="7"/>
        <v>0</v>
      </c>
      <c r="P38" s="343">
        <f t="shared" si="8"/>
        <v>1</v>
      </c>
    </row>
    <row r="39" spans="1:16">
      <c r="A39" s="37">
        <v>30</v>
      </c>
      <c r="B39" s="6"/>
      <c r="C39" s="6"/>
      <c r="D39" s="6"/>
      <c r="E39" s="212"/>
      <c r="F39" s="211"/>
      <c r="G39" s="211"/>
      <c r="H39" s="211"/>
      <c r="I39" s="16" t="str">
        <f t="shared" si="1"/>
        <v/>
      </c>
      <c r="J39" s="16" t="str">
        <f t="shared" si="2"/>
        <v/>
      </c>
      <c r="K39" s="58" t="str">
        <f t="shared" si="3"/>
        <v/>
      </c>
      <c r="L39" s="58" t="str">
        <f t="shared" si="4"/>
        <v/>
      </c>
      <c r="M39" s="365" t="str">
        <f t="shared" si="5"/>
        <v/>
      </c>
      <c r="N39" s="58" t="str">
        <f t="shared" si="6"/>
        <v/>
      </c>
      <c r="O39" s="342" t="b">
        <f t="shared" si="7"/>
        <v>0</v>
      </c>
      <c r="P39" s="343">
        <f t="shared" si="8"/>
        <v>1</v>
      </c>
    </row>
    <row r="40" spans="1:16">
      <c r="A40" s="37">
        <v>31</v>
      </c>
      <c r="B40" s="6"/>
      <c r="C40" s="6"/>
      <c r="D40" s="6"/>
      <c r="E40" s="212"/>
      <c r="F40" s="211"/>
      <c r="G40" s="211"/>
      <c r="H40" s="211"/>
      <c r="I40" s="16" t="str">
        <f t="shared" si="1"/>
        <v/>
      </c>
      <c r="J40" s="16" t="str">
        <f t="shared" si="2"/>
        <v/>
      </c>
      <c r="K40" s="58" t="str">
        <f t="shared" si="3"/>
        <v/>
      </c>
      <c r="L40" s="58" t="str">
        <f t="shared" si="4"/>
        <v/>
      </c>
      <c r="M40" s="365" t="str">
        <f t="shared" si="5"/>
        <v/>
      </c>
      <c r="N40" s="58" t="str">
        <f t="shared" si="6"/>
        <v/>
      </c>
      <c r="O40" s="342" t="b">
        <f t="shared" si="7"/>
        <v>0</v>
      </c>
      <c r="P40" s="343">
        <f t="shared" si="8"/>
        <v>1</v>
      </c>
    </row>
    <row r="41" spans="1:16">
      <c r="A41" s="37">
        <v>32</v>
      </c>
      <c r="B41" s="6"/>
      <c r="C41" s="6"/>
      <c r="D41" s="6"/>
      <c r="E41" s="212"/>
      <c r="F41" s="211"/>
      <c r="G41" s="211"/>
      <c r="H41" s="211"/>
      <c r="I41" s="16" t="str">
        <f t="shared" si="1"/>
        <v/>
      </c>
      <c r="J41" s="16" t="str">
        <f t="shared" si="2"/>
        <v/>
      </c>
      <c r="K41" s="58" t="str">
        <f t="shared" si="3"/>
        <v/>
      </c>
      <c r="L41" s="58" t="str">
        <f t="shared" si="4"/>
        <v/>
      </c>
      <c r="M41" s="365" t="str">
        <f t="shared" si="5"/>
        <v/>
      </c>
      <c r="N41" s="58" t="str">
        <f t="shared" si="6"/>
        <v/>
      </c>
      <c r="O41" s="342" t="b">
        <f t="shared" si="7"/>
        <v>0</v>
      </c>
      <c r="P41" s="343">
        <f t="shared" si="8"/>
        <v>1</v>
      </c>
    </row>
    <row r="42" spans="1:16">
      <c r="A42" s="37">
        <v>33</v>
      </c>
      <c r="B42" s="6"/>
      <c r="C42" s="6"/>
      <c r="D42" s="6"/>
      <c r="E42" s="212"/>
      <c r="F42" s="211"/>
      <c r="G42" s="211"/>
      <c r="H42" s="211"/>
      <c r="I42" s="16" t="str">
        <f t="shared" si="1"/>
        <v/>
      </c>
      <c r="J42" s="16" t="str">
        <f t="shared" si="2"/>
        <v/>
      </c>
      <c r="K42" s="58" t="str">
        <f t="shared" si="3"/>
        <v/>
      </c>
      <c r="L42" s="58" t="str">
        <f t="shared" si="4"/>
        <v/>
      </c>
      <c r="M42" s="365" t="str">
        <f t="shared" si="5"/>
        <v/>
      </c>
      <c r="N42" s="58" t="str">
        <f t="shared" si="6"/>
        <v/>
      </c>
      <c r="O42" s="342" t="b">
        <f t="shared" si="7"/>
        <v>0</v>
      </c>
      <c r="P42" s="343">
        <f t="shared" si="8"/>
        <v>1</v>
      </c>
    </row>
    <row r="43" spans="1:16">
      <c r="A43" s="37">
        <v>34</v>
      </c>
      <c r="B43" s="6"/>
      <c r="C43" s="6"/>
      <c r="D43" s="6"/>
      <c r="E43" s="212"/>
      <c r="F43" s="211"/>
      <c r="G43" s="211"/>
      <c r="H43" s="211"/>
      <c r="I43" s="16" t="str">
        <f t="shared" si="1"/>
        <v/>
      </c>
      <c r="J43" s="16" t="str">
        <f t="shared" si="2"/>
        <v/>
      </c>
      <c r="K43" s="58" t="str">
        <f t="shared" si="3"/>
        <v/>
      </c>
      <c r="L43" s="58" t="str">
        <f t="shared" si="4"/>
        <v/>
      </c>
      <c r="M43" s="365" t="str">
        <f t="shared" si="5"/>
        <v/>
      </c>
      <c r="N43" s="58" t="str">
        <f t="shared" si="6"/>
        <v/>
      </c>
      <c r="O43" s="342" t="b">
        <f t="shared" si="7"/>
        <v>0</v>
      </c>
      <c r="P43" s="343">
        <f t="shared" si="8"/>
        <v>1</v>
      </c>
    </row>
    <row r="44" spans="1:16">
      <c r="A44" s="37">
        <v>35</v>
      </c>
      <c r="B44" s="6"/>
      <c r="C44" s="6"/>
      <c r="D44" s="6"/>
      <c r="E44" s="212"/>
      <c r="F44" s="211"/>
      <c r="G44" s="211"/>
      <c r="H44" s="211"/>
      <c r="I44" s="16" t="str">
        <f t="shared" si="1"/>
        <v/>
      </c>
      <c r="J44" s="16" t="str">
        <f t="shared" si="2"/>
        <v/>
      </c>
      <c r="K44" s="58" t="str">
        <f t="shared" si="3"/>
        <v/>
      </c>
      <c r="L44" s="58" t="str">
        <f t="shared" si="4"/>
        <v/>
      </c>
      <c r="M44" s="365" t="str">
        <f t="shared" si="5"/>
        <v/>
      </c>
      <c r="N44" s="58" t="str">
        <f t="shared" si="6"/>
        <v/>
      </c>
      <c r="O44" s="342" t="b">
        <f t="shared" si="7"/>
        <v>0</v>
      </c>
      <c r="P44" s="343">
        <f t="shared" si="8"/>
        <v>1</v>
      </c>
    </row>
    <row r="45" spans="1:16">
      <c r="A45" s="37">
        <v>36</v>
      </c>
      <c r="B45" s="6"/>
      <c r="C45" s="6"/>
      <c r="D45" s="6"/>
      <c r="E45" s="212"/>
      <c r="F45" s="211"/>
      <c r="G45" s="211"/>
      <c r="H45" s="211"/>
      <c r="I45" s="16" t="str">
        <f t="shared" si="1"/>
        <v/>
      </c>
      <c r="J45" s="16" t="str">
        <f t="shared" si="2"/>
        <v/>
      </c>
      <c r="K45" s="58" t="str">
        <f t="shared" si="3"/>
        <v/>
      </c>
      <c r="L45" s="58" t="str">
        <f t="shared" si="4"/>
        <v/>
      </c>
      <c r="M45" s="365" t="str">
        <f t="shared" si="5"/>
        <v/>
      </c>
      <c r="N45" s="58" t="str">
        <f t="shared" si="6"/>
        <v/>
      </c>
      <c r="O45" s="342" t="b">
        <f t="shared" si="7"/>
        <v>0</v>
      </c>
      <c r="P45" s="343">
        <f t="shared" si="8"/>
        <v>1</v>
      </c>
    </row>
    <row r="46" spans="1:16">
      <c r="A46" s="37">
        <v>37</v>
      </c>
      <c r="B46" s="6"/>
      <c r="C46" s="6"/>
      <c r="D46" s="6"/>
      <c r="E46" s="212"/>
      <c r="F46" s="211"/>
      <c r="G46" s="211"/>
      <c r="H46" s="211"/>
      <c r="I46" s="16" t="str">
        <f t="shared" si="1"/>
        <v/>
      </c>
      <c r="J46" s="16" t="str">
        <f t="shared" si="2"/>
        <v/>
      </c>
      <c r="K46" s="58" t="str">
        <f t="shared" si="3"/>
        <v/>
      </c>
      <c r="L46" s="58" t="str">
        <f t="shared" si="4"/>
        <v/>
      </c>
      <c r="M46" s="365" t="str">
        <f t="shared" si="5"/>
        <v/>
      </c>
      <c r="N46" s="58" t="str">
        <f t="shared" si="6"/>
        <v/>
      </c>
      <c r="O46" s="342" t="b">
        <f t="shared" si="7"/>
        <v>0</v>
      </c>
      <c r="P46" s="343">
        <f t="shared" si="8"/>
        <v>1</v>
      </c>
    </row>
    <row r="47" spans="1:16">
      <c r="A47" s="37">
        <v>38</v>
      </c>
      <c r="B47" s="6"/>
      <c r="C47" s="6"/>
      <c r="D47" s="6"/>
      <c r="E47" s="212"/>
      <c r="F47" s="211"/>
      <c r="G47" s="211"/>
      <c r="H47" s="211"/>
      <c r="I47" s="16" t="str">
        <f t="shared" si="1"/>
        <v/>
      </c>
      <c r="J47" s="16" t="str">
        <f t="shared" si="2"/>
        <v/>
      </c>
      <c r="K47" s="58" t="str">
        <f t="shared" si="3"/>
        <v/>
      </c>
      <c r="L47" s="58" t="str">
        <f t="shared" si="4"/>
        <v/>
      </c>
      <c r="M47" s="365" t="str">
        <f t="shared" si="5"/>
        <v/>
      </c>
      <c r="N47" s="58" t="str">
        <f t="shared" si="6"/>
        <v/>
      </c>
      <c r="O47" s="342" t="b">
        <f t="shared" si="7"/>
        <v>0</v>
      </c>
      <c r="P47" s="343">
        <f t="shared" si="8"/>
        <v>1</v>
      </c>
    </row>
    <row r="48" spans="1:16">
      <c r="A48" s="37">
        <v>39</v>
      </c>
      <c r="B48" s="6"/>
      <c r="C48" s="6"/>
      <c r="D48" s="6"/>
      <c r="E48" s="212"/>
      <c r="F48" s="211"/>
      <c r="G48" s="211"/>
      <c r="H48" s="211"/>
      <c r="I48" s="16" t="str">
        <f t="shared" si="1"/>
        <v/>
      </c>
      <c r="J48" s="16" t="str">
        <f t="shared" si="2"/>
        <v/>
      </c>
      <c r="K48" s="58" t="str">
        <f t="shared" si="3"/>
        <v/>
      </c>
      <c r="L48" s="58" t="str">
        <f t="shared" si="4"/>
        <v/>
      </c>
      <c r="M48" s="365" t="str">
        <f t="shared" si="5"/>
        <v/>
      </c>
      <c r="N48" s="58" t="str">
        <f t="shared" si="6"/>
        <v/>
      </c>
      <c r="O48" s="342" t="b">
        <f t="shared" si="7"/>
        <v>0</v>
      </c>
      <c r="P48" s="343">
        <f t="shared" si="8"/>
        <v>1</v>
      </c>
    </row>
    <row r="49" spans="1:16">
      <c r="A49" s="37">
        <v>40</v>
      </c>
      <c r="B49" s="6"/>
      <c r="C49" s="6"/>
      <c r="D49" s="6"/>
      <c r="E49" s="212"/>
      <c r="F49" s="211"/>
      <c r="G49" s="211"/>
      <c r="H49" s="211"/>
      <c r="I49" s="16" t="str">
        <f t="shared" si="1"/>
        <v/>
      </c>
      <c r="J49" s="16" t="str">
        <f t="shared" si="2"/>
        <v/>
      </c>
      <c r="K49" s="58" t="str">
        <f t="shared" si="3"/>
        <v/>
      </c>
      <c r="L49" s="58" t="str">
        <f t="shared" si="4"/>
        <v/>
      </c>
      <c r="M49" s="365" t="str">
        <f t="shared" si="5"/>
        <v/>
      </c>
      <c r="N49" s="58" t="str">
        <f t="shared" si="6"/>
        <v/>
      </c>
      <c r="O49" s="342" t="b">
        <f t="shared" si="7"/>
        <v>0</v>
      </c>
      <c r="P49" s="343">
        <f t="shared" si="8"/>
        <v>1</v>
      </c>
    </row>
    <row r="50" spans="1:16">
      <c r="A50" s="37">
        <v>41</v>
      </c>
      <c r="B50" s="6"/>
      <c r="C50" s="6"/>
      <c r="D50" s="6"/>
      <c r="E50" s="212"/>
      <c r="F50" s="211"/>
      <c r="G50" s="211"/>
      <c r="H50" s="211"/>
      <c r="I50" s="16" t="str">
        <f t="shared" si="1"/>
        <v/>
      </c>
      <c r="J50" s="16" t="str">
        <f t="shared" si="2"/>
        <v/>
      </c>
      <c r="K50" s="58" t="str">
        <f t="shared" si="3"/>
        <v/>
      </c>
      <c r="L50" s="58" t="str">
        <f t="shared" si="4"/>
        <v/>
      </c>
      <c r="M50" s="365" t="str">
        <f t="shared" si="5"/>
        <v/>
      </c>
      <c r="N50" s="58" t="str">
        <f t="shared" si="6"/>
        <v/>
      </c>
      <c r="O50" s="342" t="b">
        <f t="shared" si="7"/>
        <v>0</v>
      </c>
      <c r="P50" s="343">
        <f t="shared" si="8"/>
        <v>1</v>
      </c>
    </row>
    <row r="51" spans="1:16">
      <c r="A51" s="37">
        <v>42</v>
      </c>
      <c r="B51" s="6"/>
      <c r="C51" s="6"/>
      <c r="D51" s="6"/>
      <c r="E51" s="212"/>
      <c r="F51" s="211"/>
      <c r="G51" s="211"/>
      <c r="H51" s="211"/>
      <c r="I51" s="16" t="str">
        <f t="shared" si="1"/>
        <v/>
      </c>
      <c r="J51" s="16" t="str">
        <f t="shared" si="2"/>
        <v/>
      </c>
      <c r="K51" s="58" t="str">
        <f t="shared" si="3"/>
        <v/>
      </c>
      <c r="L51" s="58" t="str">
        <f t="shared" si="4"/>
        <v/>
      </c>
      <c r="M51" s="365" t="str">
        <f t="shared" si="5"/>
        <v/>
      </c>
      <c r="N51" s="58" t="str">
        <f t="shared" si="6"/>
        <v/>
      </c>
      <c r="O51" s="342" t="b">
        <f t="shared" si="7"/>
        <v>0</v>
      </c>
      <c r="P51" s="343">
        <f t="shared" si="8"/>
        <v>1</v>
      </c>
    </row>
    <row r="52" spans="1:16">
      <c r="A52" s="37">
        <v>43</v>
      </c>
      <c r="B52" s="6"/>
      <c r="C52" s="6"/>
      <c r="D52" s="6"/>
      <c r="E52" s="212"/>
      <c r="F52" s="211"/>
      <c r="G52" s="211"/>
      <c r="H52" s="211"/>
      <c r="I52" s="16" t="str">
        <f t="shared" si="1"/>
        <v/>
      </c>
      <c r="J52" s="16" t="str">
        <f t="shared" si="2"/>
        <v/>
      </c>
      <c r="K52" s="58" t="str">
        <f t="shared" si="3"/>
        <v/>
      </c>
      <c r="L52" s="58" t="str">
        <f t="shared" si="4"/>
        <v/>
      </c>
      <c r="M52" s="365" t="str">
        <f t="shared" si="5"/>
        <v/>
      </c>
      <c r="N52" s="58" t="str">
        <f t="shared" si="6"/>
        <v/>
      </c>
      <c r="O52" s="342" t="b">
        <f t="shared" si="7"/>
        <v>0</v>
      </c>
      <c r="P52" s="343">
        <f t="shared" si="8"/>
        <v>1</v>
      </c>
    </row>
    <row r="53" spans="1:16">
      <c r="A53" s="37">
        <v>44</v>
      </c>
      <c r="B53" s="6"/>
      <c r="C53" s="6"/>
      <c r="D53" s="6"/>
      <c r="E53" s="212"/>
      <c r="F53" s="211"/>
      <c r="G53" s="211"/>
      <c r="H53" s="211"/>
      <c r="I53" s="16" t="str">
        <f t="shared" si="1"/>
        <v/>
      </c>
      <c r="J53" s="16" t="str">
        <f t="shared" si="2"/>
        <v/>
      </c>
      <c r="K53" s="58" t="str">
        <f t="shared" si="3"/>
        <v/>
      </c>
      <c r="L53" s="58" t="str">
        <f t="shared" si="4"/>
        <v/>
      </c>
      <c r="M53" s="365" t="str">
        <f t="shared" si="5"/>
        <v/>
      </c>
      <c r="N53" s="58" t="str">
        <f t="shared" si="6"/>
        <v/>
      </c>
      <c r="O53" s="342" t="b">
        <f t="shared" si="7"/>
        <v>0</v>
      </c>
      <c r="P53" s="343">
        <f t="shared" si="8"/>
        <v>1</v>
      </c>
    </row>
    <row r="54" spans="1:16">
      <c r="A54" s="37">
        <v>45</v>
      </c>
      <c r="B54" s="6"/>
      <c r="C54" s="6"/>
      <c r="D54" s="6"/>
      <c r="E54" s="212"/>
      <c r="F54" s="211"/>
      <c r="G54" s="211"/>
      <c r="H54" s="211"/>
      <c r="I54" s="16" t="str">
        <f t="shared" si="1"/>
        <v/>
      </c>
      <c r="J54" s="16" t="str">
        <f t="shared" si="2"/>
        <v/>
      </c>
      <c r="K54" s="58" t="str">
        <f t="shared" si="3"/>
        <v/>
      </c>
      <c r="L54" s="58" t="str">
        <f t="shared" si="4"/>
        <v/>
      </c>
      <c r="M54" s="365" t="str">
        <f t="shared" si="5"/>
        <v/>
      </c>
      <c r="N54" s="58" t="str">
        <f t="shared" si="6"/>
        <v/>
      </c>
      <c r="O54" s="342" t="b">
        <f t="shared" si="7"/>
        <v>0</v>
      </c>
      <c r="P54" s="343">
        <f t="shared" si="8"/>
        <v>1</v>
      </c>
    </row>
    <row r="55" spans="1:16">
      <c r="A55" s="37">
        <v>46</v>
      </c>
      <c r="B55" s="6"/>
      <c r="C55" s="6"/>
      <c r="D55" s="6"/>
      <c r="E55" s="212"/>
      <c r="F55" s="211"/>
      <c r="G55" s="211"/>
      <c r="H55" s="211"/>
      <c r="I55" s="16" t="str">
        <f t="shared" si="1"/>
        <v/>
      </c>
      <c r="J55" s="16" t="str">
        <f t="shared" si="2"/>
        <v/>
      </c>
      <c r="K55" s="58" t="str">
        <f t="shared" si="3"/>
        <v/>
      </c>
      <c r="L55" s="58" t="str">
        <f t="shared" si="4"/>
        <v/>
      </c>
      <c r="M55" s="365" t="str">
        <f t="shared" si="5"/>
        <v/>
      </c>
      <c r="N55" s="58" t="str">
        <f t="shared" si="6"/>
        <v/>
      </c>
      <c r="O55" s="342" t="b">
        <f t="shared" si="7"/>
        <v>0</v>
      </c>
      <c r="P55" s="343">
        <f t="shared" si="8"/>
        <v>1</v>
      </c>
    </row>
    <row r="56" spans="1:16">
      <c r="A56" s="37">
        <v>47</v>
      </c>
      <c r="B56" s="6"/>
      <c r="C56" s="6"/>
      <c r="D56" s="6"/>
      <c r="E56" s="212"/>
      <c r="F56" s="211"/>
      <c r="G56" s="211"/>
      <c r="H56" s="211"/>
      <c r="I56" s="16" t="str">
        <f t="shared" si="1"/>
        <v/>
      </c>
      <c r="J56" s="16" t="str">
        <f t="shared" si="2"/>
        <v/>
      </c>
      <c r="K56" s="58" t="str">
        <f t="shared" si="3"/>
        <v/>
      </c>
      <c r="L56" s="58" t="str">
        <f t="shared" si="4"/>
        <v/>
      </c>
      <c r="M56" s="365" t="str">
        <f t="shared" si="5"/>
        <v/>
      </c>
      <c r="N56" s="58" t="str">
        <f t="shared" si="6"/>
        <v/>
      </c>
      <c r="O56" s="342" t="b">
        <f t="shared" si="7"/>
        <v>0</v>
      </c>
      <c r="P56" s="343">
        <f t="shared" si="8"/>
        <v>1</v>
      </c>
    </row>
    <row r="57" spans="1:16">
      <c r="A57" s="37">
        <v>48</v>
      </c>
      <c r="B57" s="6"/>
      <c r="C57" s="6"/>
      <c r="D57" s="6"/>
      <c r="E57" s="212"/>
      <c r="F57" s="211"/>
      <c r="G57" s="211"/>
      <c r="H57" s="211"/>
      <c r="I57" s="16" t="str">
        <f t="shared" si="1"/>
        <v/>
      </c>
      <c r="J57" s="16" t="str">
        <f t="shared" si="2"/>
        <v/>
      </c>
      <c r="K57" s="58" t="str">
        <f t="shared" si="3"/>
        <v/>
      </c>
      <c r="L57" s="58" t="str">
        <f t="shared" si="4"/>
        <v/>
      </c>
      <c r="M57" s="365" t="str">
        <f t="shared" si="5"/>
        <v/>
      </c>
      <c r="N57" s="58" t="str">
        <f t="shared" si="6"/>
        <v/>
      </c>
      <c r="O57" s="342" t="b">
        <f t="shared" si="7"/>
        <v>0</v>
      </c>
      <c r="P57" s="343">
        <f t="shared" si="8"/>
        <v>1</v>
      </c>
    </row>
    <row r="58" spans="1:16">
      <c r="A58" s="37">
        <v>49</v>
      </c>
      <c r="B58" s="6"/>
      <c r="C58" s="6"/>
      <c r="D58" s="6"/>
      <c r="E58" s="212"/>
      <c r="F58" s="211"/>
      <c r="G58" s="211"/>
      <c r="H58" s="211"/>
      <c r="I58" s="16" t="str">
        <f t="shared" si="1"/>
        <v/>
      </c>
      <c r="J58" s="16" t="str">
        <f t="shared" si="2"/>
        <v/>
      </c>
      <c r="K58" s="58" t="str">
        <f t="shared" si="3"/>
        <v/>
      </c>
      <c r="L58" s="58" t="str">
        <f t="shared" si="4"/>
        <v/>
      </c>
      <c r="M58" s="365" t="str">
        <f t="shared" si="5"/>
        <v/>
      </c>
      <c r="N58" s="58" t="str">
        <f t="shared" si="6"/>
        <v/>
      </c>
      <c r="O58" s="342" t="b">
        <f t="shared" si="7"/>
        <v>0</v>
      </c>
      <c r="P58" s="343">
        <f t="shared" si="8"/>
        <v>1</v>
      </c>
    </row>
    <row r="59" spans="1:16">
      <c r="A59" s="37">
        <v>50</v>
      </c>
      <c r="B59" s="6"/>
      <c r="C59" s="6"/>
      <c r="D59" s="6"/>
      <c r="E59" s="212"/>
      <c r="F59" s="211"/>
      <c r="G59" s="211"/>
      <c r="H59" s="211"/>
      <c r="I59" s="16" t="str">
        <f t="shared" si="1"/>
        <v/>
      </c>
      <c r="J59" s="16" t="str">
        <f t="shared" si="2"/>
        <v/>
      </c>
      <c r="K59" s="58" t="str">
        <f t="shared" si="3"/>
        <v/>
      </c>
      <c r="L59" s="58" t="str">
        <f t="shared" si="4"/>
        <v/>
      </c>
      <c r="M59" s="365" t="str">
        <f t="shared" si="5"/>
        <v/>
      </c>
      <c r="N59" s="58" t="str">
        <f t="shared" si="6"/>
        <v/>
      </c>
      <c r="O59" s="342" t="b">
        <f t="shared" si="7"/>
        <v>0</v>
      </c>
      <c r="P59" s="343">
        <f t="shared" si="8"/>
        <v>1</v>
      </c>
    </row>
    <row r="60" spans="1:16">
      <c r="A60" s="37">
        <v>51</v>
      </c>
      <c r="B60" s="6"/>
      <c r="C60" s="6"/>
      <c r="D60" s="6"/>
      <c r="E60" s="212"/>
      <c r="F60" s="211"/>
      <c r="G60" s="211"/>
      <c r="H60" s="211"/>
      <c r="I60" s="16" t="str">
        <f t="shared" si="1"/>
        <v/>
      </c>
      <c r="J60" s="16" t="str">
        <f t="shared" si="2"/>
        <v/>
      </c>
      <c r="K60" s="58" t="str">
        <f t="shared" si="3"/>
        <v/>
      </c>
      <c r="L60" s="58" t="str">
        <f t="shared" si="4"/>
        <v/>
      </c>
      <c r="M60" s="365" t="str">
        <f t="shared" si="5"/>
        <v/>
      </c>
      <c r="N60" s="58" t="str">
        <f t="shared" si="6"/>
        <v/>
      </c>
      <c r="O60" s="342" t="b">
        <f t="shared" si="7"/>
        <v>0</v>
      </c>
      <c r="P60" s="343">
        <f t="shared" si="8"/>
        <v>1</v>
      </c>
    </row>
    <row r="61" spans="1:16">
      <c r="A61" s="37">
        <v>52</v>
      </c>
      <c r="B61" s="6"/>
      <c r="C61" s="6"/>
      <c r="D61" s="6"/>
      <c r="E61" s="212"/>
      <c r="F61" s="211"/>
      <c r="G61" s="211"/>
      <c r="H61" s="211"/>
      <c r="I61" s="16" t="str">
        <f t="shared" si="1"/>
        <v/>
      </c>
      <c r="J61" s="16" t="str">
        <f t="shared" si="2"/>
        <v/>
      </c>
      <c r="K61" s="58" t="str">
        <f t="shared" si="3"/>
        <v/>
      </c>
      <c r="L61" s="58" t="str">
        <f t="shared" si="4"/>
        <v/>
      </c>
      <c r="M61" s="365" t="str">
        <f t="shared" si="5"/>
        <v/>
      </c>
      <c r="N61" s="58" t="str">
        <f t="shared" si="6"/>
        <v/>
      </c>
      <c r="O61" s="342" t="b">
        <f t="shared" si="7"/>
        <v>0</v>
      </c>
      <c r="P61" s="343">
        <f t="shared" si="8"/>
        <v>1</v>
      </c>
    </row>
    <row r="62" spans="1:16">
      <c r="A62" s="37">
        <v>53</v>
      </c>
      <c r="B62" s="6"/>
      <c r="C62" s="6"/>
      <c r="D62" s="6"/>
      <c r="E62" s="212"/>
      <c r="F62" s="211"/>
      <c r="G62" s="211"/>
      <c r="H62" s="211"/>
      <c r="I62" s="16" t="str">
        <f t="shared" si="1"/>
        <v/>
      </c>
      <c r="J62" s="16" t="str">
        <f t="shared" si="2"/>
        <v/>
      </c>
      <c r="K62" s="58" t="str">
        <f t="shared" si="3"/>
        <v/>
      </c>
      <c r="L62" s="58" t="str">
        <f t="shared" si="4"/>
        <v/>
      </c>
      <c r="M62" s="365" t="str">
        <f t="shared" si="5"/>
        <v/>
      </c>
      <c r="N62" s="58" t="str">
        <f t="shared" si="6"/>
        <v/>
      </c>
      <c r="O62" s="342" t="b">
        <f t="shared" si="7"/>
        <v>0</v>
      </c>
      <c r="P62" s="343">
        <f t="shared" si="8"/>
        <v>1</v>
      </c>
    </row>
    <row r="63" spans="1:16">
      <c r="A63" s="37">
        <v>54</v>
      </c>
      <c r="B63" s="6"/>
      <c r="C63" s="6"/>
      <c r="D63" s="6"/>
      <c r="E63" s="212"/>
      <c r="F63" s="211"/>
      <c r="G63" s="211"/>
      <c r="H63" s="211"/>
      <c r="I63" s="16" t="str">
        <f t="shared" si="1"/>
        <v/>
      </c>
      <c r="J63" s="16" t="str">
        <f t="shared" si="2"/>
        <v/>
      </c>
      <c r="K63" s="58" t="str">
        <f t="shared" si="3"/>
        <v/>
      </c>
      <c r="L63" s="58" t="str">
        <f t="shared" si="4"/>
        <v/>
      </c>
      <c r="M63" s="365" t="str">
        <f t="shared" si="5"/>
        <v/>
      </c>
      <c r="N63" s="58" t="str">
        <f t="shared" si="6"/>
        <v/>
      </c>
      <c r="O63" s="342" t="b">
        <f t="shared" si="7"/>
        <v>0</v>
      </c>
      <c r="P63" s="343">
        <f t="shared" si="8"/>
        <v>1</v>
      </c>
    </row>
    <row r="64" spans="1:16">
      <c r="A64" s="37">
        <v>55</v>
      </c>
      <c r="B64" s="6"/>
      <c r="C64" s="6"/>
      <c r="D64" s="6"/>
      <c r="E64" s="212"/>
      <c r="F64" s="211"/>
      <c r="G64" s="211"/>
      <c r="H64" s="211"/>
      <c r="I64" s="16" t="str">
        <f t="shared" si="1"/>
        <v/>
      </c>
      <c r="J64" s="16" t="str">
        <f t="shared" si="2"/>
        <v/>
      </c>
      <c r="K64" s="58" t="str">
        <f t="shared" si="3"/>
        <v/>
      </c>
      <c r="L64" s="58" t="str">
        <f t="shared" si="4"/>
        <v/>
      </c>
      <c r="M64" s="365" t="str">
        <f t="shared" si="5"/>
        <v/>
      </c>
      <c r="N64" s="58" t="str">
        <f t="shared" si="6"/>
        <v/>
      </c>
      <c r="O64" s="342" t="b">
        <f t="shared" si="7"/>
        <v>0</v>
      </c>
      <c r="P64" s="343">
        <f t="shared" si="8"/>
        <v>1</v>
      </c>
    </row>
    <row r="65" spans="1:16">
      <c r="A65" s="37">
        <v>56</v>
      </c>
      <c r="B65" s="6"/>
      <c r="C65" s="6"/>
      <c r="D65" s="6"/>
      <c r="E65" s="212"/>
      <c r="F65" s="211"/>
      <c r="G65" s="211"/>
      <c r="H65" s="211"/>
      <c r="I65" s="16" t="str">
        <f t="shared" si="1"/>
        <v/>
      </c>
      <c r="J65" s="16" t="str">
        <f t="shared" si="2"/>
        <v/>
      </c>
      <c r="K65" s="58" t="str">
        <f t="shared" si="3"/>
        <v/>
      </c>
      <c r="L65" s="58" t="str">
        <f t="shared" si="4"/>
        <v/>
      </c>
      <c r="M65" s="365" t="str">
        <f t="shared" si="5"/>
        <v/>
      </c>
      <c r="N65" s="58" t="str">
        <f t="shared" si="6"/>
        <v/>
      </c>
      <c r="O65" s="342" t="b">
        <f t="shared" si="7"/>
        <v>0</v>
      </c>
      <c r="P65" s="343">
        <f t="shared" si="8"/>
        <v>1</v>
      </c>
    </row>
    <row r="66" spans="1:16">
      <c r="A66" s="37">
        <v>57</v>
      </c>
      <c r="B66" s="6"/>
      <c r="C66" s="6"/>
      <c r="D66" s="6"/>
      <c r="E66" s="212"/>
      <c r="F66" s="211"/>
      <c r="G66" s="211"/>
      <c r="H66" s="211"/>
      <c r="I66" s="16" t="str">
        <f t="shared" si="1"/>
        <v/>
      </c>
      <c r="J66" s="16" t="str">
        <f t="shared" si="2"/>
        <v/>
      </c>
      <c r="K66" s="58" t="str">
        <f t="shared" si="3"/>
        <v/>
      </c>
      <c r="L66" s="58" t="str">
        <f t="shared" si="4"/>
        <v/>
      </c>
      <c r="M66" s="365" t="str">
        <f t="shared" si="5"/>
        <v/>
      </c>
      <c r="N66" s="58" t="str">
        <f t="shared" si="6"/>
        <v/>
      </c>
      <c r="O66" s="342" t="b">
        <f t="shared" si="7"/>
        <v>0</v>
      </c>
      <c r="P66" s="343">
        <f t="shared" si="8"/>
        <v>1</v>
      </c>
    </row>
    <row r="67" spans="1:16">
      <c r="A67" s="37">
        <v>58</v>
      </c>
      <c r="B67" s="6"/>
      <c r="C67" s="6"/>
      <c r="D67" s="6"/>
      <c r="E67" s="212"/>
      <c r="F67" s="211"/>
      <c r="G67" s="211"/>
      <c r="H67" s="211"/>
      <c r="I67" s="16" t="str">
        <f t="shared" si="1"/>
        <v/>
      </c>
      <c r="J67" s="16" t="str">
        <f t="shared" si="2"/>
        <v/>
      </c>
      <c r="K67" s="58" t="str">
        <f t="shared" si="3"/>
        <v/>
      </c>
      <c r="L67" s="58" t="str">
        <f t="shared" si="4"/>
        <v/>
      </c>
      <c r="M67" s="365" t="str">
        <f t="shared" si="5"/>
        <v/>
      </c>
      <c r="N67" s="58" t="str">
        <f t="shared" si="6"/>
        <v/>
      </c>
      <c r="O67" s="342" t="b">
        <f t="shared" si="7"/>
        <v>0</v>
      </c>
      <c r="P67" s="343">
        <f t="shared" si="8"/>
        <v>1</v>
      </c>
    </row>
    <row r="68" spans="1:16">
      <c r="A68" s="37">
        <v>59</v>
      </c>
      <c r="B68" s="6"/>
      <c r="C68" s="6"/>
      <c r="D68" s="6"/>
      <c r="E68" s="212"/>
      <c r="F68" s="211"/>
      <c r="G68" s="211"/>
      <c r="H68" s="211"/>
      <c r="I68" s="16" t="str">
        <f t="shared" si="1"/>
        <v/>
      </c>
      <c r="J68" s="16" t="str">
        <f t="shared" si="2"/>
        <v/>
      </c>
      <c r="K68" s="58" t="str">
        <f t="shared" si="3"/>
        <v/>
      </c>
      <c r="L68" s="58" t="str">
        <f t="shared" si="4"/>
        <v/>
      </c>
      <c r="M68" s="365" t="str">
        <f t="shared" si="5"/>
        <v/>
      </c>
      <c r="N68" s="58" t="str">
        <f t="shared" si="6"/>
        <v/>
      </c>
      <c r="O68" s="342" t="b">
        <f t="shared" si="7"/>
        <v>0</v>
      </c>
      <c r="P68" s="343">
        <f t="shared" si="8"/>
        <v>1</v>
      </c>
    </row>
    <row r="69" spans="1:16">
      <c r="A69" s="37">
        <v>60</v>
      </c>
      <c r="B69" s="6"/>
      <c r="C69" s="6"/>
      <c r="D69" s="6"/>
      <c r="E69" s="212"/>
      <c r="F69" s="211"/>
      <c r="G69" s="211"/>
      <c r="H69" s="211"/>
      <c r="I69" s="16" t="str">
        <f t="shared" si="1"/>
        <v/>
      </c>
      <c r="J69" s="16" t="str">
        <f t="shared" si="2"/>
        <v/>
      </c>
      <c r="K69" s="58" t="str">
        <f t="shared" si="3"/>
        <v/>
      </c>
      <c r="L69" s="58" t="str">
        <f t="shared" si="4"/>
        <v/>
      </c>
      <c r="M69" s="365" t="str">
        <f t="shared" si="5"/>
        <v/>
      </c>
      <c r="N69" s="58" t="str">
        <f t="shared" si="6"/>
        <v/>
      </c>
      <c r="O69" s="342" t="b">
        <f t="shared" si="7"/>
        <v>0</v>
      </c>
      <c r="P69" s="343">
        <f t="shared" si="8"/>
        <v>1</v>
      </c>
    </row>
    <row r="70" spans="1:16">
      <c r="A70" s="37">
        <v>61</v>
      </c>
      <c r="B70" s="6"/>
      <c r="C70" s="6"/>
      <c r="D70" s="6"/>
      <c r="E70" s="212"/>
      <c r="F70" s="211"/>
      <c r="G70" s="211"/>
      <c r="H70" s="211"/>
      <c r="I70" s="16" t="str">
        <f t="shared" si="1"/>
        <v/>
      </c>
      <c r="J70" s="16" t="str">
        <f t="shared" si="2"/>
        <v/>
      </c>
      <c r="K70" s="58" t="str">
        <f t="shared" si="3"/>
        <v/>
      </c>
      <c r="L70" s="58" t="str">
        <f t="shared" si="4"/>
        <v/>
      </c>
      <c r="M70" s="365" t="str">
        <f t="shared" si="5"/>
        <v/>
      </c>
      <c r="N70" s="58" t="str">
        <f t="shared" si="6"/>
        <v/>
      </c>
      <c r="O70" s="342" t="b">
        <f t="shared" si="7"/>
        <v>0</v>
      </c>
      <c r="P70" s="343">
        <f t="shared" si="8"/>
        <v>1</v>
      </c>
    </row>
    <row r="71" spans="1:16">
      <c r="A71" s="37">
        <v>62</v>
      </c>
      <c r="B71" s="6"/>
      <c r="C71" s="6"/>
      <c r="D71" s="6"/>
      <c r="E71" s="212"/>
      <c r="F71" s="211"/>
      <c r="G71" s="211"/>
      <c r="H71" s="211"/>
      <c r="I71" s="16" t="str">
        <f t="shared" si="1"/>
        <v/>
      </c>
      <c r="J71" s="16" t="str">
        <f t="shared" si="2"/>
        <v/>
      </c>
      <c r="K71" s="58" t="str">
        <f t="shared" si="3"/>
        <v/>
      </c>
      <c r="L71" s="58" t="str">
        <f t="shared" si="4"/>
        <v/>
      </c>
      <c r="M71" s="365" t="str">
        <f t="shared" si="5"/>
        <v/>
      </c>
      <c r="N71" s="58" t="str">
        <f t="shared" si="6"/>
        <v/>
      </c>
      <c r="O71" s="342" t="b">
        <f t="shared" si="7"/>
        <v>0</v>
      </c>
      <c r="P71" s="343">
        <f t="shared" si="8"/>
        <v>1</v>
      </c>
    </row>
    <row r="72" spans="1:16">
      <c r="A72" s="37">
        <v>63</v>
      </c>
      <c r="B72" s="6"/>
      <c r="C72" s="6"/>
      <c r="D72" s="6"/>
      <c r="E72" s="212"/>
      <c r="F72" s="211"/>
      <c r="G72" s="211"/>
      <c r="H72" s="211"/>
      <c r="I72" s="16" t="str">
        <f t="shared" si="1"/>
        <v/>
      </c>
      <c r="J72" s="16" t="str">
        <f t="shared" si="2"/>
        <v/>
      </c>
      <c r="K72" s="58" t="str">
        <f t="shared" si="3"/>
        <v/>
      </c>
      <c r="L72" s="58" t="str">
        <f t="shared" si="4"/>
        <v/>
      </c>
      <c r="M72" s="365" t="str">
        <f t="shared" si="5"/>
        <v/>
      </c>
      <c r="N72" s="58" t="str">
        <f t="shared" si="6"/>
        <v/>
      </c>
      <c r="O72" s="342" t="b">
        <f t="shared" si="7"/>
        <v>0</v>
      </c>
      <c r="P72" s="343">
        <f t="shared" si="8"/>
        <v>1</v>
      </c>
    </row>
    <row r="73" spans="1:16">
      <c r="A73" s="37">
        <v>64</v>
      </c>
      <c r="B73" s="6"/>
      <c r="C73" s="6"/>
      <c r="D73" s="6"/>
      <c r="E73" s="212"/>
      <c r="F73" s="211"/>
      <c r="G73" s="211"/>
      <c r="H73" s="211"/>
      <c r="I73" s="16" t="str">
        <f t="shared" si="1"/>
        <v/>
      </c>
      <c r="J73" s="16" t="str">
        <f t="shared" si="2"/>
        <v/>
      </c>
      <c r="K73" s="58" t="str">
        <f t="shared" si="3"/>
        <v/>
      </c>
      <c r="L73" s="58" t="str">
        <f t="shared" si="4"/>
        <v/>
      </c>
      <c r="M73" s="365" t="str">
        <f t="shared" si="5"/>
        <v/>
      </c>
      <c r="N73" s="58" t="str">
        <f t="shared" si="6"/>
        <v/>
      </c>
      <c r="O73" s="342" t="b">
        <f t="shared" si="7"/>
        <v>0</v>
      </c>
      <c r="P73" s="343">
        <f t="shared" si="8"/>
        <v>1</v>
      </c>
    </row>
    <row r="74" spans="1:16">
      <c r="A74" s="37">
        <v>65</v>
      </c>
      <c r="B74" s="6"/>
      <c r="C74" s="6"/>
      <c r="D74" s="6"/>
      <c r="E74" s="212"/>
      <c r="F74" s="211"/>
      <c r="G74" s="211"/>
      <c r="H74" s="211"/>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37">
        <v>66</v>
      </c>
      <c r="B75" s="6"/>
      <c r="C75" s="6"/>
      <c r="D75" s="6"/>
      <c r="E75" s="212"/>
      <c r="F75" s="211"/>
      <c r="G75" s="211"/>
      <c r="H75" s="211"/>
      <c r="I75" s="16" t="str">
        <f t="shared" si="9"/>
        <v/>
      </c>
      <c r="J75" s="16" t="str">
        <f t="shared" si="10"/>
        <v/>
      </c>
      <c r="K75" s="58" t="str">
        <f t="shared" si="11"/>
        <v/>
      </c>
      <c r="L75" s="58" t="str">
        <f t="shared" si="12"/>
        <v/>
      </c>
      <c r="M75" s="365" t="str">
        <f t="shared" si="13"/>
        <v/>
      </c>
      <c r="N75" s="58" t="str">
        <f t="shared" si="14"/>
        <v/>
      </c>
      <c r="O75" s="342" t="b">
        <f t="shared" si="15"/>
        <v>0</v>
      </c>
      <c r="P75" s="343">
        <f t="shared" si="16"/>
        <v>1</v>
      </c>
    </row>
    <row r="76" spans="1:16">
      <c r="A76" s="37">
        <v>67</v>
      </c>
      <c r="B76" s="6"/>
      <c r="C76" s="6"/>
      <c r="D76" s="6"/>
      <c r="E76" s="212"/>
      <c r="F76" s="211"/>
      <c r="G76" s="211"/>
      <c r="H76" s="211"/>
      <c r="I76" s="16" t="str">
        <f t="shared" si="9"/>
        <v/>
      </c>
      <c r="J76" s="16" t="str">
        <f t="shared" si="10"/>
        <v/>
      </c>
      <c r="K76" s="58" t="str">
        <f t="shared" si="11"/>
        <v/>
      </c>
      <c r="L76" s="58" t="str">
        <f t="shared" si="12"/>
        <v/>
      </c>
      <c r="M76" s="365" t="str">
        <f t="shared" si="13"/>
        <v/>
      </c>
      <c r="N76" s="58" t="str">
        <f t="shared" si="14"/>
        <v/>
      </c>
      <c r="O76" s="342" t="b">
        <f t="shared" si="15"/>
        <v>0</v>
      </c>
      <c r="P76" s="343">
        <f t="shared" si="16"/>
        <v>1</v>
      </c>
    </row>
    <row r="77" spans="1:16">
      <c r="A77" s="37">
        <v>68</v>
      </c>
      <c r="B77" s="6"/>
      <c r="C77" s="6"/>
      <c r="D77" s="6"/>
      <c r="E77" s="212"/>
      <c r="F77" s="211"/>
      <c r="G77" s="211"/>
      <c r="H77" s="211"/>
      <c r="I77" s="16" t="str">
        <f t="shared" si="9"/>
        <v/>
      </c>
      <c r="J77" s="16" t="str">
        <f t="shared" si="10"/>
        <v/>
      </c>
      <c r="K77" s="58" t="str">
        <f t="shared" si="11"/>
        <v/>
      </c>
      <c r="L77" s="58" t="str">
        <f t="shared" si="12"/>
        <v/>
      </c>
      <c r="M77" s="365" t="str">
        <f t="shared" si="13"/>
        <v/>
      </c>
      <c r="N77" s="58" t="str">
        <f t="shared" si="14"/>
        <v/>
      </c>
      <c r="O77" s="342" t="b">
        <f t="shared" si="15"/>
        <v>0</v>
      </c>
      <c r="P77" s="343">
        <f t="shared" si="16"/>
        <v>1</v>
      </c>
    </row>
    <row r="78" spans="1:16">
      <c r="A78" s="37">
        <v>69</v>
      </c>
      <c r="B78" s="6"/>
      <c r="C78" s="6"/>
      <c r="D78" s="6"/>
      <c r="E78" s="212"/>
      <c r="F78" s="211"/>
      <c r="G78" s="211"/>
      <c r="H78" s="211"/>
      <c r="I78" s="16" t="str">
        <f t="shared" si="9"/>
        <v/>
      </c>
      <c r="J78" s="16" t="str">
        <f t="shared" si="10"/>
        <v/>
      </c>
      <c r="K78" s="58" t="str">
        <f t="shared" si="11"/>
        <v/>
      </c>
      <c r="L78" s="58" t="str">
        <f t="shared" si="12"/>
        <v/>
      </c>
      <c r="M78" s="365" t="str">
        <f t="shared" si="13"/>
        <v/>
      </c>
      <c r="N78" s="58" t="str">
        <f t="shared" si="14"/>
        <v/>
      </c>
      <c r="O78" s="342" t="b">
        <f t="shared" si="15"/>
        <v>0</v>
      </c>
      <c r="P78" s="343">
        <f t="shared" si="16"/>
        <v>1</v>
      </c>
    </row>
    <row r="79" spans="1:16">
      <c r="A79" s="37">
        <v>70</v>
      </c>
      <c r="B79" s="6"/>
      <c r="C79" s="6"/>
      <c r="D79" s="6"/>
      <c r="E79" s="212"/>
      <c r="F79" s="211"/>
      <c r="G79" s="211"/>
      <c r="H79" s="211"/>
      <c r="I79" s="16" t="str">
        <f t="shared" si="9"/>
        <v/>
      </c>
      <c r="J79" s="16" t="str">
        <f t="shared" si="10"/>
        <v/>
      </c>
      <c r="K79" s="58" t="str">
        <f t="shared" si="11"/>
        <v/>
      </c>
      <c r="L79" s="58" t="str">
        <f t="shared" si="12"/>
        <v/>
      </c>
      <c r="M79" s="365" t="str">
        <f t="shared" si="13"/>
        <v/>
      </c>
      <c r="N79" s="58" t="str">
        <f t="shared" si="14"/>
        <v/>
      </c>
      <c r="O79" s="342" t="b">
        <f t="shared" si="15"/>
        <v>0</v>
      </c>
      <c r="P79" s="343">
        <f t="shared" si="16"/>
        <v>1</v>
      </c>
    </row>
    <row r="80" spans="1:16">
      <c r="A80" s="37">
        <v>71</v>
      </c>
      <c r="B80" s="6"/>
      <c r="C80" s="6"/>
      <c r="D80" s="6"/>
      <c r="E80" s="212"/>
      <c r="F80" s="211"/>
      <c r="G80" s="211"/>
      <c r="H80" s="211"/>
      <c r="I80" s="16" t="str">
        <f t="shared" si="9"/>
        <v/>
      </c>
      <c r="J80" s="16" t="str">
        <f t="shared" si="10"/>
        <v/>
      </c>
      <c r="K80" s="58" t="str">
        <f t="shared" si="11"/>
        <v/>
      </c>
      <c r="L80" s="58" t="str">
        <f t="shared" si="12"/>
        <v/>
      </c>
      <c r="M80" s="365" t="str">
        <f t="shared" si="13"/>
        <v/>
      </c>
      <c r="N80" s="58" t="str">
        <f t="shared" si="14"/>
        <v/>
      </c>
      <c r="O80" s="342" t="b">
        <f t="shared" si="15"/>
        <v>0</v>
      </c>
      <c r="P80" s="343">
        <f t="shared" si="16"/>
        <v>1</v>
      </c>
    </row>
    <row r="81" spans="1:16">
      <c r="A81" s="37">
        <v>72</v>
      </c>
      <c r="B81" s="6"/>
      <c r="C81" s="6"/>
      <c r="D81" s="6"/>
      <c r="E81" s="212"/>
      <c r="F81" s="211"/>
      <c r="G81" s="211"/>
      <c r="H81" s="211"/>
      <c r="I81" s="16" t="str">
        <f t="shared" si="9"/>
        <v/>
      </c>
      <c r="J81" s="16" t="str">
        <f t="shared" si="10"/>
        <v/>
      </c>
      <c r="K81" s="58" t="str">
        <f t="shared" si="11"/>
        <v/>
      </c>
      <c r="L81" s="58" t="str">
        <f t="shared" si="12"/>
        <v/>
      </c>
      <c r="M81" s="365" t="str">
        <f t="shared" si="13"/>
        <v/>
      </c>
      <c r="N81" s="58" t="str">
        <f t="shared" si="14"/>
        <v/>
      </c>
      <c r="O81" s="342" t="b">
        <f t="shared" si="15"/>
        <v>0</v>
      </c>
      <c r="P81" s="343">
        <f t="shared" si="16"/>
        <v>1</v>
      </c>
    </row>
    <row r="82" spans="1:16">
      <c r="A82" s="37">
        <v>73</v>
      </c>
      <c r="B82" s="6"/>
      <c r="C82" s="6"/>
      <c r="D82" s="6"/>
      <c r="E82" s="212"/>
      <c r="F82" s="211"/>
      <c r="G82" s="211"/>
      <c r="H82" s="211"/>
      <c r="I82" s="16" t="str">
        <f t="shared" si="9"/>
        <v/>
      </c>
      <c r="J82" s="16" t="str">
        <f t="shared" si="10"/>
        <v/>
      </c>
      <c r="K82" s="58" t="str">
        <f t="shared" si="11"/>
        <v/>
      </c>
      <c r="L82" s="58" t="str">
        <f t="shared" si="12"/>
        <v/>
      </c>
      <c r="M82" s="365" t="str">
        <f t="shared" si="13"/>
        <v/>
      </c>
      <c r="N82" s="58" t="str">
        <f t="shared" si="14"/>
        <v/>
      </c>
      <c r="O82" s="342" t="b">
        <f t="shared" si="15"/>
        <v>0</v>
      </c>
      <c r="P82" s="343">
        <f t="shared" si="16"/>
        <v>1</v>
      </c>
    </row>
    <row r="83" spans="1:16">
      <c r="A83" s="37">
        <v>74</v>
      </c>
      <c r="B83" s="6"/>
      <c r="C83" s="6"/>
      <c r="D83" s="6"/>
      <c r="E83" s="212"/>
      <c r="F83" s="211"/>
      <c r="G83" s="211"/>
      <c r="H83" s="211"/>
      <c r="I83" s="16" t="str">
        <f t="shared" si="9"/>
        <v/>
      </c>
      <c r="J83" s="16" t="str">
        <f t="shared" si="10"/>
        <v/>
      </c>
      <c r="K83" s="58" t="str">
        <f t="shared" si="11"/>
        <v/>
      </c>
      <c r="L83" s="58" t="str">
        <f t="shared" si="12"/>
        <v/>
      </c>
      <c r="M83" s="365" t="str">
        <f t="shared" si="13"/>
        <v/>
      </c>
      <c r="N83" s="58" t="str">
        <f t="shared" si="14"/>
        <v/>
      </c>
      <c r="O83" s="342" t="b">
        <f t="shared" si="15"/>
        <v>0</v>
      </c>
      <c r="P83" s="343">
        <f t="shared" si="16"/>
        <v>1</v>
      </c>
    </row>
    <row r="84" spans="1:16">
      <c r="A84" s="37">
        <v>75</v>
      </c>
      <c r="B84" s="6"/>
      <c r="C84" s="6"/>
      <c r="D84" s="6"/>
      <c r="E84" s="212"/>
      <c r="F84" s="211"/>
      <c r="G84" s="211"/>
      <c r="H84" s="211"/>
      <c r="I84" s="16" t="str">
        <f t="shared" si="9"/>
        <v/>
      </c>
      <c r="J84" s="16" t="str">
        <f t="shared" si="10"/>
        <v/>
      </c>
      <c r="K84" s="58" t="str">
        <f t="shared" si="11"/>
        <v/>
      </c>
      <c r="L84" s="58" t="str">
        <f t="shared" si="12"/>
        <v/>
      </c>
      <c r="M84" s="365" t="str">
        <f t="shared" si="13"/>
        <v/>
      </c>
      <c r="N84" s="58" t="str">
        <f t="shared" si="14"/>
        <v/>
      </c>
      <c r="O84" s="342" t="b">
        <f t="shared" si="15"/>
        <v>0</v>
      </c>
      <c r="P84" s="343">
        <f t="shared" si="16"/>
        <v>1</v>
      </c>
    </row>
    <row r="85" spans="1:16">
      <c r="A85" s="37">
        <v>76</v>
      </c>
      <c r="B85" s="6"/>
      <c r="C85" s="6"/>
      <c r="D85" s="6"/>
      <c r="E85" s="212"/>
      <c r="F85" s="211"/>
      <c r="G85" s="211"/>
      <c r="H85" s="211"/>
      <c r="I85" s="16" t="str">
        <f t="shared" si="9"/>
        <v/>
      </c>
      <c r="J85" s="16" t="str">
        <f t="shared" si="10"/>
        <v/>
      </c>
      <c r="K85" s="58" t="str">
        <f t="shared" si="11"/>
        <v/>
      </c>
      <c r="L85" s="58" t="str">
        <f t="shared" si="12"/>
        <v/>
      </c>
      <c r="M85" s="365" t="str">
        <f t="shared" si="13"/>
        <v/>
      </c>
      <c r="N85" s="58" t="str">
        <f t="shared" si="14"/>
        <v/>
      </c>
      <c r="O85" s="342" t="b">
        <f t="shared" si="15"/>
        <v>0</v>
      </c>
      <c r="P85" s="343">
        <f t="shared" si="16"/>
        <v>1</v>
      </c>
    </row>
    <row r="86" spans="1:16">
      <c r="A86" s="37">
        <v>77</v>
      </c>
      <c r="B86" s="6"/>
      <c r="C86" s="6"/>
      <c r="D86" s="6"/>
      <c r="E86" s="212"/>
      <c r="F86" s="211"/>
      <c r="G86" s="211"/>
      <c r="H86" s="211"/>
      <c r="I86" s="16" t="str">
        <f t="shared" si="9"/>
        <v/>
      </c>
      <c r="J86" s="16" t="str">
        <f t="shared" si="10"/>
        <v/>
      </c>
      <c r="K86" s="58" t="str">
        <f t="shared" si="11"/>
        <v/>
      </c>
      <c r="L86" s="58" t="str">
        <f t="shared" si="12"/>
        <v/>
      </c>
      <c r="M86" s="365" t="str">
        <f t="shared" si="13"/>
        <v/>
      </c>
      <c r="N86" s="58" t="str">
        <f t="shared" si="14"/>
        <v/>
      </c>
      <c r="O86" s="342" t="b">
        <f t="shared" si="15"/>
        <v>0</v>
      </c>
      <c r="P86" s="343">
        <f t="shared" si="16"/>
        <v>1</v>
      </c>
    </row>
    <row r="87" spans="1:16">
      <c r="A87" s="37">
        <v>78</v>
      </c>
      <c r="B87" s="6"/>
      <c r="C87" s="6"/>
      <c r="D87" s="6"/>
      <c r="E87" s="212"/>
      <c r="F87" s="211"/>
      <c r="G87" s="211"/>
      <c r="H87" s="211"/>
      <c r="I87" s="16" t="str">
        <f t="shared" si="9"/>
        <v/>
      </c>
      <c r="J87" s="16" t="str">
        <f t="shared" si="10"/>
        <v/>
      </c>
      <c r="K87" s="58" t="str">
        <f t="shared" si="11"/>
        <v/>
      </c>
      <c r="L87" s="58" t="str">
        <f t="shared" si="12"/>
        <v/>
      </c>
      <c r="M87" s="365" t="str">
        <f t="shared" si="13"/>
        <v/>
      </c>
      <c r="N87" s="58" t="str">
        <f t="shared" si="14"/>
        <v/>
      </c>
      <c r="O87" s="342" t="b">
        <f t="shared" si="15"/>
        <v>0</v>
      </c>
      <c r="P87" s="343">
        <f t="shared" si="16"/>
        <v>1</v>
      </c>
    </row>
    <row r="88" spans="1:16">
      <c r="A88" s="37">
        <v>79</v>
      </c>
      <c r="B88" s="6"/>
      <c r="C88" s="6"/>
      <c r="D88" s="6"/>
      <c r="E88" s="212"/>
      <c r="F88" s="211"/>
      <c r="G88" s="211"/>
      <c r="H88" s="211"/>
      <c r="I88" s="16" t="str">
        <f t="shared" si="9"/>
        <v/>
      </c>
      <c r="J88" s="16" t="str">
        <f t="shared" si="10"/>
        <v/>
      </c>
      <c r="K88" s="58" t="str">
        <f t="shared" si="11"/>
        <v/>
      </c>
      <c r="L88" s="58" t="str">
        <f t="shared" si="12"/>
        <v/>
      </c>
      <c r="M88" s="365" t="str">
        <f t="shared" si="13"/>
        <v/>
      </c>
      <c r="N88" s="58" t="str">
        <f t="shared" si="14"/>
        <v/>
      </c>
      <c r="O88" s="342" t="b">
        <f t="shared" si="15"/>
        <v>0</v>
      </c>
      <c r="P88" s="343">
        <f t="shared" si="16"/>
        <v>1</v>
      </c>
    </row>
    <row r="89" spans="1:16">
      <c r="A89" s="37">
        <v>80</v>
      </c>
      <c r="B89" s="6"/>
      <c r="C89" s="6"/>
      <c r="D89" s="6"/>
      <c r="E89" s="212"/>
      <c r="F89" s="211"/>
      <c r="G89" s="211"/>
      <c r="H89" s="211"/>
      <c r="I89" s="16" t="str">
        <f t="shared" si="9"/>
        <v/>
      </c>
      <c r="J89" s="16" t="str">
        <f t="shared" si="10"/>
        <v/>
      </c>
      <c r="K89" s="58" t="str">
        <f t="shared" si="11"/>
        <v/>
      </c>
      <c r="L89" s="58" t="str">
        <f t="shared" si="12"/>
        <v/>
      </c>
      <c r="M89" s="365" t="str">
        <f t="shared" si="13"/>
        <v/>
      </c>
      <c r="N89" s="58" t="str">
        <f t="shared" si="14"/>
        <v/>
      </c>
      <c r="O89" s="342" t="b">
        <f t="shared" si="15"/>
        <v>0</v>
      </c>
      <c r="P89" s="343">
        <f t="shared" si="16"/>
        <v>1</v>
      </c>
    </row>
    <row r="90" spans="1:16">
      <c r="A90" s="37">
        <v>81</v>
      </c>
      <c r="B90" s="6"/>
      <c r="C90" s="6"/>
      <c r="D90" s="6"/>
      <c r="E90" s="212"/>
      <c r="F90" s="211"/>
      <c r="G90" s="211"/>
      <c r="H90" s="211"/>
      <c r="I90" s="16" t="str">
        <f t="shared" si="9"/>
        <v/>
      </c>
      <c r="J90" s="16" t="str">
        <f t="shared" si="10"/>
        <v/>
      </c>
      <c r="K90" s="58" t="str">
        <f t="shared" si="11"/>
        <v/>
      </c>
      <c r="L90" s="58" t="str">
        <f t="shared" si="12"/>
        <v/>
      </c>
      <c r="M90" s="365" t="str">
        <f t="shared" si="13"/>
        <v/>
      </c>
      <c r="N90" s="58" t="str">
        <f t="shared" si="14"/>
        <v/>
      </c>
      <c r="O90" s="342" t="b">
        <f t="shared" si="15"/>
        <v>0</v>
      </c>
      <c r="P90" s="343">
        <f t="shared" si="16"/>
        <v>1</v>
      </c>
    </row>
    <row r="91" spans="1:16">
      <c r="A91" s="37">
        <v>82</v>
      </c>
      <c r="B91" s="6"/>
      <c r="C91" s="6"/>
      <c r="D91" s="6"/>
      <c r="E91" s="212"/>
      <c r="F91" s="211"/>
      <c r="G91" s="211"/>
      <c r="H91" s="211"/>
      <c r="I91" s="16" t="str">
        <f t="shared" si="9"/>
        <v/>
      </c>
      <c r="J91" s="16" t="str">
        <f t="shared" si="10"/>
        <v/>
      </c>
      <c r="K91" s="58" t="str">
        <f t="shared" si="11"/>
        <v/>
      </c>
      <c r="L91" s="58" t="str">
        <f t="shared" si="12"/>
        <v/>
      </c>
      <c r="M91" s="365" t="str">
        <f t="shared" si="13"/>
        <v/>
      </c>
      <c r="N91" s="58" t="str">
        <f t="shared" si="14"/>
        <v/>
      </c>
      <c r="O91" s="342" t="b">
        <f t="shared" si="15"/>
        <v>0</v>
      </c>
      <c r="P91" s="343">
        <f t="shared" si="16"/>
        <v>1</v>
      </c>
    </row>
    <row r="92" spans="1:16">
      <c r="A92" s="37">
        <v>83</v>
      </c>
      <c r="B92" s="6"/>
      <c r="C92" s="6"/>
      <c r="D92" s="6"/>
      <c r="E92" s="212"/>
      <c r="F92" s="211"/>
      <c r="G92" s="211"/>
      <c r="H92" s="211"/>
      <c r="I92" s="16" t="str">
        <f t="shared" si="9"/>
        <v/>
      </c>
      <c r="J92" s="16" t="str">
        <f t="shared" si="10"/>
        <v/>
      </c>
      <c r="K92" s="58" t="str">
        <f t="shared" si="11"/>
        <v/>
      </c>
      <c r="L92" s="58" t="str">
        <f t="shared" si="12"/>
        <v/>
      </c>
      <c r="M92" s="365" t="str">
        <f t="shared" si="13"/>
        <v/>
      </c>
      <c r="N92" s="58" t="str">
        <f t="shared" si="14"/>
        <v/>
      </c>
      <c r="O92" s="342" t="b">
        <f t="shared" si="15"/>
        <v>0</v>
      </c>
      <c r="P92" s="343">
        <f t="shared" si="16"/>
        <v>1</v>
      </c>
    </row>
    <row r="93" spans="1:16">
      <c r="A93" s="37">
        <v>84</v>
      </c>
      <c r="B93" s="6"/>
      <c r="C93" s="6"/>
      <c r="D93" s="6"/>
      <c r="E93" s="212"/>
      <c r="F93" s="211"/>
      <c r="G93" s="211"/>
      <c r="H93" s="211"/>
      <c r="I93" s="16" t="str">
        <f t="shared" si="9"/>
        <v/>
      </c>
      <c r="J93" s="16" t="str">
        <f t="shared" si="10"/>
        <v/>
      </c>
      <c r="K93" s="58" t="str">
        <f t="shared" si="11"/>
        <v/>
      </c>
      <c r="L93" s="58" t="str">
        <f t="shared" si="12"/>
        <v/>
      </c>
      <c r="M93" s="365" t="str">
        <f t="shared" si="13"/>
        <v/>
      </c>
      <c r="N93" s="58" t="str">
        <f t="shared" si="14"/>
        <v/>
      </c>
      <c r="O93" s="342" t="b">
        <f t="shared" si="15"/>
        <v>0</v>
      </c>
      <c r="P93" s="343">
        <f t="shared" si="16"/>
        <v>1</v>
      </c>
    </row>
    <row r="94" spans="1:16">
      <c r="A94" s="37">
        <v>85</v>
      </c>
      <c r="B94" s="6"/>
      <c r="C94" s="6"/>
      <c r="D94" s="6"/>
      <c r="E94" s="212"/>
      <c r="F94" s="211"/>
      <c r="G94" s="211"/>
      <c r="H94" s="211"/>
      <c r="I94" s="16" t="str">
        <f t="shared" si="9"/>
        <v/>
      </c>
      <c r="J94" s="16" t="str">
        <f t="shared" si="10"/>
        <v/>
      </c>
      <c r="K94" s="58" t="str">
        <f t="shared" si="11"/>
        <v/>
      </c>
      <c r="L94" s="58" t="str">
        <f t="shared" si="12"/>
        <v/>
      </c>
      <c r="M94" s="365" t="str">
        <f t="shared" si="13"/>
        <v/>
      </c>
      <c r="N94" s="58" t="str">
        <f t="shared" si="14"/>
        <v/>
      </c>
      <c r="O94" s="342" t="b">
        <f t="shared" si="15"/>
        <v>0</v>
      </c>
      <c r="P94" s="343">
        <f t="shared" si="16"/>
        <v>1</v>
      </c>
    </row>
    <row r="95" spans="1:16">
      <c r="A95" s="37">
        <v>86</v>
      </c>
      <c r="B95" s="6"/>
      <c r="C95" s="6"/>
      <c r="D95" s="6"/>
      <c r="E95" s="212"/>
      <c r="F95" s="211"/>
      <c r="G95" s="211"/>
      <c r="H95" s="211"/>
      <c r="I95" s="16" t="str">
        <f t="shared" si="9"/>
        <v/>
      </c>
      <c r="J95" s="16" t="str">
        <f t="shared" si="10"/>
        <v/>
      </c>
      <c r="K95" s="58" t="str">
        <f t="shared" si="11"/>
        <v/>
      </c>
      <c r="L95" s="58" t="str">
        <f t="shared" si="12"/>
        <v/>
      </c>
      <c r="M95" s="365" t="str">
        <f t="shared" si="13"/>
        <v/>
      </c>
      <c r="N95" s="58" t="str">
        <f t="shared" si="14"/>
        <v/>
      </c>
      <c r="O95" s="342" t="b">
        <f t="shared" si="15"/>
        <v>0</v>
      </c>
      <c r="P95" s="343">
        <f t="shared" si="16"/>
        <v>1</v>
      </c>
    </row>
    <row r="96" spans="1:16">
      <c r="A96" s="37">
        <v>87</v>
      </c>
      <c r="B96" s="6"/>
      <c r="C96" s="6"/>
      <c r="D96" s="6"/>
      <c r="E96" s="212"/>
      <c r="F96" s="211"/>
      <c r="G96" s="211"/>
      <c r="H96" s="211"/>
      <c r="I96" s="16" t="str">
        <f t="shared" si="9"/>
        <v/>
      </c>
      <c r="J96" s="16" t="str">
        <f t="shared" si="10"/>
        <v/>
      </c>
      <c r="K96" s="58" t="str">
        <f t="shared" si="11"/>
        <v/>
      </c>
      <c r="L96" s="58" t="str">
        <f t="shared" si="12"/>
        <v/>
      </c>
      <c r="M96" s="365" t="str">
        <f t="shared" si="13"/>
        <v/>
      </c>
      <c r="N96" s="58" t="str">
        <f t="shared" si="14"/>
        <v/>
      </c>
      <c r="O96" s="342" t="b">
        <f t="shared" si="15"/>
        <v>0</v>
      </c>
      <c r="P96" s="343">
        <f t="shared" si="16"/>
        <v>1</v>
      </c>
    </row>
    <row r="97" spans="1:16">
      <c r="A97" s="37">
        <v>88</v>
      </c>
      <c r="B97" s="6"/>
      <c r="C97" s="6"/>
      <c r="D97" s="6"/>
      <c r="E97" s="212"/>
      <c r="F97" s="211"/>
      <c r="G97" s="211"/>
      <c r="H97" s="211"/>
      <c r="I97" s="16" t="str">
        <f t="shared" si="9"/>
        <v/>
      </c>
      <c r="J97" s="16" t="str">
        <f t="shared" si="10"/>
        <v/>
      </c>
      <c r="K97" s="58" t="str">
        <f t="shared" si="11"/>
        <v/>
      </c>
      <c r="L97" s="58" t="str">
        <f t="shared" si="12"/>
        <v/>
      </c>
      <c r="M97" s="365" t="str">
        <f t="shared" si="13"/>
        <v/>
      </c>
      <c r="N97" s="58" t="str">
        <f t="shared" si="14"/>
        <v/>
      </c>
      <c r="O97" s="342" t="b">
        <f t="shared" si="15"/>
        <v>0</v>
      </c>
      <c r="P97" s="343">
        <f t="shared" si="16"/>
        <v>1</v>
      </c>
    </row>
    <row r="98" spans="1:16">
      <c r="A98" s="37">
        <v>89</v>
      </c>
      <c r="B98" s="6"/>
      <c r="C98" s="6"/>
      <c r="D98" s="6"/>
      <c r="E98" s="212"/>
      <c r="F98" s="211"/>
      <c r="G98" s="211"/>
      <c r="H98" s="211"/>
      <c r="I98" s="16" t="str">
        <f t="shared" si="9"/>
        <v/>
      </c>
      <c r="J98" s="16" t="str">
        <f t="shared" si="10"/>
        <v/>
      </c>
      <c r="K98" s="58" t="str">
        <f t="shared" si="11"/>
        <v/>
      </c>
      <c r="L98" s="58" t="str">
        <f t="shared" si="12"/>
        <v/>
      </c>
      <c r="M98" s="365" t="str">
        <f t="shared" si="13"/>
        <v/>
      </c>
      <c r="N98" s="58" t="str">
        <f t="shared" si="14"/>
        <v/>
      </c>
      <c r="O98" s="342" t="b">
        <f t="shared" si="15"/>
        <v>0</v>
      </c>
      <c r="P98" s="343">
        <f t="shared" si="16"/>
        <v>1</v>
      </c>
    </row>
    <row r="99" spans="1:16">
      <c r="A99" s="37">
        <v>90</v>
      </c>
      <c r="B99" s="6"/>
      <c r="C99" s="6"/>
      <c r="D99" s="6"/>
      <c r="E99" s="212"/>
      <c r="F99" s="211"/>
      <c r="G99" s="211"/>
      <c r="H99" s="211"/>
      <c r="I99" s="16" t="str">
        <f t="shared" si="9"/>
        <v/>
      </c>
      <c r="J99" s="16" t="str">
        <f t="shared" si="10"/>
        <v/>
      </c>
      <c r="K99" s="58" t="str">
        <f t="shared" si="11"/>
        <v/>
      </c>
      <c r="L99" s="58" t="str">
        <f t="shared" si="12"/>
        <v/>
      </c>
      <c r="M99" s="365" t="str">
        <f t="shared" si="13"/>
        <v/>
      </c>
      <c r="N99" s="58" t="str">
        <f t="shared" si="14"/>
        <v/>
      </c>
      <c r="O99" s="342" t="b">
        <f t="shared" si="15"/>
        <v>0</v>
      </c>
      <c r="P99" s="343">
        <f t="shared" si="16"/>
        <v>1</v>
      </c>
    </row>
    <row r="100" spans="1:16">
      <c r="A100" s="37">
        <v>91</v>
      </c>
      <c r="B100" s="6"/>
      <c r="C100" s="6"/>
      <c r="D100" s="6"/>
      <c r="E100" s="212"/>
      <c r="F100" s="211"/>
      <c r="G100" s="211"/>
      <c r="H100" s="211"/>
      <c r="I100" s="16" t="str">
        <f t="shared" si="9"/>
        <v/>
      </c>
      <c r="J100" s="16" t="str">
        <f t="shared" si="10"/>
        <v/>
      </c>
      <c r="K100" s="58" t="str">
        <f t="shared" si="11"/>
        <v/>
      </c>
      <c r="L100" s="58" t="str">
        <f t="shared" si="12"/>
        <v/>
      </c>
      <c r="M100" s="365" t="str">
        <f t="shared" si="13"/>
        <v/>
      </c>
      <c r="N100" s="58" t="str">
        <f t="shared" si="14"/>
        <v/>
      </c>
      <c r="O100" s="342" t="b">
        <f t="shared" si="15"/>
        <v>0</v>
      </c>
      <c r="P100" s="343">
        <f t="shared" si="16"/>
        <v>1</v>
      </c>
    </row>
    <row r="101" spans="1:16">
      <c r="A101" s="37">
        <v>92</v>
      </c>
      <c r="B101" s="6"/>
      <c r="C101" s="6"/>
      <c r="D101" s="6"/>
      <c r="E101" s="212"/>
      <c r="F101" s="211"/>
      <c r="G101" s="211"/>
      <c r="H101" s="211"/>
      <c r="I101" s="16" t="str">
        <f t="shared" si="9"/>
        <v/>
      </c>
      <c r="J101" s="16" t="str">
        <f t="shared" si="10"/>
        <v/>
      </c>
      <c r="K101" s="58" t="str">
        <f t="shared" si="11"/>
        <v/>
      </c>
      <c r="L101" s="58" t="str">
        <f t="shared" si="12"/>
        <v/>
      </c>
      <c r="M101" s="365" t="str">
        <f t="shared" si="13"/>
        <v/>
      </c>
      <c r="N101" s="58" t="str">
        <f t="shared" si="14"/>
        <v/>
      </c>
      <c r="O101" s="342" t="b">
        <f t="shared" si="15"/>
        <v>0</v>
      </c>
      <c r="P101" s="343">
        <f t="shared" si="16"/>
        <v>1</v>
      </c>
    </row>
    <row r="102" spans="1:16">
      <c r="A102" s="37">
        <v>93</v>
      </c>
      <c r="B102" s="6"/>
      <c r="C102" s="6"/>
      <c r="D102" s="6"/>
      <c r="E102" s="212"/>
      <c r="F102" s="211"/>
      <c r="G102" s="211"/>
      <c r="H102" s="211"/>
      <c r="I102" s="16" t="str">
        <f t="shared" si="9"/>
        <v/>
      </c>
      <c r="J102" s="16" t="str">
        <f t="shared" si="10"/>
        <v/>
      </c>
      <c r="K102" s="58" t="str">
        <f t="shared" si="11"/>
        <v/>
      </c>
      <c r="L102" s="58" t="str">
        <f t="shared" si="12"/>
        <v/>
      </c>
      <c r="M102" s="365" t="str">
        <f t="shared" si="13"/>
        <v/>
      </c>
      <c r="N102" s="58" t="str">
        <f t="shared" si="14"/>
        <v/>
      </c>
      <c r="O102" s="342" t="b">
        <f t="shared" si="15"/>
        <v>0</v>
      </c>
      <c r="P102" s="343">
        <f t="shared" si="16"/>
        <v>1</v>
      </c>
    </row>
    <row r="103" spans="1:16">
      <c r="A103" s="37">
        <v>94</v>
      </c>
      <c r="B103" s="6"/>
      <c r="C103" s="6"/>
      <c r="D103" s="6"/>
      <c r="E103" s="212"/>
      <c r="F103" s="211"/>
      <c r="G103" s="211"/>
      <c r="H103" s="211"/>
      <c r="I103" s="16" t="str">
        <f t="shared" si="9"/>
        <v/>
      </c>
      <c r="J103" s="16" t="str">
        <f t="shared" si="10"/>
        <v/>
      </c>
      <c r="K103" s="58" t="str">
        <f t="shared" si="11"/>
        <v/>
      </c>
      <c r="L103" s="58" t="str">
        <f t="shared" si="12"/>
        <v/>
      </c>
      <c r="M103" s="365" t="str">
        <f t="shared" si="13"/>
        <v/>
      </c>
      <c r="N103" s="58" t="str">
        <f t="shared" si="14"/>
        <v/>
      </c>
      <c r="O103" s="342" t="b">
        <f t="shared" si="15"/>
        <v>0</v>
      </c>
      <c r="P103" s="343">
        <f t="shared" si="16"/>
        <v>1</v>
      </c>
    </row>
    <row r="104" spans="1:16">
      <c r="A104" s="37">
        <v>95</v>
      </c>
      <c r="B104" s="6"/>
      <c r="C104" s="6"/>
      <c r="D104" s="6"/>
      <c r="E104" s="212"/>
      <c r="F104" s="211"/>
      <c r="G104" s="211"/>
      <c r="H104" s="211"/>
      <c r="I104" s="16" t="str">
        <f t="shared" si="9"/>
        <v/>
      </c>
      <c r="J104" s="16" t="str">
        <f t="shared" si="10"/>
        <v/>
      </c>
      <c r="K104" s="58" t="str">
        <f t="shared" si="11"/>
        <v/>
      </c>
      <c r="L104" s="58" t="str">
        <f t="shared" si="12"/>
        <v/>
      </c>
      <c r="M104" s="365" t="str">
        <f t="shared" si="13"/>
        <v/>
      </c>
      <c r="N104" s="58" t="str">
        <f t="shared" si="14"/>
        <v/>
      </c>
      <c r="O104" s="342" t="b">
        <f t="shared" si="15"/>
        <v>0</v>
      </c>
      <c r="P104" s="343">
        <f t="shared" si="16"/>
        <v>1</v>
      </c>
    </row>
    <row r="105" spans="1:16">
      <c r="A105" s="37">
        <v>96</v>
      </c>
      <c r="B105" s="6"/>
      <c r="C105" s="6"/>
      <c r="D105" s="6"/>
      <c r="E105" s="212"/>
      <c r="F105" s="211"/>
      <c r="G105" s="211"/>
      <c r="H105" s="211"/>
      <c r="I105" s="16" t="str">
        <f t="shared" si="9"/>
        <v/>
      </c>
      <c r="J105" s="16" t="str">
        <f t="shared" si="10"/>
        <v/>
      </c>
      <c r="K105" s="58" t="str">
        <f t="shared" si="11"/>
        <v/>
      </c>
      <c r="L105" s="58" t="str">
        <f t="shared" si="12"/>
        <v/>
      </c>
      <c r="M105" s="365" t="str">
        <f t="shared" si="13"/>
        <v/>
      </c>
      <c r="N105" s="58" t="str">
        <f t="shared" si="14"/>
        <v/>
      </c>
      <c r="O105" s="342" t="b">
        <f t="shared" si="15"/>
        <v>0</v>
      </c>
      <c r="P105" s="343">
        <f t="shared" si="16"/>
        <v>1</v>
      </c>
    </row>
    <row r="106" spans="1:16">
      <c r="A106" s="37">
        <v>97</v>
      </c>
      <c r="B106" s="6"/>
      <c r="C106" s="6"/>
      <c r="D106" s="6"/>
      <c r="E106" s="212"/>
      <c r="F106" s="211"/>
      <c r="G106" s="211"/>
      <c r="H106" s="211"/>
      <c r="I106" s="16" t="str">
        <f t="shared" si="9"/>
        <v/>
      </c>
      <c r="J106" s="16" t="str">
        <f t="shared" si="10"/>
        <v/>
      </c>
      <c r="K106" s="58" t="str">
        <f t="shared" si="11"/>
        <v/>
      </c>
      <c r="L106" s="58" t="str">
        <f t="shared" si="12"/>
        <v/>
      </c>
      <c r="M106" s="365" t="str">
        <f t="shared" si="13"/>
        <v/>
      </c>
      <c r="N106" s="58" t="str">
        <f t="shared" si="14"/>
        <v/>
      </c>
      <c r="O106" s="342" t="b">
        <f t="shared" si="15"/>
        <v>0</v>
      </c>
      <c r="P106" s="343">
        <f t="shared" si="16"/>
        <v>1</v>
      </c>
    </row>
    <row r="107" spans="1:16">
      <c r="A107" s="37">
        <v>98</v>
      </c>
      <c r="B107" s="6"/>
      <c r="C107" s="6"/>
      <c r="D107" s="6"/>
      <c r="E107" s="212"/>
      <c r="F107" s="211"/>
      <c r="G107" s="211"/>
      <c r="H107" s="211"/>
      <c r="I107" s="16" t="str">
        <f t="shared" si="9"/>
        <v/>
      </c>
      <c r="J107" s="16" t="str">
        <f t="shared" si="10"/>
        <v/>
      </c>
      <c r="K107" s="58" t="str">
        <f t="shared" si="11"/>
        <v/>
      </c>
      <c r="L107" s="58" t="str">
        <f t="shared" si="12"/>
        <v/>
      </c>
      <c r="M107" s="365" t="str">
        <f t="shared" si="13"/>
        <v/>
      </c>
      <c r="N107" s="58" t="str">
        <f t="shared" si="14"/>
        <v/>
      </c>
      <c r="O107" s="342" t="b">
        <f t="shared" si="15"/>
        <v>0</v>
      </c>
      <c r="P107" s="343">
        <f t="shared" si="16"/>
        <v>1</v>
      </c>
    </row>
    <row r="108" spans="1:16">
      <c r="A108" s="139">
        <v>99</v>
      </c>
      <c r="B108" s="6"/>
      <c r="C108" s="6"/>
      <c r="D108" s="6"/>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140"/>
      <c r="E109" s="141"/>
      <c r="F109" s="142"/>
      <c r="G109" s="140"/>
      <c r="H109" s="141"/>
      <c r="I109" s="16" t="str">
        <f t="shared" si="9"/>
        <v/>
      </c>
      <c r="J109" s="16" t="str">
        <f t="shared" si="10"/>
        <v/>
      </c>
    </row>
    <row r="110" spans="1:16">
      <c r="A110" s="139">
        <v>101</v>
      </c>
      <c r="B110" s="140"/>
      <c r="C110" s="140"/>
      <c r="D110" s="140"/>
      <c r="E110" s="141"/>
      <c r="F110" s="142"/>
      <c r="G110" s="140"/>
      <c r="H110" s="141"/>
      <c r="I110" s="16" t="str">
        <f t="shared" si="9"/>
        <v/>
      </c>
      <c r="J110" s="16" t="str">
        <f t="shared" si="10"/>
        <v/>
      </c>
    </row>
    <row r="111" spans="1:16">
      <c r="A111" s="139">
        <v>102</v>
      </c>
      <c r="B111" s="140"/>
      <c r="C111" s="140"/>
      <c r="D111" s="140"/>
      <c r="E111" s="141"/>
      <c r="F111" s="142"/>
      <c r="G111" s="140"/>
      <c r="H111" s="141"/>
      <c r="I111" s="16" t="str">
        <f t="shared" si="9"/>
        <v/>
      </c>
      <c r="J111" s="16" t="str">
        <f t="shared" si="10"/>
        <v/>
      </c>
    </row>
    <row r="112" spans="1:16">
      <c r="A112" s="139">
        <v>103</v>
      </c>
      <c r="B112" s="140"/>
      <c r="C112" s="140"/>
      <c r="D112" s="140"/>
      <c r="E112" s="141"/>
      <c r="F112" s="142"/>
      <c r="G112" s="140"/>
      <c r="H112" s="141"/>
      <c r="I112" s="16" t="str">
        <f t="shared" si="9"/>
        <v/>
      </c>
      <c r="J112" s="16" t="str">
        <f t="shared" si="10"/>
        <v/>
      </c>
    </row>
    <row r="113" spans="1:10">
      <c r="A113" s="139">
        <v>104</v>
      </c>
      <c r="B113" s="140"/>
      <c r="C113" s="140"/>
      <c r="D113" s="140"/>
      <c r="E113" s="141"/>
      <c r="F113" s="142"/>
      <c r="G113" s="140"/>
      <c r="H113" s="141"/>
      <c r="I113" s="16" t="str">
        <f t="shared" si="9"/>
        <v/>
      </c>
      <c r="J113" s="16" t="str">
        <f t="shared" si="10"/>
        <v/>
      </c>
    </row>
    <row r="114" spans="1:10">
      <c r="A114" s="139">
        <v>105</v>
      </c>
      <c r="B114" s="140"/>
      <c r="C114" s="140"/>
      <c r="D114" s="140"/>
      <c r="E114" s="141"/>
      <c r="F114" s="142"/>
      <c r="G114" s="140"/>
      <c r="H114" s="141"/>
      <c r="I114" s="16" t="str">
        <f t="shared" si="9"/>
        <v/>
      </c>
      <c r="J114" s="16" t="str">
        <f t="shared" si="10"/>
        <v/>
      </c>
    </row>
    <row r="115" spans="1:10">
      <c r="A115" s="139">
        <v>106</v>
      </c>
      <c r="B115" s="140"/>
      <c r="C115" s="140"/>
      <c r="D115" s="140"/>
      <c r="E115" s="141"/>
      <c r="F115" s="142"/>
      <c r="G115" s="140"/>
      <c r="H115" s="141"/>
      <c r="I115" s="16" t="str">
        <f t="shared" si="9"/>
        <v/>
      </c>
      <c r="J115" s="16" t="str">
        <f t="shared" si="10"/>
        <v/>
      </c>
    </row>
    <row r="116" spans="1:10">
      <c r="A116" s="139">
        <v>107</v>
      </c>
      <c r="B116" s="140"/>
      <c r="C116" s="140"/>
      <c r="D116" s="140"/>
      <c r="E116" s="141"/>
      <c r="F116" s="142"/>
      <c r="G116" s="140"/>
      <c r="H116" s="141"/>
      <c r="I116" s="16" t="str">
        <f t="shared" si="9"/>
        <v/>
      </c>
      <c r="J116" s="16" t="str">
        <f t="shared" si="10"/>
        <v/>
      </c>
    </row>
    <row r="117" spans="1:10">
      <c r="A117" s="139">
        <v>108</v>
      </c>
      <c r="B117" s="140"/>
      <c r="C117" s="140"/>
      <c r="D117" s="140"/>
      <c r="E117" s="141"/>
      <c r="F117" s="142"/>
      <c r="G117" s="140"/>
      <c r="H117" s="141"/>
      <c r="I117" s="16" t="str">
        <f t="shared" si="9"/>
        <v/>
      </c>
      <c r="J117" s="16" t="str">
        <f t="shared" si="10"/>
        <v/>
      </c>
    </row>
    <row r="118" spans="1:10">
      <c r="A118" s="139">
        <v>109</v>
      </c>
      <c r="B118" s="140"/>
      <c r="C118" s="140"/>
      <c r="D118" s="140"/>
      <c r="E118" s="141"/>
      <c r="F118" s="142"/>
      <c r="G118" s="140"/>
      <c r="H118" s="141"/>
      <c r="I118" s="16" t="str">
        <f t="shared" si="9"/>
        <v/>
      </c>
      <c r="J118" s="16" t="str">
        <f t="shared" si="10"/>
        <v/>
      </c>
    </row>
    <row r="119" spans="1:10">
      <c r="A119" s="139">
        <v>110</v>
      </c>
      <c r="B119" s="140"/>
      <c r="C119" s="140"/>
      <c r="D119" s="140"/>
      <c r="E119" s="141"/>
      <c r="F119" s="142"/>
      <c r="G119" s="140"/>
      <c r="H119" s="141"/>
      <c r="I119" s="16" t="str">
        <f t="shared" si="9"/>
        <v/>
      </c>
      <c r="J119" s="16" t="str">
        <f t="shared" si="10"/>
        <v/>
      </c>
    </row>
    <row r="120" spans="1:10">
      <c r="A120" s="139">
        <v>111</v>
      </c>
      <c r="B120" s="140"/>
      <c r="C120" s="140"/>
      <c r="D120" s="140"/>
      <c r="E120" s="141"/>
      <c r="F120" s="142"/>
      <c r="G120" s="140"/>
      <c r="H120" s="141"/>
      <c r="I120" s="16" t="str">
        <f t="shared" si="9"/>
        <v/>
      </c>
      <c r="J120" s="16" t="str">
        <f t="shared" si="10"/>
        <v/>
      </c>
    </row>
    <row r="121" spans="1:10">
      <c r="A121" s="139">
        <v>112</v>
      </c>
      <c r="B121" s="140"/>
      <c r="C121" s="140"/>
      <c r="D121" s="140"/>
      <c r="E121" s="141"/>
      <c r="F121" s="142"/>
      <c r="G121" s="140"/>
      <c r="H121" s="141"/>
      <c r="I121" s="16" t="str">
        <f t="shared" si="9"/>
        <v/>
      </c>
      <c r="J121" s="16" t="str">
        <f t="shared" si="10"/>
        <v/>
      </c>
    </row>
    <row r="122" spans="1:10">
      <c r="A122" s="139">
        <v>113</v>
      </c>
      <c r="B122" s="140"/>
      <c r="C122" s="140"/>
      <c r="D122" s="140"/>
      <c r="E122" s="141"/>
      <c r="F122" s="142"/>
      <c r="G122" s="140"/>
      <c r="H122" s="141"/>
      <c r="I122" s="16" t="str">
        <f t="shared" si="9"/>
        <v/>
      </c>
      <c r="J122" s="16" t="str">
        <f t="shared" si="10"/>
        <v/>
      </c>
    </row>
    <row r="123" spans="1:10">
      <c r="A123" s="139">
        <v>114</v>
      </c>
      <c r="B123" s="140"/>
      <c r="C123" s="140"/>
      <c r="D123" s="140"/>
      <c r="E123" s="141"/>
      <c r="F123" s="142"/>
      <c r="G123" s="140"/>
      <c r="H123" s="141"/>
      <c r="I123" s="16" t="str">
        <f t="shared" si="9"/>
        <v/>
      </c>
      <c r="J123" s="16" t="str">
        <f t="shared" si="10"/>
        <v/>
      </c>
    </row>
    <row r="124" spans="1:10">
      <c r="A124" s="139">
        <v>115</v>
      </c>
      <c r="B124" s="140"/>
      <c r="C124" s="140"/>
      <c r="D124" s="140"/>
      <c r="E124" s="141"/>
      <c r="F124" s="142"/>
      <c r="G124" s="140"/>
      <c r="H124" s="141"/>
      <c r="I124" s="16" t="str">
        <f t="shared" si="9"/>
        <v/>
      </c>
      <c r="J124" s="16" t="str">
        <f t="shared" si="10"/>
        <v/>
      </c>
    </row>
    <row r="125" spans="1:10">
      <c r="A125" s="139">
        <v>116</v>
      </c>
      <c r="B125" s="140"/>
      <c r="C125" s="140"/>
      <c r="D125" s="140"/>
      <c r="E125" s="141"/>
      <c r="F125" s="142"/>
      <c r="G125" s="140"/>
      <c r="H125" s="141"/>
      <c r="I125" s="16" t="str">
        <f t="shared" si="9"/>
        <v/>
      </c>
      <c r="J125" s="16" t="str">
        <f t="shared" si="10"/>
        <v/>
      </c>
    </row>
    <row r="126" spans="1:10">
      <c r="A126" s="139">
        <v>117</v>
      </c>
      <c r="B126" s="140"/>
      <c r="C126" s="140"/>
      <c r="D126" s="140"/>
      <c r="E126" s="141"/>
      <c r="F126" s="142"/>
      <c r="G126" s="140"/>
      <c r="H126" s="141"/>
      <c r="I126" s="16" t="str">
        <f t="shared" si="9"/>
        <v/>
      </c>
      <c r="J126" s="16" t="str">
        <f t="shared" si="10"/>
        <v/>
      </c>
    </row>
    <row r="127" spans="1:10">
      <c r="A127" s="139">
        <v>118</v>
      </c>
      <c r="B127" s="140"/>
      <c r="C127" s="140"/>
      <c r="D127" s="140"/>
      <c r="E127" s="141"/>
      <c r="F127" s="142"/>
      <c r="G127" s="140"/>
      <c r="H127" s="141"/>
      <c r="I127" s="16" t="str">
        <f t="shared" si="9"/>
        <v/>
      </c>
      <c r="J127" s="16" t="str">
        <f t="shared" si="10"/>
        <v/>
      </c>
    </row>
    <row r="128" spans="1:10">
      <c r="A128" s="139">
        <v>119</v>
      </c>
      <c r="B128" s="140"/>
      <c r="C128" s="140"/>
      <c r="D128" s="140"/>
      <c r="E128" s="141"/>
      <c r="F128" s="142"/>
      <c r="G128" s="140"/>
      <c r="H128" s="141"/>
      <c r="I128" s="16" t="str">
        <f t="shared" si="9"/>
        <v/>
      </c>
      <c r="J128" s="16" t="str">
        <f t="shared" si="10"/>
        <v/>
      </c>
    </row>
    <row r="129" spans="1:10">
      <c r="A129" s="139">
        <v>120</v>
      </c>
      <c r="B129" s="140"/>
      <c r="C129" s="140"/>
      <c r="D129" s="140"/>
      <c r="E129" s="141"/>
      <c r="F129" s="142"/>
      <c r="G129" s="140"/>
      <c r="H129" s="141"/>
      <c r="I129" s="16" t="str">
        <f t="shared" si="9"/>
        <v/>
      </c>
      <c r="J129" s="16" t="str">
        <f t="shared" si="10"/>
        <v/>
      </c>
    </row>
    <row r="130" spans="1:10">
      <c r="A130" s="139">
        <v>121</v>
      </c>
      <c r="B130" s="140"/>
      <c r="C130" s="140"/>
      <c r="D130" s="140"/>
      <c r="E130" s="141"/>
      <c r="F130" s="142"/>
      <c r="G130" s="140"/>
      <c r="H130" s="141"/>
      <c r="I130" s="16" t="str">
        <f t="shared" si="9"/>
        <v/>
      </c>
      <c r="J130" s="16" t="str">
        <f t="shared" si="10"/>
        <v/>
      </c>
    </row>
    <row r="131" spans="1:10">
      <c r="A131" s="139">
        <v>122</v>
      </c>
      <c r="B131" s="140"/>
      <c r="C131" s="140"/>
      <c r="D131" s="140"/>
      <c r="E131" s="141"/>
      <c r="F131" s="142"/>
      <c r="G131" s="140"/>
      <c r="H131" s="141"/>
      <c r="I131" s="16" t="str">
        <f t="shared" si="9"/>
        <v/>
      </c>
      <c r="J131" s="16" t="str">
        <f t="shared" si="10"/>
        <v/>
      </c>
    </row>
    <row r="132" spans="1:10">
      <c r="A132" s="139">
        <v>123</v>
      </c>
      <c r="B132" s="140"/>
      <c r="C132" s="140"/>
      <c r="D132" s="140"/>
      <c r="E132" s="141"/>
      <c r="F132" s="142"/>
      <c r="G132" s="140"/>
      <c r="H132" s="141"/>
      <c r="I132" s="16" t="str">
        <f t="shared" si="9"/>
        <v/>
      </c>
      <c r="J132" s="16" t="str">
        <f t="shared" si="10"/>
        <v/>
      </c>
    </row>
    <row r="133" spans="1:10">
      <c r="A133" s="139">
        <v>124</v>
      </c>
      <c r="B133" s="140"/>
      <c r="C133" s="140"/>
      <c r="D133" s="140"/>
      <c r="E133" s="141"/>
      <c r="F133" s="142"/>
      <c r="G133" s="140"/>
      <c r="H133" s="141"/>
      <c r="I133" s="16" t="str">
        <f t="shared" si="9"/>
        <v/>
      </c>
      <c r="J133" s="16" t="str">
        <f t="shared" si="10"/>
        <v/>
      </c>
    </row>
    <row r="134" spans="1:10">
      <c r="A134" s="139">
        <v>125</v>
      </c>
      <c r="B134" s="140"/>
      <c r="C134" s="140"/>
      <c r="D134" s="140"/>
      <c r="E134" s="141"/>
      <c r="F134" s="142"/>
      <c r="G134" s="140"/>
      <c r="H134" s="141"/>
      <c r="I134" s="16" t="str">
        <f t="shared" si="9"/>
        <v/>
      </c>
      <c r="J134" s="16" t="str">
        <f t="shared" si="10"/>
        <v/>
      </c>
    </row>
    <row r="135" spans="1:10">
      <c r="A135" s="139">
        <v>126</v>
      </c>
      <c r="B135" s="140"/>
      <c r="C135" s="140"/>
      <c r="D135" s="140"/>
      <c r="E135" s="141"/>
      <c r="F135" s="142"/>
      <c r="G135" s="140"/>
      <c r="H135" s="141"/>
      <c r="I135" s="16" t="str">
        <f t="shared" si="9"/>
        <v/>
      </c>
      <c r="J135" s="16" t="str">
        <f t="shared" si="10"/>
        <v/>
      </c>
    </row>
    <row r="136" spans="1:10">
      <c r="A136" s="139">
        <v>127</v>
      </c>
      <c r="B136" s="140"/>
      <c r="C136" s="140"/>
      <c r="D136" s="140"/>
      <c r="E136" s="141"/>
      <c r="F136" s="142"/>
      <c r="G136" s="140"/>
      <c r="H136" s="141"/>
      <c r="I136" s="16" t="str">
        <f t="shared" si="9"/>
        <v/>
      </c>
      <c r="J136" s="16" t="str">
        <f t="shared" si="10"/>
        <v/>
      </c>
    </row>
    <row r="137" spans="1:10">
      <c r="A137" s="139">
        <v>128</v>
      </c>
      <c r="B137" s="140"/>
      <c r="C137" s="140"/>
      <c r="D137" s="140"/>
      <c r="E137" s="141"/>
      <c r="F137" s="142"/>
      <c r="G137" s="140"/>
      <c r="H137" s="141"/>
      <c r="I137" s="16" t="str">
        <f t="shared" si="9"/>
        <v/>
      </c>
      <c r="J137" s="16" t="str">
        <f t="shared" si="10"/>
        <v/>
      </c>
    </row>
    <row r="138" spans="1:10">
      <c r="A138" s="139">
        <v>129</v>
      </c>
      <c r="B138" s="140"/>
      <c r="C138" s="140"/>
      <c r="D138" s="140"/>
      <c r="E138" s="141"/>
      <c r="F138" s="142"/>
      <c r="G138" s="140"/>
      <c r="H138" s="141"/>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39">
        <v>130</v>
      </c>
      <c r="B139" s="140"/>
      <c r="C139" s="140"/>
      <c r="D139" s="140"/>
      <c r="E139" s="141"/>
      <c r="F139" s="142"/>
      <c r="G139" s="140"/>
      <c r="H139" s="141"/>
      <c r="I139" s="16" t="str">
        <f t="shared" si="17"/>
        <v/>
      </c>
      <c r="J139" s="16" t="str">
        <f t="shared" si="18"/>
        <v/>
      </c>
    </row>
    <row r="140" spans="1:10">
      <c r="A140" s="139">
        <v>131</v>
      </c>
      <c r="B140" s="140"/>
      <c r="C140" s="140"/>
      <c r="D140" s="140"/>
      <c r="E140" s="141"/>
      <c r="F140" s="142"/>
      <c r="G140" s="140"/>
      <c r="H140" s="141"/>
      <c r="I140" s="16" t="str">
        <f t="shared" si="17"/>
        <v/>
      </c>
      <c r="J140" s="16" t="str">
        <f t="shared" si="18"/>
        <v/>
      </c>
    </row>
    <row r="141" spans="1:10">
      <c r="A141" s="139">
        <v>132</v>
      </c>
      <c r="B141" s="140"/>
      <c r="C141" s="140"/>
      <c r="D141" s="140"/>
      <c r="E141" s="141"/>
      <c r="F141" s="142"/>
      <c r="G141" s="140"/>
      <c r="H141" s="141"/>
      <c r="I141" s="16" t="str">
        <f t="shared" si="17"/>
        <v/>
      </c>
      <c r="J141" s="16" t="str">
        <f t="shared" si="18"/>
        <v/>
      </c>
    </row>
    <row r="142" spans="1:10">
      <c r="A142" s="139">
        <v>133</v>
      </c>
      <c r="B142" s="140"/>
      <c r="C142" s="140"/>
      <c r="D142" s="140"/>
      <c r="E142" s="141"/>
      <c r="F142" s="142"/>
      <c r="G142" s="140"/>
      <c r="H142" s="141"/>
      <c r="I142" s="16" t="str">
        <f t="shared" si="17"/>
        <v/>
      </c>
      <c r="J142" s="16" t="str">
        <f t="shared" si="18"/>
        <v/>
      </c>
    </row>
    <row r="143" spans="1:10">
      <c r="A143" s="139">
        <v>134</v>
      </c>
      <c r="B143" s="140"/>
      <c r="C143" s="140"/>
      <c r="D143" s="140"/>
      <c r="E143" s="141"/>
      <c r="F143" s="142"/>
      <c r="G143" s="140"/>
      <c r="H143" s="141"/>
      <c r="I143" s="16" t="str">
        <f t="shared" si="17"/>
        <v/>
      </c>
      <c r="J143" s="16" t="str">
        <f t="shared" si="18"/>
        <v/>
      </c>
    </row>
    <row r="144" spans="1:10">
      <c r="A144" s="139">
        <v>135</v>
      </c>
      <c r="B144" s="140"/>
      <c r="C144" s="140"/>
      <c r="D144" s="140"/>
      <c r="E144" s="141"/>
      <c r="F144" s="142"/>
      <c r="G144" s="140"/>
      <c r="H144" s="141"/>
      <c r="I144" s="16" t="str">
        <f t="shared" si="17"/>
        <v/>
      </c>
      <c r="J144" s="16" t="str">
        <f t="shared" si="18"/>
        <v/>
      </c>
    </row>
    <row r="145" spans="1:10">
      <c r="A145" s="139">
        <v>136</v>
      </c>
      <c r="B145" s="140"/>
      <c r="C145" s="140"/>
      <c r="D145" s="140"/>
      <c r="E145" s="141"/>
      <c r="F145" s="142"/>
      <c r="G145" s="140"/>
      <c r="H145" s="141"/>
      <c r="I145" s="16" t="str">
        <f t="shared" si="17"/>
        <v/>
      </c>
      <c r="J145" s="16" t="str">
        <f t="shared" si="18"/>
        <v/>
      </c>
    </row>
    <row r="146" spans="1:10">
      <c r="A146" s="139">
        <v>137</v>
      </c>
      <c r="B146" s="140"/>
      <c r="C146" s="140"/>
      <c r="D146" s="140"/>
      <c r="E146" s="141"/>
      <c r="F146" s="142"/>
      <c r="G146" s="140"/>
      <c r="H146" s="141"/>
      <c r="I146" s="16" t="str">
        <f t="shared" si="17"/>
        <v/>
      </c>
      <c r="J146" s="16" t="str">
        <f t="shared" si="18"/>
        <v/>
      </c>
    </row>
    <row r="147" spans="1:10">
      <c r="A147" s="139">
        <v>138</v>
      </c>
      <c r="B147" s="140"/>
      <c r="C147" s="140"/>
      <c r="D147" s="140"/>
      <c r="E147" s="141"/>
      <c r="F147" s="142"/>
      <c r="G147" s="140"/>
      <c r="H147" s="141"/>
      <c r="I147" s="16" t="str">
        <f t="shared" si="17"/>
        <v/>
      </c>
      <c r="J147" s="16" t="str">
        <f t="shared" si="18"/>
        <v/>
      </c>
    </row>
    <row r="148" spans="1:10">
      <c r="A148" s="139">
        <v>139</v>
      </c>
      <c r="B148" s="140"/>
      <c r="C148" s="140"/>
      <c r="D148" s="140"/>
      <c r="E148" s="141"/>
      <c r="F148" s="142"/>
      <c r="G148" s="140"/>
      <c r="H148" s="141"/>
      <c r="I148" s="16" t="str">
        <f t="shared" si="17"/>
        <v/>
      </c>
      <c r="J148" s="16" t="str">
        <f t="shared" si="18"/>
        <v/>
      </c>
    </row>
    <row r="149" spans="1:10">
      <c r="A149" s="139">
        <v>140</v>
      </c>
      <c r="B149" s="140"/>
      <c r="C149" s="140"/>
      <c r="D149" s="140"/>
      <c r="E149" s="141"/>
      <c r="F149" s="142"/>
      <c r="G149" s="140"/>
      <c r="H149" s="141"/>
      <c r="I149" s="16" t="str">
        <f t="shared" si="17"/>
        <v/>
      </c>
      <c r="J149" s="16" t="str">
        <f t="shared" si="18"/>
        <v/>
      </c>
    </row>
    <row r="150" spans="1:10">
      <c r="A150" s="139">
        <v>141</v>
      </c>
      <c r="B150" s="140"/>
      <c r="C150" s="140"/>
      <c r="D150" s="140"/>
      <c r="E150" s="141"/>
      <c r="F150" s="142"/>
      <c r="G150" s="140"/>
      <c r="H150" s="141"/>
      <c r="I150" s="16" t="str">
        <f t="shared" si="17"/>
        <v/>
      </c>
      <c r="J150" s="16" t="str">
        <f t="shared" si="18"/>
        <v/>
      </c>
    </row>
    <row r="151" spans="1:10">
      <c r="A151" s="139">
        <v>142</v>
      </c>
      <c r="B151" s="140"/>
      <c r="C151" s="140"/>
      <c r="D151" s="140"/>
      <c r="E151" s="141"/>
      <c r="F151" s="142"/>
      <c r="G151" s="140"/>
      <c r="H151" s="141"/>
      <c r="I151" s="16" t="str">
        <f t="shared" si="17"/>
        <v/>
      </c>
      <c r="J151" s="16" t="str">
        <f t="shared" si="18"/>
        <v/>
      </c>
    </row>
    <row r="152" spans="1:10">
      <c r="A152" s="139">
        <v>143</v>
      </c>
      <c r="B152" s="140"/>
      <c r="C152" s="140"/>
      <c r="D152" s="140"/>
      <c r="E152" s="141"/>
      <c r="F152" s="142"/>
      <c r="G152" s="140"/>
      <c r="H152" s="141"/>
      <c r="I152" s="16" t="str">
        <f t="shared" si="17"/>
        <v/>
      </c>
      <c r="J152" s="16" t="str">
        <f t="shared" si="18"/>
        <v/>
      </c>
    </row>
    <row r="153" spans="1:10">
      <c r="A153" s="139">
        <v>144</v>
      </c>
      <c r="B153" s="140"/>
      <c r="C153" s="140"/>
      <c r="D153" s="140"/>
      <c r="E153" s="141"/>
      <c r="F153" s="142"/>
      <c r="G153" s="140"/>
      <c r="H153" s="141"/>
      <c r="I153" s="16" t="str">
        <f t="shared" si="17"/>
        <v/>
      </c>
      <c r="J153" s="16" t="str">
        <f t="shared" si="18"/>
        <v/>
      </c>
    </row>
    <row r="154" spans="1:10">
      <c r="A154" s="139">
        <v>145</v>
      </c>
      <c r="B154" s="140"/>
      <c r="C154" s="140"/>
      <c r="D154" s="140"/>
      <c r="E154" s="141"/>
      <c r="F154" s="142"/>
      <c r="G154" s="140"/>
      <c r="H154" s="141"/>
      <c r="I154" s="16" t="str">
        <f t="shared" si="17"/>
        <v/>
      </c>
      <c r="J154" s="16" t="str">
        <f t="shared" si="18"/>
        <v/>
      </c>
    </row>
    <row r="155" spans="1:10">
      <c r="A155" s="139">
        <v>146</v>
      </c>
      <c r="B155" s="140"/>
      <c r="C155" s="140"/>
      <c r="D155" s="140"/>
      <c r="E155" s="141"/>
      <c r="F155" s="142"/>
      <c r="G155" s="140"/>
      <c r="H155" s="141"/>
      <c r="I155" s="16" t="str">
        <f t="shared" si="17"/>
        <v/>
      </c>
      <c r="J155" s="16" t="str">
        <f t="shared" si="18"/>
        <v/>
      </c>
    </row>
    <row r="156" spans="1:10">
      <c r="A156" s="139">
        <v>147</v>
      </c>
      <c r="B156" s="140"/>
      <c r="C156" s="140"/>
      <c r="D156" s="140"/>
      <c r="E156" s="141"/>
      <c r="F156" s="142"/>
      <c r="G156" s="140"/>
      <c r="H156" s="141"/>
      <c r="I156" s="16" t="str">
        <f t="shared" si="17"/>
        <v/>
      </c>
      <c r="J156" s="16" t="str">
        <f t="shared" si="18"/>
        <v/>
      </c>
    </row>
    <row r="157" spans="1:10">
      <c r="A157" s="139">
        <v>148</v>
      </c>
      <c r="B157" s="140"/>
      <c r="C157" s="140"/>
      <c r="D157" s="140"/>
      <c r="E157" s="141"/>
      <c r="F157" s="142"/>
      <c r="G157" s="140"/>
      <c r="H157" s="141"/>
      <c r="I157" s="16" t="str">
        <f t="shared" si="17"/>
        <v/>
      </c>
      <c r="J157" s="16" t="str">
        <f t="shared" si="18"/>
        <v/>
      </c>
    </row>
    <row r="158" spans="1:10">
      <c r="A158" s="139">
        <v>149</v>
      </c>
      <c r="B158" s="140"/>
      <c r="C158" s="140"/>
      <c r="D158" s="140"/>
      <c r="E158" s="141"/>
      <c r="F158" s="142"/>
      <c r="G158" s="140"/>
      <c r="H158" s="141"/>
      <c r="I158" s="16" t="str">
        <f t="shared" si="17"/>
        <v/>
      </c>
      <c r="J158" s="16" t="str">
        <f t="shared" si="18"/>
        <v/>
      </c>
    </row>
    <row r="159" spans="1:10">
      <c r="A159" s="139">
        <v>150</v>
      </c>
      <c r="B159" s="140"/>
      <c r="C159" s="140"/>
      <c r="D159" s="140"/>
      <c r="E159" s="141"/>
      <c r="F159" s="142"/>
      <c r="G159" s="140"/>
      <c r="H159" s="141"/>
      <c r="I159" s="16" t="str">
        <f t="shared" si="17"/>
        <v/>
      </c>
      <c r="J159" s="16" t="str">
        <f t="shared" si="18"/>
        <v/>
      </c>
    </row>
    <row r="160" spans="1:10">
      <c r="A160" s="139">
        <v>151</v>
      </c>
      <c r="B160" s="140"/>
      <c r="C160" s="140"/>
      <c r="D160" s="140"/>
      <c r="E160" s="141"/>
      <c r="F160" s="142"/>
      <c r="G160" s="140"/>
      <c r="H160" s="141"/>
      <c r="I160" s="16" t="str">
        <f t="shared" si="17"/>
        <v/>
      </c>
      <c r="J160" s="16" t="str">
        <f t="shared" si="18"/>
        <v/>
      </c>
    </row>
    <row r="161" spans="1:10">
      <c r="A161" s="139">
        <v>152</v>
      </c>
      <c r="B161" s="140"/>
      <c r="C161" s="140"/>
      <c r="D161" s="140"/>
      <c r="E161" s="141"/>
      <c r="F161" s="142"/>
      <c r="G161" s="140"/>
      <c r="H161" s="141"/>
      <c r="I161" s="16" t="str">
        <f t="shared" si="17"/>
        <v/>
      </c>
      <c r="J161" s="16" t="str">
        <f t="shared" si="18"/>
        <v/>
      </c>
    </row>
    <row r="162" spans="1:10">
      <c r="A162" s="139">
        <v>153</v>
      </c>
      <c r="B162" s="140"/>
      <c r="C162" s="140"/>
      <c r="D162" s="140"/>
      <c r="E162" s="141"/>
      <c r="F162" s="142"/>
      <c r="G162" s="140"/>
      <c r="H162" s="141"/>
      <c r="I162" s="16" t="str">
        <f t="shared" si="17"/>
        <v/>
      </c>
      <c r="J162" s="16" t="str">
        <f t="shared" si="18"/>
        <v/>
      </c>
    </row>
    <row r="163" spans="1:10">
      <c r="A163" s="139">
        <v>154</v>
      </c>
      <c r="B163" s="140"/>
      <c r="C163" s="140"/>
      <c r="D163" s="140"/>
      <c r="E163" s="141"/>
      <c r="F163" s="142"/>
      <c r="G163" s="140"/>
      <c r="H163" s="141"/>
      <c r="I163" s="16" t="str">
        <f t="shared" si="17"/>
        <v/>
      </c>
      <c r="J163" s="16" t="str">
        <f t="shared" si="18"/>
        <v/>
      </c>
    </row>
    <row r="164" spans="1:10">
      <c r="A164" s="139">
        <v>155</v>
      </c>
      <c r="B164" s="140"/>
      <c r="C164" s="140"/>
      <c r="D164" s="140"/>
      <c r="E164" s="141"/>
      <c r="F164" s="142"/>
      <c r="G164" s="140"/>
      <c r="H164" s="141"/>
      <c r="I164" s="16" t="str">
        <f t="shared" si="17"/>
        <v/>
      </c>
      <c r="J164" s="16" t="str">
        <f t="shared" si="18"/>
        <v/>
      </c>
    </row>
    <row r="165" spans="1:10">
      <c r="A165" s="139">
        <v>156</v>
      </c>
      <c r="B165" s="140"/>
      <c r="C165" s="140"/>
      <c r="D165" s="140"/>
      <c r="E165" s="141"/>
      <c r="F165" s="142"/>
      <c r="G165" s="140"/>
      <c r="H165" s="141"/>
      <c r="I165" s="16" t="str">
        <f t="shared" si="17"/>
        <v/>
      </c>
      <c r="J165" s="16" t="str">
        <f t="shared" si="18"/>
        <v/>
      </c>
    </row>
    <row r="166" spans="1:10">
      <c r="A166" s="139">
        <v>157</v>
      </c>
      <c r="B166" s="140"/>
      <c r="C166" s="140"/>
      <c r="D166" s="140"/>
      <c r="E166" s="141"/>
      <c r="F166" s="142"/>
      <c r="G166" s="140"/>
      <c r="H166" s="141"/>
      <c r="I166" s="16" t="str">
        <f t="shared" si="17"/>
        <v/>
      </c>
      <c r="J166" s="16" t="str">
        <f t="shared" si="18"/>
        <v/>
      </c>
    </row>
    <row r="167" spans="1:10">
      <c r="A167" s="139">
        <v>158</v>
      </c>
      <c r="B167" s="140"/>
      <c r="C167" s="140"/>
      <c r="D167" s="140"/>
      <c r="E167" s="141"/>
      <c r="F167" s="142"/>
      <c r="G167" s="140"/>
      <c r="H167" s="141"/>
      <c r="I167" s="16" t="str">
        <f t="shared" si="17"/>
        <v/>
      </c>
      <c r="J167" s="16" t="str">
        <f t="shared" si="18"/>
        <v/>
      </c>
    </row>
    <row r="168" spans="1:10">
      <c r="A168" s="139">
        <v>159</v>
      </c>
      <c r="B168" s="140"/>
      <c r="C168" s="140"/>
      <c r="D168" s="140"/>
      <c r="E168" s="141"/>
      <c r="F168" s="142"/>
      <c r="G168" s="140"/>
      <c r="H168" s="141"/>
      <c r="I168" s="16" t="str">
        <f t="shared" si="17"/>
        <v/>
      </c>
      <c r="J168" s="16" t="str">
        <f t="shared" si="18"/>
        <v/>
      </c>
    </row>
    <row r="169" spans="1:10">
      <c r="A169" s="139">
        <v>160</v>
      </c>
      <c r="B169" s="140"/>
      <c r="C169" s="140"/>
      <c r="D169" s="140"/>
      <c r="E169" s="141"/>
      <c r="F169" s="142"/>
      <c r="G169" s="140"/>
      <c r="H169" s="141"/>
      <c r="I169" s="16" t="str">
        <f t="shared" si="17"/>
        <v/>
      </c>
      <c r="J169" s="16" t="str">
        <f t="shared" si="18"/>
        <v/>
      </c>
    </row>
    <row r="170" spans="1:10">
      <c r="A170" s="139">
        <v>161</v>
      </c>
      <c r="B170" s="140"/>
      <c r="C170" s="140"/>
      <c r="D170" s="140"/>
      <c r="E170" s="141"/>
      <c r="F170" s="142"/>
      <c r="G170" s="140"/>
      <c r="H170" s="141"/>
      <c r="I170" s="16" t="str">
        <f t="shared" si="17"/>
        <v/>
      </c>
      <c r="J170" s="16" t="str">
        <f t="shared" si="18"/>
        <v/>
      </c>
    </row>
    <row r="171" spans="1:10">
      <c r="A171" s="139">
        <v>162</v>
      </c>
      <c r="B171" s="140"/>
      <c r="C171" s="140"/>
      <c r="D171" s="140"/>
      <c r="E171" s="141"/>
      <c r="F171" s="142"/>
      <c r="G171" s="140"/>
      <c r="H171" s="141"/>
      <c r="I171" s="16" t="str">
        <f t="shared" si="17"/>
        <v/>
      </c>
      <c r="J171" s="16" t="str">
        <f t="shared" si="18"/>
        <v/>
      </c>
    </row>
    <row r="172" spans="1:10">
      <c r="A172" s="139">
        <v>163</v>
      </c>
      <c r="B172" s="140"/>
      <c r="C172" s="140"/>
      <c r="D172" s="140"/>
      <c r="E172" s="141"/>
      <c r="F172" s="142"/>
      <c r="G172" s="140"/>
      <c r="H172" s="141"/>
      <c r="I172" s="16" t="str">
        <f t="shared" si="17"/>
        <v/>
      </c>
      <c r="J172" s="16" t="str">
        <f t="shared" si="18"/>
        <v/>
      </c>
    </row>
    <row r="173" spans="1:10">
      <c r="A173" s="139">
        <v>164</v>
      </c>
      <c r="B173" s="140"/>
      <c r="C173" s="140"/>
      <c r="D173" s="140"/>
      <c r="E173" s="141"/>
      <c r="F173" s="142"/>
      <c r="G173" s="140"/>
      <c r="H173" s="141"/>
      <c r="I173" s="16" t="str">
        <f t="shared" si="17"/>
        <v/>
      </c>
      <c r="J173" s="16" t="str">
        <f t="shared" si="18"/>
        <v/>
      </c>
    </row>
    <row r="174" spans="1:10">
      <c r="A174" s="139">
        <v>165</v>
      </c>
      <c r="B174" s="140"/>
      <c r="C174" s="140"/>
      <c r="D174" s="140"/>
      <c r="E174" s="141"/>
      <c r="F174" s="142"/>
      <c r="G174" s="140"/>
      <c r="H174" s="141"/>
      <c r="I174" s="16" t="str">
        <f t="shared" si="17"/>
        <v/>
      </c>
      <c r="J174" s="16" t="str">
        <f t="shared" si="18"/>
        <v/>
      </c>
    </row>
    <row r="175" spans="1:10">
      <c r="A175" s="139">
        <v>166</v>
      </c>
      <c r="B175" s="140"/>
      <c r="C175" s="140"/>
      <c r="D175" s="140"/>
      <c r="E175" s="141"/>
      <c r="F175" s="142"/>
      <c r="G175" s="140"/>
      <c r="H175" s="141"/>
      <c r="I175" s="16" t="str">
        <f t="shared" si="17"/>
        <v/>
      </c>
      <c r="J175" s="16" t="str">
        <f t="shared" si="18"/>
        <v/>
      </c>
    </row>
    <row r="176" spans="1:10">
      <c r="A176" s="139">
        <v>167</v>
      </c>
      <c r="B176" s="140"/>
      <c r="C176" s="140"/>
      <c r="D176" s="140"/>
      <c r="E176" s="141"/>
      <c r="F176" s="142"/>
      <c r="G176" s="140"/>
      <c r="H176" s="141"/>
      <c r="I176" s="16" t="str">
        <f t="shared" si="17"/>
        <v/>
      </c>
      <c r="J176" s="16" t="str">
        <f t="shared" si="18"/>
        <v/>
      </c>
    </row>
    <row r="177" spans="1:10">
      <c r="A177" s="139">
        <v>168</v>
      </c>
      <c r="B177" s="140"/>
      <c r="C177" s="140"/>
      <c r="D177" s="140"/>
      <c r="E177" s="141"/>
      <c r="F177" s="142"/>
      <c r="G177" s="140"/>
      <c r="H177" s="141"/>
      <c r="I177" s="16" t="str">
        <f t="shared" si="17"/>
        <v/>
      </c>
      <c r="J177" s="16" t="str">
        <f t="shared" si="18"/>
        <v/>
      </c>
    </row>
    <row r="178" spans="1:10">
      <c r="A178" s="139">
        <v>169</v>
      </c>
      <c r="B178" s="140"/>
      <c r="C178" s="140"/>
      <c r="D178" s="140"/>
      <c r="E178" s="141"/>
      <c r="F178" s="142"/>
      <c r="G178" s="140"/>
      <c r="H178" s="141"/>
      <c r="I178" s="16" t="str">
        <f t="shared" si="17"/>
        <v/>
      </c>
      <c r="J178" s="16" t="str">
        <f t="shared" si="18"/>
        <v/>
      </c>
    </row>
    <row r="179" spans="1:10">
      <c r="A179" s="139">
        <v>170</v>
      </c>
      <c r="B179" s="140"/>
      <c r="C179" s="140"/>
      <c r="D179" s="140"/>
      <c r="E179" s="141"/>
      <c r="F179" s="142"/>
      <c r="G179" s="140"/>
      <c r="H179" s="141"/>
      <c r="I179" s="16" t="str">
        <f t="shared" si="17"/>
        <v/>
      </c>
      <c r="J179" s="16" t="str">
        <f t="shared" si="18"/>
        <v/>
      </c>
    </row>
    <row r="180" spans="1:10">
      <c r="A180" s="139">
        <v>171</v>
      </c>
      <c r="B180" s="140"/>
      <c r="C180" s="140"/>
      <c r="D180" s="140"/>
      <c r="E180" s="141"/>
      <c r="F180" s="142"/>
      <c r="G180" s="140"/>
      <c r="H180" s="141"/>
      <c r="I180" s="16" t="str">
        <f t="shared" si="17"/>
        <v/>
      </c>
      <c r="J180" s="16" t="str">
        <f t="shared" si="18"/>
        <v/>
      </c>
    </row>
    <row r="181" spans="1:10">
      <c r="A181" s="139">
        <v>172</v>
      </c>
      <c r="B181" s="140"/>
      <c r="C181" s="140"/>
      <c r="D181" s="140"/>
      <c r="E181" s="141"/>
      <c r="F181" s="142"/>
      <c r="G181" s="140"/>
      <c r="H181" s="141"/>
      <c r="I181" s="16" t="str">
        <f t="shared" si="17"/>
        <v/>
      </c>
      <c r="J181" s="16" t="str">
        <f t="shared" si="18"/>
        <v/>
      </c>
    </row>
    <row r="182" spans="1:10">
      <c r="A182" s="139">
        <v>173</v>
      </c>
      <c r="B182" s="140"/>
      <c r="C182" s="140"/>
      <c r="D182" s="140"/>
      <c r="E182" s="141"/>
      <c r="F182" s="142"/>
      <c r="G182" s="140"/>
      <c r="H182" s="141"/>
      <c r="I182" s="16" t="str">
        <f t="shared" si="17"/>
        <v/>
      </c>
      <c r="J182" s="16" t="str">
        <f t="shared" si="18"/>
        <v/>
      </c>
    </row>
    <row r="183" spans="1:10">
      <c r="A183" s="139">
        <v>174</v>
      </c>
      <c r="B183" s="140"/>
      <c r="C183" s="140"/>
      <c r="D183" s="140"/>
      <c r="E183" s="141"/>
      <c r="F183" s="142"/>
      <c r="G183" s="140"/>
      <c r="H183" s="141"/>
      <c r="I183" s="16" t="str">
        <f t="shared" si="17"/>
        <v/>
      </c>
      <c r="J183" s="16" t="str">
        <f t="shared" si="18"/>
        <v/>
      </c>
    </row>
    <row r="184" spans="1:10">
      <c r="A184" s="139">
        <v>175</v>
      </c>
      <c r="B184" s="140"/>
      <c r="C184" s="140"/>
      <c r="D184" s="140"/>
      <c r="E184" s="141"/>
      <c r="F184" s="142"/>
      <c r="G184" s="140"/>
      <c r="H184" s="141"/>
      <c r="I184" s="16" t="str">
        <f t="shared" si="17"/>
        <v/>
      </c>
      <c r="J184" s="16" t="str">
        <f t="shared" si="18"/>
        <v/>
      </c>
    </row>
    <row r="185" spans="1:10">
      <c r="A185" s="139">
        <v>176</v>
      </c>
      <c r="B185" s="140"/>
      <c r="C185" s="140"/>
      <c r="D185" s="140"/>
      <c r="E185" s="141"/>
      <c r="F185" s="142"/>
      <c r="G185" s="140"/>
      <c r="H185" s="141"/>
      <c r="I185" s="16" t="str">
        <f t="shared" si="17"/>
        <v/>
      </c>
      <c r="J185" s="16" t="str">
        <f t="shared" si="18"/>
        <v/>
      </c>
    </row>
    <row r="186" spans="1:10">
      <c r="A186" s="139">
        <v>177</v>
      </c>
      <c r="B186" s="140"/>
      <c r="C186" s="140"/>
      <c r="D186" s="140"/>
      <c r="E186" s="141"/>
      <c r="F186" s="142"/>
      <c r="G186" s="140"/>
      <c r="H186" s="141"/>
      <c r="I186" s="16" t="str">
        <f t="shared" si="17"/>
        <v/>
      </c>
      <c r="J186" s="16" t="str">
        <f t="shared" si="18"/>
        <v/>
      </c>
    </row>
    <row r="187" spans="1:10">
      <c r="A187" s="139">
        <v>178</v>
      </c>
      <c r="B187" s="140"/>
      <c r="C187" s="140"/>
      <c r="D187" s="140"/>
      <c r="E187" s="141"/>
      <c r="F187" s="142"/>
      <c r="G187" s="140"/>
      <c r="H187" s="141"/>
      <c r="I187" s="16" t="str">
        <f t="shared" si="17"/>
        <v/>
      </c>
      <c r="J187" s="16" t="str">
        <f t="shared" si="18"/>
        <v/>
      </c>
    </row>
    <row r="188" spans="1:10">
      <c r="A188" s="139">
        <v>179</v>
      </c>
      <c r="B188" s="140"/>
      <c r="C188" s="140"/>
      <c r="D188" s="140"/>
      <c r="E188" s="141"/>
      <c r="F188" s="142"/>
      <c r="G188" s="140"/>
      <c r="H188" s="141"/>
      <c r="I188" s="16" t="str">
        <f t="shared" si="17"/>
        <v/>
      </c>
      <c r="J188" s="16" t="str">
        <f t="shared" si="18"/>
        <v/>
      </c>
    </row>
    <row r="189" spans="1:10">
      <c r="A189" s="139">
        <v>180</v>
      </c>
      <c r="B189" s="140"/>
      <c r="C189" s="140"/>
      <c r="D189" s="140"/>
      <c r="E189" s="141"/>
      <c r="F189" s="142"/>
      <c r="G189" s="140"/>
      <c r="H189" s="141"/>
      <c r="I189" s="16" t="str">
        <f t="shared" si="17"/>
        <v/>
      </c>
      <c r="J189" s="16" t="str">
        <f t="shared" si="18"/>
        <v/>
      </c>
    </row>
    <row r="190" spans="1:10">
      <c r="A190" s="139">
        <v>181</v>
      </c>
      <c r="B190" s="140"/>
      <c r="C190" s="140"/>
      <c r="D190" s="140"/>
      <c r="E190" s="141"/>
      <c r="F190" s="142"/>
      <c r="G190" s="140"/>
      <c r="H190" s="141"/>
      <c r="I190" s="16" t="str">
        <f t="shared" si="17"/>
        <v/>
      </c>
      <c r="J190" s="16" t="str">
        <f t="shared" si="18"/>
        <v/>
      </c>
    </row>
    <row r="191" spans="1:10">
      <c r="A191" s="139">
        <v>182</v>
      </c>
      <c r="B191" s="140"/>
      <c r="C191" s="140"/>
      <c r="D191" s="140"/>
      <c r="E191" s="141"/>
      <c r="F191" s="142"/>
      <c r="G191" s="140"/>
      <c r="H191" s="141"/>
      <c r="I191" s="16" t="str">
        <f t="shared" si="17"/>
        <v/>
      </c>
      <c r="J191" s="16" t="str">
        <f t="shared" si="18"/>
        <v/>
      </c>
    </row>
    <row r="192" spans="1:10">
      <c r="A192" s="139">
        <v>183</v>
      </c>
      <c r="B192" s="140"/>
      <c r="C192" s="140"/>
      <c r="D192" s="140"/>
      <c r="E192" s="141"/>
      <c r="F192" s="142"/>
      <c r="G192" s="140"/>
      <c r="H192" s="141"/>
      <c r="I192" s="16" t="str">
        <f t="shared" si="17"/>
        <v/>
      </c>
      <c r="J192" s="16" t="str">
        <f t="shared" si="18"/>
        <v/>
      </c>
    </row>
    <row r="193" spans="1:10">
      <c r="A193" s="139">
        <v>184</v>
      </c>
      <c r="B193" s="140"/>
      <c r="C193" s="140"/>
      <c r="D193" s="140"/>
      <c r="E193" s="141"/>
      <c r="F193" s="142"/>
      <c r="G193" s="140"/>
      <c r="H193" s="141"/>
      <c r="I193" s="16" t="str">
        <f t="shared" si="17"/>
        <v/>
      </c>
      <c r="J193" s="16" t="str">
        <f t="shared" si="18"/>
        <v/>
      </c>
    </row>
    <row r="194" spans="1:10">
      <c r="A194" s="139">
        <v>185</v>
      </c>
      <c r="B194" s="140"/>
      <c r="C194" s="140"/>
      <c r="D194" s="140"/>
      <c r="E194" s="141"/>
      <c r="F194" s="142"/>
      <c r="G194" s="140"/>
      <c r="H194" s="141"/>
      <c r="I194" s="16" t="str">
        <f t="shared" si="17"/>
        <v/>
      </c>
      <c r="J194" s="16" t="str">
        <f t="shared" si="18"/>
        <v/>
      </c>
    </row>
    <row r="195" spans="1:10">
      <c r="A195" s="139">
        <v>186</v>
      </c>
      <c r="B195" s="140"/>
      <c r="C195" s="140"/>
      <c r="D195" s="140"/>
      <c r="E195" s="141"/>
      <c r="F195" s="142"/>
      <c r="G195" s="140"/>
      <c r="H195" s="141"/>
      <c r="I195" s="16" t="str">
        <f t="shared" si="17"/>
        <v/>
      </c>
      <c r="J195" s="16" t="str">
        <f t="shared" si="18"/>
        <v/>
      </c>
    </row>
    <row r="196" spans="1:10">
      <c r="A196" s="139">
        <v>187</v>
      </c>
      <c r="B196" s="140"/>
      <c r="C196" s="140"/>
      <c r="D196" s="140"/>
      <c r="E196" s="141"/>
      <c r="F196" s="142"/>
      <c r="G196" s="140"/>
      <c r="H196" s="141"/>
      <c r="I196" s="16" t="str">
        <f t="shared" si="17"/>
        <v/>
      </c>
      <c r="J196" s="16" t="str">
        <f t="shared" si="18"/>
        <v/>
      </c>
    </row>
    <row r="197" spans="1:10">
      <c r="A197" s="139">
        <v>188</v>
      </c>
      <c r="B197" s="140"/>
      <c r="C197" s="140"/>
      <c r="D197" s="140"/>
      <c r="E197" s="141"/>
      <c r="F197" s="142"/>
      <c r="G197" s="140"/>
      <c r="H197" s="141"/>
      <c r="I197" s="16" t="str">
        <f t="shared" si="17"/>
        <v/>
      </c>
      <c r="J197" s="16" t="str">
        <f t="shared" si="18"/>
        <v/>
      </c>
    </row>
    <row r="198" spans="1:10">
      <c r="A198" s="139">
        <v>189</v>
      </c>
      <c r="B198" s="140"/>
      <c r="C198" s="140"/>
      <c r="D198" s="140"/>
      <c r="E198" s="141"/>
      <c r="F198" s="142"/>
      <c r="G198" s="140"/>
      <c r="H198" s="141"/>
      <c r="I198" s="16" t="str">
        <f t="shared" si="17"/>
        <v/>
      </c>
      <c r="J198" s="16" t="str">
        <f t="shared" si="18"/>
        <v/>
      </c>
    </row>
    <row r="199" spans="1:10">
      <c r="A199" s="139">
        <v>190</v>
      </c>
      <c r="B199" s="140"/>
      <c r="C199" s="140"/>
      <c r="D199" s="140"/>
      <c r="E199" s="141"/>
      <c r="F199" s="142"/>
      <c r="G199" s="140"/>
      <c r="H199" s="141"/>
      <c r="I199" s="16" t="str">
        <f t="shared" si="17"/>
        <v/>
      </c>
      <c r="J199" s="16" t="str">
        <f t="shared" si="18"/>
        <v/>
      </c>
    </row>
    <row r="200" spans="1:10">
      <c r="A200" s="139">
        <v>191</v>
      </c>
      <c r="B200" s="140"/>
      <c r="C200" s="140"/>
      <c r="D200" s="140"/>
      <c r="E200" s="141"/>
      <c r="F200" s="142"/>
      <c r="G200" s="140"/>
      <c r="H200" s="141"/>
      <c r="I200" s="16" t="str">
        <f t="shared" si="17"/>
        <v/>
      </c>
      <c r="J200" s="16" t="str">
        <f t="shared" si="18"/>
        <v/>
      </c>
    </row>
    <row r="201" spans="1:10">
      <c r="A201" s="139">
        <v>192</v>
      </c>
      <c r="B201" s="140"/>
      <c r="C201" s="140"/>
      <c r="D201" s="140"/>
      <c r="E201" s="141"/>
      <c r="F201" s="142"/>
      <c r="G201" s="140"/>
      <c r="H201" s="141"/>
      <c r="I201" s="16" t="str">
        <f t="shared" si="17"/>
        <v/>
      </c>
      <c r="J201" s="16" t="str">
        <f t="shared" si="18"/>
        <v/>
      </c>
    </row>
    <row r="202" spans="1:10">
      <c r="A202" s="139">
        <v>193</v>
      </c>
      <c r="B202" s="140"/>
      <c r="C202" s="140"/>
      <c r="D202" s="140"/>
      <c r="E202" s="141"/>
      <c r="F202" s="142"/>
      <c r="G202" s="140"/>
      <c r="H202" s="141"/>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39">
        <v>194</v>
      </c>
      <c r="B203" s="140"/>
      <c r="C203" s="140"/>
      <c r="D203" s="140"/>
      <c r="E203" s="141"/>
      <c r="F203" s="142"/>
      <c r="G203" s="140"/>
      <c r="H203" s="141"/>
      <c r="I203" s="16" t="str">
        <f t="shared" si="19"/>
        <v/>
      </c>
      <c r="J203" s="16" t="str">
        <f t="shared" si="20"/>
        <v/>
      </c>
    </row>
    <row r="204" spans="1:10">
      <c r="A204" s="139">
        <v>195</v>
      </c>
      <c r="B204" s="140"/>
      <c r="C204" s="140"/>
      <c r="D204" s="140"/>
      <c r="E204" s="141"/>
      <c r="F204" s="142"/>
      <c r="G204" s="140"/>
      <c r="H204" s="141"/>
      <c r="I204" s="16" t="str">
        <f t="shared" si="19"/>
        <v/>
      </c>
      <c r="J204" s="16" t="str">
        <f t="shared" si="20"/>
        <v/>
      </c>
    </row>
    <row r="205" spans="1:10">
      <c r="A205" s="139">
        <v>196</v>
      </c>
      <c r="B205" s="140"/>
      <c r="C205" s="140"/>
      <c r="D205" s="140"/>
      <c r="E205" s="141"/>
      <c r="F205" s="142"/>
      <c r="G205" s="140"/>
      <c r="H205" s="141"/>
      <c r="I205" s="16" t="str">
        <f t="shared" si="19"/>
        <v/>
      </c>
      <c r="J205" s="16" t="str">
        <f t="shared" si="20"/>
        <v/>
      </c>
    </row>
    <row r="206" spans="1:10">
      <c r="A206" s="139">
        <v>197</v>
      </c>
      <c r="B206" s="140"/>
      <c r="C206" s="140"/>
      <c r="D206" s="140"/>
      <c r="E206" s="141"/>
      <c r="F206" s="142"/>
      <c r="G206" s="140"/>
      <c r="H206" s="141"/>
      <c r="I206" s="16" t="str">
        <f t="shared" si="19"/>
        <v/>
      </c>
      <c r="J206" s="16" t="str">
        <f t="shared" si="20"/>
        <v/>
      </c>
    </row>
    <row r="207" spans="1:10">
      <c r="A207" s="139">
        <v>198</v>
      </c>
      <c r="B207" s="140"/>
      <c r="C207" s="140"/>
      <c r="D207" s="140"/>
      <c r="E207" s="141"/>
      <c r="F207" s="142"/>
      <c r="G207" s="140"/>
      <c r="H207" s="141"/>
      <c r="I207" s="16" t="str">
        <f t="shared" si="19"/>
        <v/>
      </c>
      <c r="J207" s="16" t="str">
        <f t="shared" si="20"/>
        <v/>
      </c>
    </row>
    <row r="208" spans="1:10">
      <c r="A208" s="139">
        <v>199</v>
      </c>
      <c r="B208" s="140"/>
      <c r="C208" s="140"/>
      <c r="D208" s="140"/>
      <c r="E208" s="141"/>
      <c r="F208" s="142"/>
      <c r="G208" s="140"/>
      <c r="H208" s="141"/>
      <c r="I208" s="16" t="str">
        <f t="shared" si="19"/>
        <v/>
      </c>
      <c r="J208" s="16" t="str">
        <f t="shared" si="20"/>
        <v/>
      </c>
    </row>
    <row r="209" spans="1:10">
      <c r="A209" s="139">
        <v>200</v>
      </c>
      <c r="B209" s="140"/>
      <c r="C209" s="140"/>
      <c r="D209" s="140"/>
      <c r="E209" s="141"/>
      <c r="F209" s="142"/>
      <c r="G209" s="140"/>
      <c r="H209" s="141"/>
      <c r="I209" s="16" t="str">
        <f t="shared" si="19"/>
        <v/>
      </c>
      <c r="J209" s="16" t="str">
        <f t="shared" si="20"/>
        <v/>
      </c>
    </row>
    <row r="210" spans="1:10">
      <c r="A210" s="139">
        <v>201</v>
      </c>
      <c r="B210" s="140"/>
      <c r="C210" s="140"/>
      <c r="D210" s="140"/>
      <c r="E210" s="141"/>
      <c r="F210" s="142"/>
      <c r="G210" s="140"/>
      <c r="H210" s="141"/>
      <c r="I210" s="16" t="str">
        <f t="shared" si="19"/>
        <v/>
      </c>
      <c r="J210" s="16" t="str">
        <f t="shared" si="20"/>
        <v/>
      </c>
    </row>
    <row r="211" spans="1:10">
      <c r="A211" s="139">
        <v>202</v>
      </c>
      <c r="B211" s="140"/>
      <c r="C211" s="140"/>
      <c r="D211" s="140"/>
      <c r="E211" s="141"/>
      <c r="F211" s="142"/>
      <c r="G211" s="140"/>
      <c r="H211" s="141"/>
      <c r="I211" s="16" t="str">
        <f t="shared" si="19"/>
        <v/>
      </c>
      <c r="J211" s="16" t="str">
        <f t="shared" si="20"/>
        <v/>
      </c>
    </row>
    <row r="212" spans="1:10">
      <c r="A212" s="139">
        <v>203</v>
      </c>
      <c r="B212" s="140"/>
      <c r="C212" s="140"/>
      <c r="D212" s="140"/>
      <c r="E212" s="141"/>
      <c r="F212" s="142"/>
      <c r="G212" s="140"/>
      <c r="H212" s="141"/>
      <c r="I212" s="16" t="str">
        <f t="shared" si="19"/>
        <v/>
      </c>
      <c r="J212" s="16" t="str">
        <f t="shared" si="20"/>
        <v/>
      </c>
    </row>
    <row r="213" spans="1:10">
      <c r="A213" s="139">
        <v>204</v>
      </c>
      <c r="B213" s="140"/>
      <c r="C213" s="140"/>
      <c r="D213" s="140"/>
      <c r="E213" s="141"/>
      <c r="F213" s="142"/>
      <c r="G213" s="140"/>
      <c r="H213" s="141"/>
      <c r="I213" s="16" t="str">
        <f t="shared" si="19"/>
        <v/>
      </c>
      <c r="J213" s="16" t="str">
        <f t="shared" si="20"/>
        <v/>
      </c>
    </row>
    <row r="214" spans="1:10">
      <c r="A214" s="139">
        <v>205</v>
      </c>
      <c r="B214" s="140"/>
      <c r="C214" s="140"/>
      <c r="D214" s="140"/>
      <c r="E214" s="141"/>
      <c r="F214" s="142"/>
      <c r="G214" s="140"/>
      <c r="H214" s="141"/>
      <c r="I214" s="16" t="str">
        <f t="shared" si="19"/>
        <v/>
      </c>
      <c r="J214" s="16" t="str">
        <f t="shared" si="20"/>
        <v/>
      </c>
    </row>
    <row r="215" spans="1:10">
      <c r="A215" s="139">
        <v>206</v>
      </c>
      <c r="B215" s="140"/>
      <c r="C215" s="140"/>
      <c r="D215" s="140"/>
      <c r="E215" s="141"/>
      <c r="F215" s="142"/>
      <c r="G215" s="140"/>
      <c r="H215" s="141"/>
      <c r="I215" s="16" t="str">
        <f t="shared" si="19"/>
        <v/>
      </c>
      <c r="J215" s="16" t="str">
        <f t="shared" si="20"/>
        <v/>
      </c>
    </row>
    <row r="216" spans="1:10">
      <c r="A216" s="139">
        <v>207</v>
      </c>
      <c r="B216" s="140"/>
      <c r="C216" s="140"/>
      <c r="D216" s="140"/>
      <c r="E216" s="141"/>
      <c r="F216" s="142"/>
      <c r="G216" s="140"/>
      <c r="H216" s="141"/>
      <c r="I216" s="16" t="str">
        <f t="shared" si="19"/>
        <v/>
      </c>
      <c r="J216" s="16" t="str">
        <f t="shared" si="20"/>
        <v/>
      </c>
    </row>
    <row r="217" spans="1:10">
      <c r="A217" s="139">
        <v>208</v>
      </c>
      <c r="B217" s="140"/>
      <c r="C217" s="140"/>
      <c r="D217" s="140"/>
      <c r="E217" s="141"/>
      <c r="F217" s="142"/>
      <c r="G217" s="140"/>
      <c r="H217" s="141"/>
      <c r="I217" s="16" t="str">
        <f t="shared" si="19"/>
        <v/>
      </c>
      <c r="J217" s="16" t="str">
        <f t="shared" si="20"/>
        <v/>
      </c>
    </row>
    <row r="218" spans="1:10">
      <c r="A218" s="139">
        <v>209</v>
      </c>
      <c r="B218" s="140"/>
      <c r="C218" s="140"/>
      <c r="D218" s="140"/>
      <c r="E218" s="141"/>
      <c r="F218" s="142"/>
      <c r="G218" s="140"/>
      <c r="H218" s="141"/>
      <c r="I218" s="16" t="str">
        <f t="shared" si="19"/>
        <v/>
      </c>
      <c r="J218" s="16" t="str">
        <f t="shared" si="20"/>
        <v/>
      </c>
    </row>
    <row r="219" spans="1:10">
      <c r="A219" s="139">
        <v>210</v>
      </c>
      <c r="B219" s="140"/>
      <c r="C219" s="140"/>
      <c r="D219" s="140"/>
      <c r="E219" s="141"/>
      <c r="F219" s="142"/>
      <c r="G219" s="140"/>
      <c r="H219" s="141"/>
      <c r="I219" s="16" t="str">
        <f t="shared" si="19"/>
        <v/>
      </c>
      <c r="J219" s="16" t="str">
        <f t="shared" si="20"/>
        <v/>
      </c>
    </row>
    <row r="220" spans="1:10">
      <c r="A220" s="139">
        <v>211</v>
      </c>
      <c r="B220" s="140"/>
      <c r="C220" s="140"/>
      <c r="D220" s="140"/>
      <c r="E220" s="141"/>
      <c r="F220" s="142"/>
      <c r="G220" s="140"/>
      <c r="H220" s="141"/>
      <c r="I220" s="16" t="str">
        <f t="shared" si="19"/>
        <v/>
      </c>
      <c r="J220" s="16" t="str">
        <f t="shared" si="20"/>
        <v/>
      </c>
    </row>
    <row r="221" spans="1:10">
      <c r="A221" s="139">
        <v>212</v>
      </c>
      <c r="B221" s="140"/>
      <c r="C221" s="140"/>
      <c r="D221" s="140"/>
      <c r="E221" s="141"/>
      <c r="F221" s="142"/>
      <c r="G221" s="140"/>
      <c r="H221" s="141"/>
      <c r="I221" s="16" t="str">
        <f t="shared" si="19"/>
        <v/>
      </c>
      <c r="J221" s="16" t="str">
        <f t="shared" si="20"/>
        <v/>
      </c>
    </row>
    <row r="222" spans="1:10">
      <c r="A222" s="139">
        <v>213</v>
      </c>
      <c r="B222" s="140"/>
      <c r="C222" s="140"/>
      <c r="D222" s="140"/>
      <c r="E222" s="141"/>
      <c r="F222" s="142"/>
      <c r="G222" s="140"/>
      <c r="H222" s="141"/>
      <c r="I222" s="16" t="str">
        <f t="shared" si="19"/>
        <v/>
      </c>
      <c r="J222" s="16" t="str">
        <f t="shared" si="20"/>
        <v/>
      </c>
    </row>
    <row r="223" spans="1:10">
      <c r="A223" s="139">
        <v>214</v>
      </c>
      <c r="B223" s="140"/>
      <c r="C223" s="140"/>
      <c r="D223" s="140"/>
      <c r="E223" s="141"/>
      <c r="F223" s="142"/>
      <c r="G223" s="140"/>
      <c r="H223" s="141"/>
      <c r="I223" s="16" t="str">
        <f t="shared" si="19"/>
        <v/>
      </c>
      <c r="J223" s="16" t="str">
        <f t="shared" si="20"/>
        <v/>
      </c>
    </row>
    <row r="224" spans="1:10">
      <c r="A224" s="139">
        <v>215</v>
      </c>
      <c r="B224" s="140"/>
      <c r="C224" s="140"/>
      <c r="D224" s="140"/>
      <c r="E224" s="141"/>
      <c r="F224" s="142"/>
      <c r="G224" s="140"/>
      <c r="H224" s="141"/>
      <c r="I224" s="16" t="str">
        <f t="shared" si="19"/>
        <v/>
      </c>
      <c r="J224" s="16" t="str">
        <f t="shared" si="20"/>
        <v/>
      </c>
    </row>
    <row r="225" spans="1:10">
      <c r="A225" s="139">
        <v>216</v>
      </c>
      <c r="B225" s="140"/>
      <c r="C225" s="140"/>
      <c r="D225" s="140"/>
      <c r="E225" s="141"/>
      <c r="F225" s="142"/>
      <c r="G225" s="140"/>
      <c r="H225" s="141"/>
      <c r="I225" s="16" t="str">
        <f t="shared" si="19"/>
        <v/>
      </c>
      <c r="J225" s="16" t="str">
        <f t="shared" si="20"/>
        <v/>
      </c>
    </row>
    <row r="226" spans="1:10">
      <c r="A226" s="139">
        <v>217</v>
      </c>
      <c r="B226" s="140"/>
      <c r="C226" s="140"/>
      <c r="D226" s="140"/>
      <c r="E226" s="141"/>
      <c r="F226" s="142"/>
      <c r="G226" s="140"/>
      <c r="H226" s="141"/>
      <c r="I226" s="16" t="str">
        <f t="shared" si="19"/>
        <v/>
      </c>
      <c r="J226" s="16" t="str">
        <f t="shared" si="20"/>
        <v/>
      </c>
    </row>
    <row r="227" spans="1:10">
      <c r="A227" s="139">
        <v>218</v>
      </c>
      <c r="B227" s="140"/>
      <c r="C227" s="140"/>
      <c r="D227" s="140"/>
      <c r="E227" s="141"/>
      <c r="F227" s="142"/>
      <c r="G227" s="140"/>
      <c r="H227" s="141"/>
      <c r="I227" s="16" t="str">
        <f t="shared" si="19"/>
        <v/>
      </c>
      <c r="J227" s="16" t="str">
        <f t="shared" si="20"/>
        <v/>
      </c>
    </row>
    <row r="228" spans="1:10">
      <c r="A228" s="139">
        <v>219</v>
      </c>
      <c r="B228" s="140"/>
      <c r="C228" s="140"/>
      <c r="D228" s="140"/>
      <c r="E228" s="141"/>
      <c r="F228" s="142"/>
      <c r="G228" s="140"/>
      <c r="H228" s="141"/>
      <c r="I228" s="16" t="str">
        <f t="shared" si="19"/>
        <v/>
      </c>
      <c r="J228" s="16" t="str">
        <f t="shared" si="20"/>
        <v/>
      </c>
    </row>
    <row r="229" spans="1:10">
      <c r="A229" s="139">
        <v>220</v>
      </c>
      <c r="B229" s="140"/>
      <c r="C229" s="140"/>
      <c r="D229" s="140"/>
      <c r="E229" s="141"/>
      <c r="F229" s="142"/>
      <c r="G229" s="140"/>
      <c r="H229" s="141"/>
      <c r="I229" s="16" t="str">
        <f t="shared" si="19"/>
        <v/>
      </c>
      <c r="J229" s="16" t="str">
        <f t="shared" si="20"/>
        <v/>
      </c>
    </row>
    <row r="230" spans="1:10">
      <c r="A230" s="139">
        <v>221</v>
      </c>
      <c r="B230" s="140"/>
      <c r="C230" s="140"/>
      <c r="D230" s="140"/>
      <c r="E230" s="141"/>
      <c r="F230" s="142"/>
      <c r="G230" s="140"/>
      <c r="H230" s="141"/>
      <c r="I230" s="16" t="str">
        <f t="shared" si="19"/>
        <v/>
      </c>
      <c r="J230" s="16" t="str">
        <f t="shared" si="20"/>
        <v/>
      </c>
    </row>
    <row r="231" spans="1:10">
      <c r="A231" s="139">
        <v>222</v>
      </c>
      <c r="B231" s="140"/>
      <c r="C231" s="140"/>
      <c r="D231" s="140"/>
      <c r="E231" s="141"/>
      <c r="F231" s="142"/>
      <c r="G231" s="140"/>
      <c r="H231" s="141"/>
      <c r="I231" s="16" t="str">
        <f t="shared" si="19"/>
        <v/>
      </c>
      <c r="J231" s="16" t="str">
        <f t="shared" si="20"/>
        <v/>
      </c>
    </row>
    <row r="232" spans="1:10">
      <c r="A232" s="139">
        <v>223</v>
      </c>
      <c r="B232" s="140"/>
      <c r="C232" s="140"/>
      <c r="D232" s="140"/>
      <c r="E232" s="141"/>
      <c r="F232" s="142"/>
      <c r="G232" s="140"/>
      <c r="H232" s="141"/>
      <c r="I232" s="16" t="str">
        <f t="shared" si="19"/>
        <v/>
      </c>
      <c r="J232" s="16" t="str">
        <f t="shared" si="20"/>
        <v/>
      </c>
    </row>
    <row r="233" spans="1:10">
      <c r="A233" s="139">
        <v>224</v>
      </c>
      <c r="B233" s="140"/>
      <c r="C233" s="140"/>
      <c r="D233" s="140"/>
      <c r="E233" s="141"/>
      <c r="F233" s="142"/>
      <c r="G233" s="140"/>
      <c r="H233" s="141"/>
      <c r="I233" s="16" t="str">
        <f t="shared" si="19"/>
        <v/>
      </c>
      <c r="J233" s="16" t="str">
        <f t="shared" si="20"/>
        <v/>
      </c>
    </row>
    <row r="234" spans="1:10">
      <c r="A234" s="139">
        <v>225</v>
      </c>
      <c r="B234" s="140"/>
      <c r="C234" s="140"/>
      <c r="D234" s="140"/>
      <c r="E234" s="141"/>
      <c r="F234" s="142"/>
      <c r="G234" s="140"/>
      <c r="H234" s="141"/>
      <c r="I234" s="16" t="str">
        <f t="shared" si="19"/>
        <v/>
      </c>
      <c r="J234" s="16" t="str">
        <f t="shared" si="20"/>
        <v/>
      </c>
    </row>
    <row r="235" spans="1:10">
      <c r="A235" s="139">
        <v>226</v>
      </c>
      <c r="B235" s="140"/>
      <c r="C235" s="140"/>
      <c r="D235" s="140"/>
      <c r="E235" s="141"/>
      <c r="F235" s="142"/>
      <c r="G235" s="140"/>
      <c r="H235" s="141"/>
      <c r="I235" s="16" t="str">
        <f t="shared" si="19"/>
        <v/>
      </c>
      <c r="J235" s="16" t="str">
        <f t="shared" si="20"/>
        <v/>
      </c>
    </row>
    <row r="236" spans="1:10">
      <c r="A236" s="139">
        <v>227</v>
      </c>
      <c r="B236" s="140"/>
      <c r="C236" s="140"/>
      <c r="D236" s="140"/>
      <c r="E236" s="141"/>
      <c r="F236" s="142"/>
      <c r="G236" s="140"/>
      <c r="H236" s="141"/>
      <c r="I236" s="16" t="str">
        <f t="shared" si="19"/>
        <v/>
      </c>
      <c r="J236" s="16" t="str">
        <f t="shared" si="20"/>
        <v/>
      </c>
    </row>
    <row r="237" spans="1:10">
      <c r="A237" s="139">
        <v>228</v>
      </c>
      <c r="B237" s="140"/>
      <c r="C237" s="140"/>
      <c r="D237" s="140"/>
      <c r="E237" s="141"/>
      <c r="F237" s="142"/>
      <c r="G237" s="140"/>
      <c r="H237" s="141"/>
      <c r="I237" s="16" t="str">
        <f t="shared" si="19"/>
        <v/>
      </c>
      <c r="J237" s="16" t="str">
        <f t="shared" si="20"/>
        <v/>
      </c>
    </row>
    <row r="238" spans="1:10">
      <c r="A238" s="139">
        <v>229</v>
      </c>
      <c r="B238" s="140"/>
      <c r="C238" s="140"/>
      <c r="D238" s="140"/>
      <c r="E238" s="141"/>
      <c r="F238" s="142"/>
      <c r="G238" s="140"/>
      <c r="H238" s="141"/>
      <c r="I238" s="16" t="str">
        <f t="shared" si="19"/>
        <v/>
      </c>
      <c r="J238" s="16" t="str">
        <f t="shared" si="20"/>
        <v/>
      </c>
    </row>
    <row r="239" spans="1:10">
      <c r="A239" s="139">
        <v>230</v>
      </c>
      <c r="B239" s="140"/>
      <c r="C239" s="140"/>
      <c r="D239" s="140"/>
      <c r="E239" s="141"/>
      <c r="F239" s="142"/>
      <c r="G239" s="140"/>
      <c r="H239" s="141"/>
      <c r="I239" s="16" t="str">
        <f t="shared" si="19"/>
        <v/>
      </c>
      <c r="J239" s="16" t="str">
        <f t="shared" si="20"/>
        <v/>
      </c>
    </row>
    <row r="240" spans="1:10">
      <c r="A240" s="139">
        <v>231</v>
      </c>
      <c r="B240" s="140"/>
      <c r="C240" s="140"/>
      <c r="D240" s="140"/>
      <c r="E240" s="141"/>
      <c r="F240" s="142"/>
      <c r="G240" s="140"/>
      <c r="H240" s="141"/>
      <c r="I240" s="16" t="str">
        <f t="shared" si="19"/>
        <v/>
      </c>
      <c r="J240" s="16" t="str">
        <f t="shared" si="20"/>
        <v/>
      </c>
    </row>
    <row r="241" spans="1:10">
      <c r="A241" s="139">
        <v>232</v>
      </c>
      <c r="B241" s="140"/>
      <c r="C241" s="140"/>
      <c r="D241" s="140"/>
      <c r="E241" s="141"/>
      <c r="F241" s="142"/>
      <c r="G241" s="140"/>
      <c r="H241" s="141"/>
      <c r="I241" s="16" t="str">
        <f t="shared" si="19"/>
        <v/>
      </c>
      <c r="J241" s="16" t="str">
        <f t="shared" si="20"/>
        <v/>
      </c>
    </row>
    <row r="242" spans="1:10">
      <c r="A242" s="139">
        <v>233</v>
      </c>
      <c r="B242" s="140"/>
      <c r="C242" s="140"/>
      <c r="D242" s="140"/>
      <c r="E242" s="141"/>
      <c r="F242" s="142"/>
      <c r="G242" s="140"/>
      <c r="H242" s="141"/>
      <c r="I242" s="16" t="str">
        <f t="shared" si="19"/>
        <v/>
      </c>
      <c r="J242" s="16" t="str">
        <f t="shared" si="20"/>
        <v/>
      </c>
    </row>
    <row r="243" spans="1:10">
      <c r="A243" s="139">
        <v>234</v>
      </c>
      <c r="B243" s="140"/>
      <c r="C243" s="140"/>
      <c r="D243" s="140"/>
      <c r="E243" s="141"/>
      <c r="F243" s="142"/>
      <c r="G243" s="140"/>
      <c r="H243" s="141"/>
      <c r="I243" s="16" t="str">
        <f t="shared" si="19"/>
        <v/>
      </c>
      <c r="J243" s="16" t="str">
        <f t="shared" si="20"/>
        <v/>
      </c>
    </row>
    <row r="244" spans="1:10">
      <c r="A244" s="139">
        <v>235</v>
      </c>
      <c r="B244" s="140"/>
      <c r="C244" s="140"/>
      <c r="D244" s="140"/>
      <c r="E244" s="141"/>
      <c r="F244" s="142"/>
      <c r="G244" s="140"/>
      <c r="H244" s="141"/>
      <c r="I244" s="16" t="str">
        <f t="shared" si="19"/>
        <v/>
      </c>
      <c r="J244" s="16" t="str">
        <f t="shared" si="20"/>
        <v/>
      </c>
    </row>
    <row r="245" spans="1:10">
      <c r="A245" s="139">
        <v>236</v>
      </c>
      <c r="B245" s="140"/>
      <c r="C245" s="140"/>
      <c r="D245" s="140"/>
      <c r="E245" s="141"/>
      <c r="F245" s="142"/>
      <c r="G245" s="140"/>
      <c r="H245" s="141"/>
      <c r="I245" s="16" t="str">
        <f t="shared" si="19"/>
        <v/>
      </c>
      <c r="J245" s="16" t="str">
        <f t="shared" si="20"/>
        <v/>
      </c>
    </row>
    <row r="246" spans="1:10">
      <c r="A246" s="139">
        <v>237</v>
      </c>
      <c r="B246" s="140"/>
      <c r="C246" s="140"/>
      <c r="D246" s="140"/>
      <c r="E246" s="141"/>
      <c r="F246" s="142"/>
      <c r="G246" s="140"/>
      <c r="H246" s="141"/>
      <c r="I246" s="16" t="str">
        <f t="shared" si="19"/>
        <v/>
      </c>
      <c r="J246" s="16" t="str">
        <f t="shared" si="20"/>
        <v/>
      </c>
    </row>
    <row r="247" spans="1:10">
      <c r="A247" s="139">
        <v>238</v>
      </c>
      <c r="B247" s="140"/>
      <c r="C247" s="140"/>
      <c r="D247" s="140"/>
      <c r="E247" s="141"/>
      <c r="F247" s="142"/>
      <c r="G247" s="140"/>
      <c r="H247" s="141"/>
      <c r="I247" s="16" t="str">
        <f t="shared" si="19"/>
        <v/>
      </c>
      <c r="J247" s="16" t="str">
        <f t="shared" si="20"/>
        <v/>
      </c>
    </row>
    <row r="248" spans="1:10">
      <c r="A248" s="139">
        <v>239</v>
      </c>
      <c r="B248" s="140"/>
      <c r="C248" s="140"/>
      <c r="D248" s="140"/>
      <c r="E248" s="141"/>
      <c r="F248" s="142"/>
      <c r="G248" s="140"/>
      <c r="H248" s="141"/>
      <c r="I248" s="16" t="str">
        <f t="shared" si="19"/>
        <v/>
      </c>
      <c r="J248" s="16" t="str">
        <f t="shared" si="20"/>
        <v/>
      </c>
    </row>
    <row r="249" spans="1:10">
      <c r="A249" s="139">
        <v>240</v>
      </c>
      <c r="B249" s="140"/>
      <c r="C249" s="140"/>
      <c r="D249" s="140"/>
      <c r="E249" s="141"/>
      <c r="F249" s="142"/>
      <c r="G249" s="140"/>
      <c r="H249" s="141"/>
      <c r="I249" s="16" t="str">
        <f t="shared" si="19"/>
        <v/>
      </c>
      <c r="J249" s="16" t="str">
        <f t="shared" si="20"/>
        <v/>
      </c>
    </row>
    <row r="250" spans="1:10">
      <c r="A250" s="139">
        <v>241</v>
      </c>
      <c r="B250" s="140"/>
      <c r="C250" s="140"/>
      <c r="D250" s="140"/>
      <c r="E250" s="141"/>
      <c r="F250" s="142"/>
      <c r="G250" s="140"/>
      <c r="H250" s="141"/>
      <c r="I250" s="16" t="str">
        <f t="shared" si="19"/>
        <v/>
      </c>
      <c r="J250" s="16" t="str">
        <f t="shared" si="20"/>
        <v/>
      </c>
    </row>
    <row r="251" spans="1:10">
      <c r="A251" s="139">
        <v>242</v>
      </c>
      <c r="B251" s="140"/>
      <c r="C251" s="140"/>
      <c r="D251" s="140"/>
      <c r="E251" s="141"/>
      <c r="F251" s="142"/>
      <c r="G251" s="140"/>
      <c r="H251" s="141"/>
      <c r="I251" s="16" t="str">
        <f t="shared" si="19"/>
        <v/>
      </c>
      <c r="J251" s="16" t="str">
        <f t="shared" si="20"/>
        <v/>
      </c>
    </row>
    <row r="252" spans="1:10">
      <c r="A252" s="139">
        <v>243</v>
      </c>
      <c r="B252" s="140"/>
      <c r="C252" s="140"/>
      <c r="D252" s="140"/>
      <c r="E252" s="141"/>
      <c r="F252" s="142"/>
      <c r="G252" s="140"/>
      <c r="H252" s="141"/>
      <c r="I252" s="16" t="str">
        <f t="shared" si="19"/>
        <v/>
      </c>
      <c r="J252" s="16" t="str">
        <f t="shared" si="20"/>
        <v/>
      </c>
    </row>
    <row r="253" spans="1:10">
      <c r="A253" s="139">
        <v>244</v>
      </c>
      <c r="B253" s="140"/>
      <c r="C253" s="140"/>
      <c r="D253" s="140"/>
      <c r="E253" s="141"/>
      <c r="F253" s="142"/>
      <c r="G253" s="140"/>
      <c r="H253" s="141"/>
      <c r="I253" s="16" t="str">
        <f t="shared" si="19"/>
        <v/>
      </c>
      <c r="J253" s="16" t="str">
        <f t="shared" si="20"/>
        <v/>
      </c>
    </row>
    <row r="254" spans="1:10">
      <c r="A254" s="139">
        <v>245</v>
      </c>
      <c r="B254" s="140"/>
      <c r="C254" s="140"/>
      <c r="D254" s="140"/>
      <c r="E254" s="141"/>
      <c r="F254" s="142"/>
      <c r="G254" s="140"/>
      <c r="H254" s="141"/>
      <c r="I254" s="16" t="str">
        <f t="shared" si="19"/>
        <v/>
      </c>
      <c r="J254" s="16" t="str">
        <f t="shared" si="20"/>
        <v/>
      </c>
    </row>
    <row r="255" spans="1:10">
      <c r="A255" s="139">
        <v>246</v>
      </c>
      <c r="B255" s="140"/>
      <c r="C255" s="140"/>
      <c r="D255" s="140"/>
      <c r="E255" s="141"/>
      <c r="F255" s="142"/>
      <c r="G255" s="140"/>
      <c r="H255" s="141"/>
      <c r="I255" s="16" t="str">
        <f t="shared" si="19"/>
        <v/>
      </c>
      <c r="J255" s="16" t="str">
        <f t="shared" si="20"/>
        <v/>
      </c>
    </row>
    <row r="256" spans="1:10">
      <c r="A256" s="139">
        <v>247</v>
      </c>
      <c r="B256" s="140"/>
      <c r="C256" s="140"/>
      <c r="D256" s="140"/>
      <c r="E256" s="141"/>
      <c r="F256" s="142"/>
      <c r="G256" s="140"/>
      <c r="H256" s="141"/>
      <c r="I256" s="16" t="str">
        <f t="shared" si="19"/>
        <v/>
      </c>
      <c r="J256" s="16" t="str">
        <f t="shared" si="20"/>
        <v/>
      </c>
    </row>
    <row r="257" spans="1:10">
      <c r="A257" s="139">
        <v>248</v>
      </c>
      <c r="B257" s="140"/>
      <c r="C257" s="140"/>
      <c r="D257" s="140"/>
      <c r="E257" s="141"/>
      <c r="F257" s="142"/>
      <c r="G257" s="140"/>
      <c r="H257" s="141"/>
      <c r="I257" s="16" t="str">
        <f t="shared" si="19"/>
        <v/>
      </c>
      <c r="J257" s="16" t="str">
        <f t="shared" si="20"/>
        <v/>
      </c>
    </row>
    <row r="258" spans="1:10">
      <c r="A258" s="139">
        <v>249</v>
      </c>
      <c r="B258" s="140"/>
      <c r="C258" s="140"/>
      <c r="D258" s="140"/>
      <c r="E258" s="141"/>
      <c r="F258" s="142"/>
      <c r="G258" s="140"/>
      <c r="H258" s="141"/>
      <c r="I258" s="16" t="str">
        <f t="shared" si="19"/>
        <v/>
      </c>
      <c r="J258" s="16" t="str">
        <f t="shared" si="20"/>
        <v/>
      </c>
    </row>
    <row r="259" spans="1:10">
      <c r="A259" s="139">
        <v>250</v>
      </c>
      <c r="B259" s="140"/>
      <c r="C259" s="140"/>
      <c r="D259" s="140"/>
      <c r="E259" s="141"/>
      <c r="F259" s="142"/>
      <c r="G259" s="140"/>
      <c r="H259" s="141"/>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B10" sqref="B10:H16"/>
    </sheetView>
  </sheetViews>
  <sheetFormatPr defaultColWidth="9.140625" defaultRowHeight="15.75"/>
  <cols>
    <col min="1" max="1" width="5.7109375" style="60" customWidth="1"/>
    <col min="2" max="3" width="35.7109375" style="64" customWidth="1"/>
    <col min="4" max="4" width="23" style="64" customWidth="1"/>
    <col min="5" max="5" width="18.7109375" style="285" customWidth="1"/>
    <col min="6" max="6" width="10.7109375" style="69" customWidth="1"/>
    <col min="7" max="7" width="10.7109375" style="64" customWidth="1"/>
    <col min="8" max="8" width="14.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519</v>
      </c>
      <c r="B5" s="527"/>
      <c r="C5" s="527"/>
      <c r="D5" s="527"/>
      <c r="E5" s="527"/>
      <c r="F5" s="527"/>
      <c r="G5" s="527"/>
      <c r="H5" s="527"/>
      <c r="I5" s="527"/>
      <c r="J5" s="221"/>
      <c r="K5" s="221"/>
      <c r="L5" s="221"/>
      <c r="M5" s="221"/>
      <c r="N5" s="64"/>
    </row>
    <row r="6" spans="1:16" ht="13.5" customHeight="1">
      <c r="E6" s="64"/>
      <c r="F6" s="64"/>
      <c r="H6" s="64"/>
      <c r="I6" s="340" t="str">
        <f>CONCATENATE(functie," ",nume_candidat)</f>
        <v>Profesor Ciutina Adrian</v>
      </c>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6.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66"/>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37">
        <v>5</v>
      </c>
      <c r="B14" s="6"/>
      <c r="C14" s="6"/>
      <c r="D14" s="6"/>
      <c r="E14" s="212"/>
      <c r="F14" s="211"/>
      <c r="G14" s="211"/>
      <c r="H14" s="211"/>
      <c r="I14" s="16" t="str">
        <f t="shared" si="1"/>
        <v/>
      </c>
      <c r="J14" s="16" t="str">
        <f t="shared" si="2"/>
        <v/>
      </c>
      <c r="K14" s="58" t="str">
        <f t="shared" si="3"/>
        <v/>
      </c>
      <c r="L14" s="58" t="str">
        <f t="shared" si="4"/>
        <v/>
      </c>
      <c r="M14" s="365" t="str">
        <f t="shared" si="5"/>
        <v/>
      </c>
      <c r="N14" s="58" t="str">
        <f t="shared" si="6"/>
        <v/>
      </c>
      <c r="O14" s="342" t="b">
        <f t="shared" si="7"/>
        <v>0</v>
      </c>
      <c r="P14" s="343">
        <f t="shared" si="8"/>
        <v>1</v>
      </c>
    </row>
    <row r="15" spans="1:16">
      <c r="A15" s="37">
        <v>6</v>
      </c>
      <c r="B15" s="6"/>
      <c r="C15" s="6"/>
      <c r="D15" s="6"/>
      <c r="E15" s="212"/>
      <c r="F15" s="211"/>
      <c r="G15" s="211"/>
      <c r="H15" s="211"/>
      <c r="I15" s="16" t="str">
        <f t="shared" si="1"/>
        <v/>
      </c>
      <c r="J15" s="16" t="str">
        <f t="shared" si="2"/>
        <v/>
      </c>
      <c r="K15" s="58" t="str">
        <f t="shared" si="3"/>
        <v/>
      </c>
      <c r="L15" s="58" t="str">
        <f t="shared" si="4"/>
        <v/>
      </c>
      <c r="M15" s="365" t="str">
        <f t="shared" si="5"/>
        <v/>
      </c>
      <c r="N15" s="58" t="str">
        <f t="shared" si="6"/>
        <v/>
      </c>
      <c r="O15" s="342" t="b">
        <f t="shared" si="7"/>
        <v>0</v>
      </c>
      <c r="P15" s="343">
        <f t="shared" si="8"/>
        <v>1</v>
      </c>
    </row>
    <row r="16" spans="1:16">
      <c r="A16" s="37">
        <v>7</v>
      </c>
      <c r="B16" s="6"/>
      <c r="C16" s="6"/>
      <c r="D16" s="6"/>
      <c r="E16" s="212"/>
      <c r="F16" s="211"/>
      <c r="G16" s="211"/>
      <c r="H16" s="211"/>
      <c r="I16" s="16" t="str">
        <f t="shared" si="1"/>
        <v/>
      </c>
      <c r="J16" s="16" t="str">
        <f t="shared" si="2"/>
        <v/>
      </c>
      <c r="K16" s="58" t="str">
        <f t="shared" si="3"/>
        <v/>
      </c>
      <c r="L16" s="58" t="str">
        <f t="shared" si="4"/>
        <v/>
      </c>
      <c r="M16" s="365" t="str">
        <f t="shared" si="5"/>
        <v/>
      </c>
      <c r="N16" s="58" t="str">
        <f t="shared" si="6"/>
        <v/>
      </c>
      <c r="O16" s="342" t="b">
        <f t="shared" si="7"/>
        <v>0</v>
      </c>
      <c r="P16" s="343">
        <f t="shared" si="8"/>
        <v>1</v>
      </c>
    </row>
    <row r="17" spans="1:16">
      <c r="A17" s="37">
        <v>8</v>
      </c>
      <c r="B17" s="6"/>
      <c r="C17" s="6"/>
      <c r="D17" s="6"/>
      <c r="E17" s="212"/>
      <c r="F17" s="211"/>
      <c r="G17" s="211"/>
      <c r="H17" s="211"/>
      <c r="I17" s="16" t="str">
        <f t="shared" si="1"/>
        <v/>
      </c>
      <c r="J17" s="16" t="str">
        <f t="shared" si="2"/>
        <v/>
      </c>
      <c r="K17" s="58" t="str">
        <f t="shared" si="3"/>
        <v/>
      </c>
      <c r="L17" s="58" t="str">
        <f t="shared" si="4"/>
        <v/>
      </c>
      <c r="M17" s="365" t="str">
        <f t="shared" si="5"/>
        <v/>
      </c>
      <c r="N17" s="58" t="str">
        <f t="shared" si="6"/>
        <v/>
      </c>
      <c r="O17" s="342" t="b">
        <f t="shared" si="7"/>
        <v>0</v>
      </c>
      <c r="P17" s="343">
        <f t="shared" si="8"/>
        <v>1</v>
      </c>
    </row>
    <row r="18" spans="1:16">
      <c r="A18" s="37">
        <v>9</v>
      </c>
      <c r="B18" s="6"/>
      <c r="C18" s="6"/>
      <c r="D18" s="6"/>
      <c r="E18" s="212"/>
      <c r="F18" s="211"/>
      <c r="G18" s="211"/>
      <c r="H18" s="211"/>
      <c r="I18" s="16" t="str">
        <f t="shared" si="1"/>
        <v/>
      </c>
      <c r="J18" s="16" t="str">
        <f t="shared" si="2"/>
        <v/>
      </c>
      <c r="K18" s="58" t="str">
        <f t="shared" si="3"/>
        <v/>
      </c>
      <c r="L18" s="58" t="str">
        <f t="shared" si="4"/>
        <v/>
      </c>
      <c r="M18" s="365" t="str">
        <f t="shared" si="5"/>
        <v/>
      </c>
      <c r="N18" s="58" t="str">
        <f t="shared" si="6"/>
        <v/>
      </c>
      <c r="O18" s="342" t="b">
        <f t="shared" si="7"/>
        <v>0</v>
      </c>
      <c r="P18" s="343">
        <f t="shared" si="8"/>
        <v>1</v>
      </c>
    </row>
    <row r="19" spans="1:16">
      <c r="A19" s="37">
        <v>10</v>
      </c>
      <c r="B19" s="6"/>
      <c r="C19" s="6"/>
      <c r="D19" s="6"/>
      <c r="E19" s="212"/>
      <c r="F19" s="211"/>
      <c r="G19" s="211"/>
      <c r="H19" s="211"/>
      <c r="I19" s="16" t="str">
        <f t="shared" si="1"/>
        <v/>
      </c>
      <c r="J19" s="16" t="str">
        <f t="shared" si="2"/>
        <v/>
      </c>
      <c r="K19" s="58" t="str">
        <f t="shared" si="3"/>
        <v/>
      </c>
      <c r="L19" s="58" t="str">
        <f t="shared" si="4"/>
        <v/>
      </c>
      <c r="M19" s="365" t="str">
        <f t="shared" si="5"/>
        <v/>
      </c>
      <c r="N19" s="58" t="str">
        <f t="shared" si="6"/>
        <v/>
      </c>
      <c r="O19" s="342" t="b">
        <f t="shared" si="7"/>
        <v>0</v>
      </c>
      <c r="P19" s="343">
        <f t="shared" si="8"/>
        <v>1</v>
      </c>
    </row>
    <row r="20" spans="1:16">
      <c r="A20" s="37">
        <v>11</v>
      </c>
      <c r="B20" s="6"/>
      <c r="C20" s="6"/>
      <c r="D20" s="6"/>
      <c r="E20" s="212"/>
      <c r="F20" s="211"/>
      <c r="G20" s="211"/>
      <c r="H20" s="211"/>
      <c r="I20" s="16" t="str">
        <f t="shared" si="1"/>
        <v/>
      </c>
      <c r="J20" s="16" t="str">
        <f t="shared" si="2"/>
        <v/>
      </c>
      <c r="K20" s="58" t="str">
        <f t="shared" si="3"/>
        <v/>
      </c>
      <c r="L20" s="58" t="str">
        <f t="shared" si="4"/>
        <v/>
      </c>
      <c r="M20" s="365" t="str">
        <f t="shared" si="5"/>
        <v/>
      </c>
      <c r="N20" s="58" t="str">
        <f t="shared" si="6"/>
        <v/>
      </c>
      <c r="O20" s="342" t="b">
        <f t="shared" si="7"/>
        <v>0</v>
      </c>
      <c r="P20" s="343">
        <f t="shared" si="8"/>
        <v>1</v>
      </c>
    </row>
    <row r="21" spans="1:16">
      <c r="A21" s="37">
        <v>12</v>
      </c>
      <c r="B21" s="6"/>
      <c r="C21" s="6"/>
      <c r="D21" s="6"/>
      <c r="E21" s="212"/>
      <c r="F21" s="211"/>
      <c r="G21" s="211"/>
      <c r="H21" s="211"/>
      <c r="I21" s="16" t="str">
        <f t="shared" si="1"/>
        <v/>
      </c>
      <c r="J21" s="16" t="str">
        <f t="shared" si="2"/>
        <v/>
      </c>
      <c r="K21" s="58" t="str">
        <f t="shared" si="3"/>
        <v/>
      </c>
      <c r="L21" s="58" t="str">
        <f t="shared" si="4"/>
        <v/>
      </c>
      <c r="M21" s="365" t="str">
        <f t="shared" si="5"/>
        <v/>
      </c>
      <c r="N21" s="58" t="str">
        <f t="shared" si="6"/>
        <v/>
      </c>
      <c r="O21" s="342" t="b">
        <f t="shared" si="7"/>
        <v>0</v>
      </c>
      <c r="P21" s="343">
        <f t="shared" si="8"/>
        <v>1</v>
      </c>
    </row>
    <row r="22" spans="1:16">
      <c r="A22" s="37">
        <v>13</v>
      </c>
      <c r="B22" s="6"/>
      <c r="C22" s="6"/>
      <c r="D22" s="6"/>
      <c r="E22" s="212"/>
      <c r="F22" s="211"/>
      <c r="G22" s="211"/>
      <c r="H22" s="211"/>
      <c r="I22" s="16" t="str">
        <f t="shared" si="1"/>
        <v/>
      </c>
      <c r="J22" s="16" t="str">
        <f t="shared" si="2"/>
        <v/>
      </c>
      <c r="K22" s="58" t="str">
        <f t="shared" si="3"/>
        <v/>
      </c>
      <c r="L22" s="58" t="str">
        <f t="shared" si="4"/>
        <v/>
      </c>
      <c r="M22" s="365" t="str">
        <f t="shared" si="5"/>
        <v/>
      </c>
      <c r="N22" s="58" t="str">
        <f t="shared" si="6"/>
        <v/>
      </c>
      <c r="O22" s="342" t="b">
        <f t="shared" si="7"/>
        <v>0</v>
      </c>
      <c r="P22" s="343">
        <f t="shared" si="8"/>
        <v>1</v>
      </c>
    </row>
    <row r="23" spans="1:16">
      <c r="A23" s="37">
        <v>14</v>
      </c>
      <c r="B23" s="6"/>
      <c r="C23" s="6"/>
      <c r="D23" s="6"/>
      <c r="E23" s="212"/>
      <c r="F23" s="211"/>
      <c r="G23" s="211"/>
      <c r="H23" s="211"/>
      <c r="I23" s="16" t="str">
        <f t="shared" si="1"/>
        <v/>
      </c>
      <c r="J23" s="16" t="str">
        <f t="shared" si="2"/>
        <v/>
      </c>
      <c r="K23" s="58" t="str">
        <f t="shared" si="3"/>
        <v/>
      </c>
      <c r="L23" s="58" t="str">
        <f t="shared" si="4"/>
        <v/>
      </c>
      <c r="M23" s="365" t="str">
        <f t="shared" si="5"/>
        <v/>
      </c>
      <c r="N23" s="58" t="str">
        <f t="shared" si="6"/>
        <v/>
      </c>
      <c r="O23" s="342" t="b">
        <f t="shared" si="7"/>
        <v>0</v>
      </c>
      <c r="P23" s="343">
        <f t="shared" si="8"/>
        <v>1</v>
      </c>
    </row>
    <row r="24" spans="1:16">
      <c r="A24" s="37">
        <v>15</v>
      </c>
      <c r="B24" s="6"/>
      <c r="C24" s="6"/>
      <c r="D24" s="6"/>
      <c r="E24" s="212"/>
      <c r="F24" s="211"/>
      <c r="G24" s="211"/>
      <c r="H24" s="211"/>
      <c r="I24" s="16" t="str">
        <f t="shared" si="1"/>
        <v/>
      </c>
      <c r="J24" s="16" t="str">
        <f t="shared" si="2"/>
        <v/>
      </c>
      <c r="K24" s="58" t="str">
        <f t="shared" si="3"/>
        <v/>
      </c>
      <c r="L24" s="58" t="str">
        <f t="shared" si="4"/>
        <v/>
      </c>
      <c r="M24" s="365" t="str">
        <f t="shared" si="5"/>
        <v/>
      </c>
      <c r="N24" s="58" t="str">
        <f t="shared" si="6"/>
        <v/>
      </c>
      <c r="O24" s="342" t="b">
        <f t="shared" si="7"/>
        <v>0</v>
      </c>
      <c r="P24" s="343">
        <f t="shared" si="8"/>
        <v>1</v>
      </c>
    </row>
    <row r="25" spans="1:16">
      <c r="A25" s="37">
        <v>16</v>
      </c>
      <c r="B25" s="6"/>
      <c r="C25" s="6"/>
      <c r="D25" s="6"/>
      <c r="E25" s="212"/>
      <c r="F25" s="211"/>
      <c r="G25" s="211"/>
      <c r="H25" s="211"/>
      <c r="I25" s="16" t="str">
        <f t="shared" si="1"/>
        <v/>
      </c>
      <c r="J25" s="16" t="str">
        <f t="shared" si="2"/>
        <v/>
      </c>
      <c r="K25" s="58" t="str">
        <f t="shared" si="3"/>
        <v/>
      </c>
      <c r="L25" s="58" t="str">
        <f t="shared" si="4"/>
        <v/>
      </c>
      <c r="M25" s="365" t="str">
        <f t="shared" si="5"/>
        <v/>
      </c>
      <c r="N25" s="58" t="str">
        <f t="shared" si="6"/>
        <v/>
      </c>
      <c r="O25" s="342" t="b">
        <f t="shared" si="7"/>
        <v>0</v>
      </c>
      <c r="P25" s="343">
        <f t="shared" si="8"/>
        <v>1</v>
      </c>
    </row>
    <row r="26" spans="1:16">
      <c r="A26" s="37">
        <v>17</v>
      </c>
      <c r="B26" s="6"/>
      <c r="C26" s="6"/>
      <c r="D26" s="6"/>
      <c r="E26" s="212"/>
      <c r="F26" s="211"/>
      <c r="G26" s="211"/>
      <c r="H26" s="211"/>
      <c r="I26" s="16" t="str">
        <f t="shared" si="1"/>
        <v/>
      </c>
      <c r="J26" s="16" t="str">
        <f t="shared" si="2"/>
        <v/>
      </c>
      <c r="K26" s="58" t="str">
        <f t="shared" si="3"/>
        <v/>
      </c>
      <c r="L26" s="58" t="str">
        <f t="shared" si="4"/>
        <v/>
      </c>
      <c r="M26" s="365" t="str">
        <f t="shared" si="5"/>
        <v/>
      </c>
      <c r="N26" s="58" t="str">
        <f t="shared" si="6"/>
        <v/>
      </c>
      <c r="O26" s="342" t="b">
        <f t="shared" si="7"/>
        <v>0</v>
      </c>
      <c r="P26" s="343">
        <f t="shared" si="8"/>
        <v>1</v>
      </c>
    </row>
    <row r="27" spans="1:16">
      <c r="A27" s="37">
        <v>18</v>
      </c>
      <c r="B27" s="6"/>
      <c r="C27" s="6"/>
      <c r="D27" s="6"/>
      <c r="E27" s="212"/>
      <c r="F27" s="211"/>
      <c r="G27" s="211"/>
      <c r="H27" s="211"/>
      <c r="I27" s="16" t="str">
        <f t="shared" si="1"/>
        <v/>
      </c>
      <c r="J27" s="16" t="str">
        <f t="shared" si="2"/>
        <v/>
      </c>
      <c r="K27" s="58" t="str">
        <f t="shared" si="3"/>
        <v/>
      </c>
      <c r="L27" s="58" t="str">
        <f t="shared" si="4"/>
        <v/>
      </c>
      <c r="M27" s="365" t="str">
        <f t="shared" si="5"/>
        <v/>
      </c>
      <c r="N27" s="58" t="str">
        <f t="shared" si="6"/>
        <v/>
      </c>
      <c r="O27" s="342" t="b">
        <f t="shared" si="7"/>
        <v>0</v>
      </c>
      <c r="P27" s="343">
        <f t="shared" si="8"/>
        <v>1</v>
      </c>
    </row>
    <row r="28" spans="1:16">
      <c r="A28" s="37">
        <v>19</v>
      </c>
      <c r="B28" s="6"/>
      <c r="C28" s="6"/>
      <c r="D28" s="6"/>
      <c r="E28" s="212"/>
      <c r="F28" s="211"/>
      <c r="G28" s="211"/>
      <c r="H28" s="211"/>
      <c r="I28" s="16" t="str">
        <f t="shared" si="1"/>
        <v/>
      </c>
      <c r="J28" s="16" t="str">
        <f t="shared" si="2"/>
        <v/>
      </c>
      <c r="K28" s="58" t="str">
        <f t="shared" si="3"/>
        <v/>
      </c>
      <c r="L28" s="58" t="str">
        <f t="shared" si="4"/>
        <v/>
      </c>
      <c r="M28" s="365" t="str">
        <f t="shared" si="5"/>
        <v/>
      </c>
      <c r="N28" s="58" t="str">
        <f t="shared" si="6"/>
        <v/>
      </c>
      <c r="O28" s="342" t="b">
        <f t="shared" si="7"/>
        <v>0</v>
      </c>
      <c r="P28" s="343">
        <f t="shared" si="8"/>
        <v>1</v>
      </c>
    </row>
    <row r="29" spans="1:16">
      <c r="A29" s="37">
        <v>20</v>
      </c>
      <c r="B29" s="6"/>
      <c r="C29" s="6"/>
      <c r="D29" s="6"/>
      <c r="E29" s="212"/>
      <c r="F29" s="211"/>
      <c r="G29" s="211"/>
      <c r="H29" s="211"/>
      <c r="I29" s="16" t="str">
        <f t="shared" si="1"/>
        <v/>
      </c>
      <c r="J29" s="16" t="str">
        <f t="shared" si="2"/>
        <v/>
      </c>
      <c r="K29" s="58" t="str">
        <f t="shared" si="3"/>
        <v/>
      </c>
      <c r="L29" s="58" t="str">
        <f t="shared" si="4"/>
        <v/>
      </c>
      <c r="M29" s="365" t="str">
        <f t="shared" si="5"/>
        <v/>
      </c>
      <c r="N29" s="58" t="str">
        <f t="shared" si="6"/>
        <v/>
      </c>
      <c r="O29" s="342" t="b">
        <f t="shared" si="7"/>
        <v>0</v>
      </c>
      <c r="P29" s="343">
        <f t="shared" si="8"/>
        <v>1</v>
      </c>
    </row>
    <row r="30" spans="1:16">
      <c r="A30" s="37">
        <v>21</v>
      </c>
      <c r="B30" s="6"/>
      <c r="C30" s="6"/>
      <c r="D30" s="6"/>
      <c r="E30" s="212"/>
      <c r="F30" s="211"/>
      <c r="G30" s="211"/>
      <c r="H30" s="211"/>
      <c r="I30" s="16" t="str">
        <f t="shared" si="1"/>
        <v/>
      </c>
      <c r="J30" s="16" t="str">
        <f t="shared" si="2"/>
        <v/>
      </c>
      <c r="K30" s="58" t="str">
        <f t="shared" si="3"/>
        <v/>
      </c>
      <c r="L30" s="58" t="str">
        <f t="shared" si="4"/>
        <v/>
      </c>
      <c r="M30" s="365" t="str">
        <f t="shared" si="5"/>
        <v/>
      </c>
      <c r="N30" s="58" t="str">
        <f t="shared" si="6"/>
        <v/>
      </c>
      <c r="O30" s="342" t="b">
        <f t="shared" si="7"/>
        <v>0</v>
      </c>
      <c r="P30" s="343">
        <f t="shared" si="8"/>
        <v>1</v>
      </c>
    </row>
    <row r="31" spans="1:16">
      <c r="A31" s="37">
        <v>22</v>
      </c>
      <c r="B31" s="6"/>
      <c r="C31" s="6"/>
      <c r="D31" s="6"/>
      <c r="E31" s="212"/>
      <c r="F31" s="211"/>
      <c r="G31" s="211"/>
      <c r="H31" s="211"/>
      <c r="I31" s="16" t="str">
        <f t="shared" si="1"/>
        <v/>
      </c>
      <c r="J31" s="16" t="str">
        <f t="shared" si="2"/>
        <v/>
      </c>
      <c r="K31" s="58" t="str">
        <f t="shared" si="3"/>
        <v/>
      </c>
      <c r="L31" s="58" t="str">
        <f t="shared" si="4"/>
        <v/>
      </c>
      <c r="M31" s="365" t="str">
        <f t="shared" si="5"/>
        <v/>
      </c>
      <c r="N31" s="58" t="str">
        <f t="shared" si="6"/>
        <v/>
      </c>
      <c r="O31" s="342" t="b">
        <f t="shared" si="7"/>
        <v>0</v>
      </c>
      <c r="P31" s="343">
        <f t="shared" si="8"/>
        <v>1</v>
      </c>
    </row>
    <row r="32" spans="1:16">
      <c r="A32" s="37">
        <v>23</v>
      </c>
      <c r="B32" s="6"/>
      <c r="C32" s="6"/>
      <c r="D32" s="6"/>
      <c r="E32" s="212"/>
      <c r="F32" s="211"/>
      <c r="G32" s="211"/>
      <c r="H32" s="211"/>
      <c r="I32" s="16" t="str">
        <f t="shared" si="1"/>
        <v/>
      </c>
      <c r="J32" s="16" t="str">
        <f t="shared" si="2"/>
        <v/>
      </c>
      <c r="K32" s="58" t="str">
        <f t="shared" si="3"/>
        <v/>
      </c>
      <c r="L32" s="58" t="str">
        <f t="shared" si="4"/>
        <v/>
      </c>
      <c r="M32" s="365" t="str">
        <f t="shared" si="5"/>
        <v/>
      </c>
      <c r="N32" s="58" t="str">
        <f t="shared" si="6"/>
        <v/>
      </c>
      <c r="O32" s="342" t="b">
        <f t="shared" si="7"/>
        <v>0</v>
      </c>
      <c r="P32" s="343">
        <f t="shared" si="8"/>
        <v>1</v>
      </c>
    </row>
    <row r="33" spans="1:16">
      <c r="A33" s="37">
        <v>24</v>
      </c>
      <c r="B33" s="6"/>
      <c r="C33" s="6"/>
      <c r="D33" s="6"/>
      <c r="E33" s="212"/>
      <c r="F33" s="211"/>
      <c r="G33" s="211"/>
      <c r="H33" s="211"/>
      <c r="I33" s="16" t="str">
        <f t="shared" si="1"/>
        <v/>
      </c>
      <c r="J33" s="16" t="str">
        <f t="shared" si="2"/>
        <v/>
      </c>
      <c r="K33" s="58" t="str">
        <f t="shared" si="3"/>
        <v/>
      </c>
      <c r="L33" s="58" t="str">
        <f t="shared" si="4"/>
        <v/>
      </c>
      <c r="M33" s="365" t="str">
        <f t="shared" si="5"/>
        <v/>
      </c>
      <c r="N33" s="58" t="str">
        <f t="shared" si="6"/>
        <v/>
      </c>
      <c r="O33" s="342" t="b">
        <f t="shared" si="7"/>
        <v>0</v>
      </c>
      <c r="P33" s="343">
        <f t="shared" si="8"/>
        <v>1</v>
      </c>
    </row>
    <row r="34" spans="1:16">
      <c r="A34" s="37">
        <v>25</v>
      </c>
      <c r="B34" s="6"/>
      <c r="C34" s="6"/>
      <c r="D34" s="6"/>
      <c r="E34" s="212"/>
      <c r="F34" s="211"/>
      <c r="G34" s="211"/>
      <c r="H34" s="211"/>
      <c r="I34" s="16" t="str">
        <f t="shared" si="1"/>
        <v/>
      </c>
      <c r="J34" s="16" t="str">
        <f t="shared" si="2"/>
        <v/>
      </c>
      <c r="K34" s="58" t="str">
        <f t="shared" si="3"/>
        <v/>
      </c>
      <c r="L34" s="58" t="str">
        <f t="shared" si="4"/>
        <v/>
      </c>
      <c r="M34" s="365" t="str">
        <f t="shared" si="5"/>
        <v/>
      </c>
      <c r="N34" s="58" t="str">
        <f t="shared" si="6"/>
        <v/>
      </c>
      <c r="O34" s="342" t="b">
        <f t="shared" si="7"/>
        <v>0</v>
      </c>
      <c r="P34" s="343">
        <f t="shared" si="8"/>
        <v>1</v>
      </c>
    </row>
    <row r="35" spans="1:16">
      <c r="A35" s="37">
        <v>26</v>
      </c>
      <c r="B35" s="6"/>
      <c r="C35" s="6"/>
      <c r="D35" s="6"/>
      <c r="E35" s="212"/>
      <c r="F35" s="211"/>
      <c r="G35" s="211"/>
      <c r="H35" s="211"/>
      <c r="I35" s="16" t="str">
        <f t="shared" si="1"/>
        <v/>
      </c>
      <c r="J35" s="16" t="str">
        <f t="shared" si="2"/>
        <v/>
      </c>
      <c r="K35" s="58" t="str">
        <f t="shared" si="3"/>
        <v/>
      </c>
      <c r="L35" s="58" t="str">
        <f t="shared" si="4"/>
        <v/>
      </c>
      <c r="M35" s="365" t="str">
        <f t="shared" si="5"/>
        <v/>
      </c>
      <c r="N35" s="58" t="str">
        <f t="shared" si="6"/>
        <v/>
      </c>
      <c r="O35" s="342" t="b">
        <f t="shared" si="7"/>
        <v>0</v>
      </c>
      <c r="P35" s="343">
        <f t="shared" si="8"/>
        <v>1</v>
      </c>
    </row>
    <row r="36" spans="1:16">
      <c r="A36" s="37">
        <v>27</v>
      </c>
      <c r="B36" s="6"/>
      <c r="C36" s="6"/>
      <c r="D36" s="6"/>
      <c r="E36" s="212"/>
      <c r="F36" s="211"/>
      <c r="G36" s="211"/>
      <c r="H36" s="211"/>
      <c r="I36" s="16" t="str">
        <f t="shared" si="1"/>
        <v/>
      </c>
      <c r="J36" s="16" t="str">
        <f t="shared" si="2"/>
        <v/>
      </c>
      <c r="K36" s="58" t="str">
        <f t="shared" si="3"/>
        <v/>
      </c>
      <c r="L36" s="58" t="str">
        <f t="shared" si="4"/>
        <v/>
      </c>
      <c r="M36" s="365" t="str">
        <f t="shared" si="5"/>
        <v/>
      </c>
      <c r="N36" s="58" t="str">
        <f t="shared" si="6"/>
        <v/>
      </c>
      <c r="O36" s="342" t="b">
        <f t="shared" si="7"/>
        <v>0</v>
      </c>
      <c r="P36" s="343">
        <f t="shared" si="8"/>
        <v>1</v>
      </c>
    </row>
    <row r="37" spans="1:16">
      <c r="A37" s="37">
        <v>28</v>
      </c>
      <c r="B37" s="6"/>
      <c r="C37" s="6"/>
      <c r="D37" s="6"/>
      <c r="E37" s="212"/>
      <c r="F37" s="211"/>
      <c r="G37" s="211"/>
      <c r="H37" s="211"/>
      <c r="I37" s="16" t="str">
        <f t="shared" si="1"/>
        <v/>
      </c>
      <c r="J37" s="16" t="str">
        <f t="shared" si="2"/>
        <v/>
      </c>
      <c r="K37" s="58" t="str">
        <f t="shared" si="3"/>
        <v/>
      </c>
      <c r="L37" s="58" t="str">
        <f t="shared" si="4"/>
        <v/>
      </c>
      <c r="M37" s="365" t="str">
        <f t="shared" si="5"/>
        <v/>
      </c>
      <c r="N37" s="58" t="str">
        <f t="shared" si="6"/>
        <v/>
      </c>
      <c r="O37" s="342" t="b">
        <f t="shared" si="7"/>
        <v>0</v>
      </c>
      <c r="P37" s="343">
        <f t="shared" si="8"/>
        <v>1</v>
      </c>
    </row>
    <row r="38" spans="1:16">
      <c r="A38" s="37">
        <v>29</v>
      </c>
      <c r="B38" s="6"/>
      <c r="C38" s="6"/>
      <c r="D38" s="6"/>
      <c r="E38" s="212"/>
      <c r="F38" s="211"/>
      <c r="G38" s="211"/>
      <c r="H38" s="211"/>
      <c r="I38" s="16" t="str">
        <f t="shared" si="1"/>
        <v/>
      </c>
      <c r="J38" s="16" t="str">
        <f t="shared" si="2"/>
        <v/>
      </c>
      <c r="K38" s="58" t="str">
        <f t="shared" si="3"/>
        <v/>
      </c>
      <c r="L38" s="58" t="str">
        <f t="shared" si="4"/>
        <v/>
      </c>
      <c r="M38" s="365" t="str">
        <f t="shared" si="5"/>
        <v/>
      </c>
      <c r="N38" s="58" t="str">
        <f t="shared" si="6"/>
        <v/>
      </c>
      <c r="O38" s="342" t="b">
        <f t="shared" si="7"/>
        <v>0</v>
      </c>
      <c r="P38" s="343">
        <f t="shared" si="8"/>
        <v>1</v>
      </c>
    </row>
    <row r="39" spans="1:16">
      <c r="A39" s="37">
        <v>30</v>
      </c>
      <c r="B39" s="6"/>
      <c r="C39" s="6"/>
      <c r="D39" s="6"/>
      <c r="E39" s="212"/>
      <c r="F39" s="211"/>
      <c r="G39" s="211"/>
      <c r="H39" s="211"/>
      <c r="I39" s="16" t="str">
        <f t="shared" si="1"/>
        <v/>
      </c>
      <c r="J39" s="16" t="str">
        <f t="shared" si="2"/>
        <v/>
      </c>
      <c r="K39" s="58" t="str">
        <f t="shared" si="3"/>
        <v/>
      </c>
      <c r="L39" s="58" t="str">
        <f t="shared" si="4"/>
        <v/>
      </c>
      <c r="M39" s="365" t="str">
        <f t="shared" si="5"/>
        <v/>
      </c>
      <c r="N39" s="58" t="str">
        <f t="shared" si="6"/>
        <v/>
      </c>
      <c r="O39" s="342" t="b">
        <f t="shared" si="7"/>
        <v>0</v>
      </c>
      <c r="P39" s="343">
        <f t="shared" si="8"/>
        <v>1</v>
      </c>
    </row>
    <row r="40" spans="1:16">
      <c r="A40" s="37">
        <v>31</v>
      </c>
      <c r="B40" s="6"/>
      <c r="C40" s="6"/>
      <c r="D40" s="6"/>
      <c r="E40" s="212"/>
      <c r="F40" s="211"/>
      <c r="G40" s="211"/>
      <c r="H40" s="211"/>
      <c r="I40" s="16" t="str">
        <f t="shared" si="1"/>
        <v/>
      </c>
      <c r="J40" s="16" t="str">
        <f t="shared" si="2"/>
        <v/>
      </c>
      <c r="K40" s="58" t="str">
        <f t="shared" si="3"/>
        <v/>
      </c>
      <c r="L40" s="58" t="str">
        <f t="shared" si="4"/>
        <v/>
      </c>
      <c r="M40" s="365" t="str">
        <f t="shared" si="5"/>
        <v/>
      </c>
      <c r="N40" s="58" t="str">
        <f t="shared" si="6"/>
        <v/>
      </c>
      <c r="O40" s="342" t="b">
        <f t="shared" si="7"/>
        <v>0</v>
      </c>
      <c r="P40" s="343">
        <f t="shared" si="8"/>
        <v>1</v>
      </c>
    </row>
    <row r="41" spans="1:16">
      <c r="A41" s="37">
        <v>32</v>
      </c>
      <c r="B41" s="6"/>
      <c r="C41" s="6"/>
      <c r="D41" s="6"/>
      <c r="E41" s="212"/>
      <c r="F41" s="211"/>
      <c r="G41" s="211"/>
      <c r="H41" s="211"/>
      <c r="I41" s="16" t="str">
        <f t="shared" si="1"/>
        <v/>
      </c>
      <c r="J41" s="16" t="str">
        <f t="shared" si="2"/>
        <v/>
      </c>
      <c r="K41" s="58" t="str">
        <f t="shared" si="3"/>
        <v/>
      </c>
      <c r="L41" s="58" t="str">
        <f t="shared" si="4"/>
        <v/>
      </c>
      <c r="M41" s="365" t="str">
        <f t="shared" si="5"/>
        <v/>
      </c>
      <c r="N41" s="58" t="str">
        <f t="shared" si="6"/>
        <v/>
      </c>
      <c r="O41" s="342" t="b">
        <f t="shared" si="7"/>
        <v>0</v>
      </c>
      <c r="P41" s="343">
        <f t="shared" si="8"/>
        <v>1</v>
      </c>
    </row>
    <row r="42" spans="1:16">
      <c r="A42" s="37">
        <v>33</v>
      </c>
      <c r="B42" s="6"/>
      <c r="C42" s="6"/>
      <c r="D42" s="6"/>
      <c r="E42" s="212"/>
      <c r="F42" s="211"/>
      <c r="G42" s="211"/>
      <c r="H42" s="211"/>
      <c r="I42" s="16" t="str">
        <f t="shared" si="1"/>
        <v/>
      </c>
      <c r="J42" s="16" t="str">
        <f t="shared" si="2"/>
        <v/>
      </c>
      <c r="K42" s="58" t="str">
        <f t="shared" si="3"/>
        <v/>
      </c>
      <c r="L42" s="58" t="str">
        <f t="shared" si="4"/>
        <v/>
      </c>
      <c r="M42" s="365" t="str">
        <f t="shared" si="5"/>
        <v/>
      </c>
      <c r="N42" s="58" t="str">
        <f t="shared" si="6"/>
        <v/>
      </c>
      <c r="O42" s="342" t="b">
        <f t="shared" si="7"/>
        <v>0</v>
      </c>
      <c r="P42" s="343">
        <f t="shared" si="8"/>
        <v>1</v>
      </c>
    </row>
    <row r="43" spans="1:16">
      <c r="A43" s="37">
        <v>34</v>
      </c>
      <c r="B43" s="6"/>
      <c r="C43" s="6"/>
      <c r="D43" s="6"/>
      <c r="E43" s="212"/>
      <c r="F43" s="211"/>
      <c r="G43" s="211"/>
      <c r="H43" s="211"/>
      <c r="I43" s="16" t="str">
        <f t="shared" si="1"/>
        <v/>
      </c>
      <c r="J43" s="16" t="str">
        <f t="shared" si="2"/>
        <v/>
      </c>
      <c r="K43" s="58" t="str">
        <f t="shared" si="3"/>
        <v/>
      </c>
      <c r="L43" s="58" t="str">
        <f t="shared" si="4"/>
        <v/>
      </c>
      <c r="M43" s="365" t="str">
        <f t="shared" si="5"/>
        <v/>
      </c>
      <c r="N43" s="58" t="str">
        <f t="shared" si="6"/>
        <v/>
      </c>
      <c r="O43" s="342" t="b">
        <f t="shared" si="7"/>
        <v>0</v>
      </c>
      <c r="P43" s="343">
        <f t="shared" si="8"/>
        <v>1</v>
      </c>
    </row>
    <row r="44" spans="1:16">
      <c r="A44" s="37">
        <v>35</v>
      </c>
      <c r="B44" s="6"/>
      <c r="C44" s="6"/>
      <c r="D44" s="6"/>
      <c r="E44" s="212"/>
      <c r="F44" s="211"/>
      <c r="G44" s="211"/>
      <c r="H44" s="211"/>
      <c r="I44" s="16" t="str">
        <f t="shared" si="1"/>
        <v/>
      </c>
      <c r="J44" s="16" t="str">
        <f t="shared" si="2"/>
        <v/>
      </c>
      <c r="K44" s="58" t="str">
        <f t="shared" si="3"/>
        <v/>
      </c>
      <c r="L44" s="58" t="str">
        <f t="shared" si="4"/>
        <v/>
      </c>
      <c r="M44" s="365" t="str">
        <f t="shared" si="5"/>
        <v/>
      </c>
      <c r="N44" s="58" t="str">
        <f t="shared" si="6"/>
        <v/>
      </c>
      <c r="O44" s="342" t="b">
        <f t="shared" si="7"/>
        <v>0</v>
      </c>
      <c r="P44" s="343">
        <f t="shared" si="8"/>
        <v>1</v>
      </c>
    </row>
    <row r="45" spans="1:16">
      <c r="A45" s="37">
        <v>36</v>
      </c>
      <c r="B45" s="6"/>
      <c r="C45" s="6"/>
      <c r="D45" s="6"/>
      <c r="E45" s="212"/>
      <c r="F45" s="211"/>
      <c r="G45" s="211"/>
      <c r="H45" s="211"/>
      <c r="I45" s="16" t="str">
        <f t="shared" si="1"/>
        <v/>
      </c>
      <c r="J45" s="16" t="str">
        <f t="shared" si="2"/>
        <v/>
      </c>
      <c r="K45" s="58" t="str">
        <f t="shared" si="3"/>
        <v/>
      </c>
      <c r="L45" s="58" t="str">
        <f t="shared" si="4"/>
        <v/>
      </c>
      <c r="M45" s="365" t="str">
        <f t="shared" si="5"/>
        <v/>
      </c>
      <c r="N45" s="58" t="str">
        <f t="shared" si="6"/>
        <v/>
      </c>
      <c r="O45" s="342" t="b">
        <f t="shared" si="7"/>
        <v>0</v>
      </c>
      <c r="P45" s="343">
        <f t="shared" si="8"/>
        <v>1</v>
      </c>
    </row>
    <row r="46" spans="1:16">
      <c r="A46" s="37">
        <v>37</v>
      </c>
      <c r="B46" s="6"/>
      <c r="C46" s="6"/>
      <c r="D46" s="6"/>
      <c r="E46" s="212"/>
      <c r="F46" s="211"/>
      <c r="G46" s="211"/>
      <c r="H46" s="211"/>
      <c r="I46" s="16" t="str">
        <f t="shared" si="1"/>
        <v/>
      </c>
      <c r="J46" s="16" t="str">
        <f t="shared" si="2"/>
        <v/>
      </c>
      <c r="K46" s="58" t="str">
        <f t="shared" si="3"/>
        <v/>
      </c>
      <c r="L46" s="58" t="str">
        <f t="shared" si="4"/>
        <v/>
      </c>
      <c r="M46" s="365" t="str">
        <f t="shared" si="5"/>
        <v/>
      </c>
      <c r="N46" s="58" t="str">
        <f t="shared" si="6"/>
        <v/>
      </c>
      <c r="O46" s="342" t="b">
        <f t="shared" si="7"/>
        <v>0</v>
      </c>
      <c r="P46" s="343">
        <f t="shared" si="8"/>
        <v>1</v>
      </c>
    </row>
    <row r="47" spans="1:16">
      <c r="A47" s="37">
        <v>38</v>
      </c>
      <c r="B47" s="6"/>
      <c r="C47" s="6"/>
      <c r="D47" s="6"/>
      <c r="E47" s="212"/>
      <c r="F47" s="211"/>
      <c r="G47" s="211"/>
      <c r="H47" s="211"/>
      <c r="I47" s="16" t="str">
        <f t="shared" si="1"/>
        <v/>
      </c>
      <c r="J47" s="16" t="str">
        <f t="shared" si="2"/>
        <v/>
      </c>
      <c r="K47" s="58" t="str">
        <f t="shared" si="3"/>
        <v/>
      </c>
      <c r="L47" s="58" t="str">
        <f t="shared" si="4"/>
        <v/>
      </c>
      <c r="M47" s="365" t="str">
        <f t="shared" si="5"/>
        <v/>
      </c>
      <c r="N47" s="58" t="str">
        <f t="shared" si="6"/>
        <v/>
      </c>
      <c r="O47" s="342" t="b">
        <f t="shared" si="7"/>
        <v>0</v>
      </c>
      <c r="P47" s="343">
        <f t="shared" si="8"/>
        <v>1</v>
      </c>
    </row>
    <row r="48" spans="1:16">
      <c r="A48" s="37">
        <v>39</v>
      </c>
      <c r="B48" s="6"/>
      <c r="C48" s="6"/>
      <c r="D48" s="6"/>
      <c r="E48" s="212"/>
      <c r="F48" s="211"/>
      <c r="G48" s="211"/>
      <c r="H48" s="211"/>
      <c r="I48" s="16" t="str">
        <f t="shared" si="1"/>
        <v/>
      </c>
      <c r="J48" s="16" t="str">
        <f t="shared" si="2"/>
        <v/>
      </c>
      <c r="K48" s="58" t="str">
        <f t="shared" si="3"/>
        <v/>
      </c>
      <c r="L48" s="58" t="str">
        <f t="shared" si="4"/>
        <v/>
      </c>
      <c r="M48" s="365" t="str">
        <f t="shared" si="5"/>
        <v/>
      </c>
      <c r="N48" s="58" t="str">
        <f t="shared" si="6"/>
        <v/>
      </c>
      <c r="O48" s="342" t="b">
        <f t="shared" si="7"/>
        <v>0</v>
      </c>
      <c r="P48" s="343">
        <f t="shared" si="8"/>
        <v>1</v>
      </c>
    </row>
    <row r="49" spans="1:16">
      <c r="A49" s="37">
        <v>40</v>
      </c>
      <c r="B49" s="6"/>
      <c r="C49" s="6"/>
      <c r="D49" s="6"/>
      <c r="E49" s="212"/>
      <c r="F49" s="211"/>
      <c r="G49" s="211"/>
      <c r="H49" s="211"/>
      <c r="I49" s="16" t="str">
        <f t="shared" si="1"/>
        <v/>
      </c>
      <c r="J49" s="16" t="str">
        <f t="shared" si="2"/>
        <v/>
      </c>
      <c r="K49" s="58" t="str">
        <f t="shared" si="3"/>
        <v/>
      </c>
      <c r="L49" s="58" t="str">
        <f t="shared" si="4"/>
        <v/>
      </c>
      <c r="M49" s="365" t="str">
        <f t="shared" si="5"/>
        <v/>
      </c>
      <c r="N49" s="58" t="str">
        <f t="shared" si="6"/>
        <v/>
      </c>
      <c r="O49" s="342" t="b">
        <f t="shared" si="7"/>
        <v>0</v>
      </c>
      <c r="P49" s="343">
        <f t="shared" si="8"/>
        <v>1</v>
      </c>
    </row>
    <row r="50" spans="1:16">
      <c r="A50" s="37">
        <v>41</v>
      </c>
      <c r="B50" s="6"/>
      <c r="C50" s="6"/>
      <c r="D50" s="6"/>
      <c r="E50" s="212"/>
      <c r="F50" s="211"/>
      <c r="G50" s="211"/>
      <c r="H50" s="211"/>
      <c r="I50" s="16" t="str">
        <f t="shared" si="1"/>
        <v/>
      </c>
      <c r="J50" s="16" t="str">
        <f t="shared" si="2"/>
        <v/>
      </c>
      <c r="K50" s="58" t="str">
        <f t="shared" si="3"/>
        <v/>
      </c>
      <c r="L50" s="58" t="str">
        <f t="shared" si="4"/>
        <v/>
      </c>
      <c r="M50" s="365" t="str">
        <f t="shared" si="5"/>
        <v/>
      </c>
      <c r="N50" s="58" t="str">
        <f t="shared" si="6"/>
        <v/>
      </c>
      <c r="O50" s="342" t="b">
        <f t="shared" si="7"/>
        <v>0</v>
      </c>
      <c r="P50" s="343">
        <f t="shared" si="8"/>
        <v>1</v>
      </c>
    </row>
    <row r="51" spans="1:16">
      <c r="A51" s="37">
        <v>42</v>
      </c>
      <c r="B51" s="6"/>
      <c r="C51" s="6"/>
      <c r="D51" s="6"/>
      <c r="E51" s="212"/>
      <c r="F51" s="211"/>
      <c r="G51" s="211"/>
      <c r="H51" s="211"/>
      <c r="I51" s="16" t="str">
        <f t="shared" si="1"/>
        <v/>
      </c>
      <c r="J51" s="16" t="str">
        <f t="shared" si="2"/>
        <v/>
      </c>
      <c r="K51" s="58" t="str">
        <f t="shared" si="3"/>
        <v/>
      </c>
      <c r="L51" s="58" t="str">
        <f t="shared" si="4"/>
        <v/>
      </c>
      <c r="M51" s="365" t="str">
        <f t="shared" si="5"/>
        <v/>
      </c>
      <c r="N51" s="58" t="str">
        <f t="shared" si="6"/>
        <v/>
      </c>
      <c r="O51" s="342" t="b">
        <f t="shared" si="7"/>
        <v>0</v>
      </c>
      <c r="P51" s="343">
        <f t="shared" si="8"/>
        <v>1</v>
      </c>
    </row>
    <row r="52" spans="1:16">
      <c r="A52" s="37">
        <v>43</v>
      </c>
      <c r="B52" s="6"/>
      <c r="C52" s="6"/>
      <c r="D52" s="6"/>
      <c r="E52" s="212"/>
      <c r="F52" s="211"/>
      <c r="G52" s="211"/>
      <c r="H52" s="211"/>
      <c r="I52" s="16" t="str">
        <f t="shared" si="1"/>
        <v/>
      </c>
      <c r="J52" s="16" t="str">
        <f t="shared" si="2"/>
        <v/>
      </c>
      <c r="K52" s="58" t="str">
        <f t="shared" si="3"/>
        <v/>
      </c>
      <c r="L52" s="58" t="str">
        <f t="shared" si="4"/>
        <v/>
      </c>
      <c r="M52" s="365" t="str">
        <f t="shared" si="5"/>
        <v/>
      </c>
      <c r="N52" s="58" t="str">
        <f t="shared" si="6"/>
        <v/>
      </c>
      <c r="O52" s="342" t="b">
        <f t="shared" si="7"/>
        <v>0</v>
      </c>
      <c r="P52" s="343">
        <f t="shared" si="8"/>
        <v>1</v>
      </c>
    </row>
    <row r="53" spans="1:16">
      <c r="A53" s="37">
        <v>44</v>
      </c>
      <c r="B53" s="6"/>
      <c r="C53" s="6"/>
      <c r="D53" s="6"/>
      <c r="E53" s="212"/>
      <c r="F53" s="211"/>
      <c r="G53" s="211"/>
      <c r="H53" s="211"/>
      <c r="I53" s="16" t="str">
        <f t="shared" si="1"/>
        <v/>
      </c>
      <c r="J53" s="16" t="str">
        <f t="shared" si="2"/>
        <v/>
      </c>
      <c r="K53" s="58" t="str">
        <f t="shared" si="3"/>
        <v/>
      </c>
      <c r="L53" s="58" t="str">
        <f t="shared" si="4"/>
        <v/>
      </c>
      <c r="M53" s="365" t="str">
        <f t="shared" si="5"/>
        <v/>
      </c>
      <c r="N53" s="58" t="str">
        <f t="shared" si="6"/>
        <v/>
      </c>
      <c r="O53" s="342" t="b">
        <f t="shared" si="7"/>
        <v>0</v>
      </c>
      <c r="P53" s="343">
        <f t="shared" si="8"/>
        <v>1</v>
      </c>
    </row>
    <row r="54" spans="1:16">
      <c r="A54" s="37">
        <v>45</v>
      </c>
      <c r="B54" s="6"/>
      <c r="C54" s="6"/>
      <c r="D54" s="6"/>
      <c r="E54" s="212"/>
      <c r="F54" s="211"/>
      <c r="G54" s="211"/>
      <c r="H54" s="211"/>
      <c r="I54" s="16" t="str">
        <f t="shared" si="1"/>
        <v/>
      </c>
      <c r="J54" s="16" t="str">
        <f t="shared" si="2"/>
        <v/>
      </c>
      <c r="K54" s="58" t="str">
        <f t="shared" si="3"/>
        <v/>
      </c>
      <c r="L54" s="58" t="str">
        <f t="shared" si="4"/>
        <v/>
      </c>
      <c r="M54" s="365" t="str">
        <f t="shared" si="5"/>
        <v/>
      </c>
      <c r="N54" s="58" t="str">
        <f t="shared" si="6"/>
        <v/>
      </c>
      <c r="O54" s="342" t="b">
        <f t="shared" si="7"/>
        <v>0</v>
      </c>
      <c r="P54" s="343">
        <f t="shared" si="8"/>
        <v>1</v>
      </c>
    </row>
    <row r="55" spans="1:16">
      <c r="A55" s="37">
        <v>46</v>
      </c>
      <c r="B55" s="6"/>
      <c r="C55" s="6"/>
      <c r="D55" s="6"/>
      <c r="E55" s="212"/>
      <c r="F55" s="211"/>
      <c r="G55" s="211"/>
      <c r="H55" s="211"/>
      <c r="I55" s="16" t="str">
        <f t="shared" si="1"/>
        <v/>
      </c>
      <c r="J55" s="16" t="str">
        <f t="shared" si="2"/>
        <v/>
      </c>
      <c r="K55" s="58" t="str">
        <f t="shared" si="3"/>
        <v/>
      </c>
      <c r="L55" s="58" t="str">
        <f t="shared" si="4"/>
        <v/>
      </c>
      <c r="M55" s="365" t="str">
        <f t="shared" si="5"/>
        <v/>
      </c>
      <c r="N55" s="58" t="str">
        <f t="shared" si="6"/>
        <v/>
      </c>
      <c r="O55" s="342" t="b">
        <f t="shared" si="7"/>
        <v>0</v>
      </c>
      <c r="P55" s="343">
        <f t="shared" si="8"/>
        <v>1</v>
      </c>
    </row>
    <row r="56" spans="1:16">
      <c r="A56" s="37">
        <v>47</v>
      </c>
      <c r="B56" s="6"/>
      <c r="C56" s="6"/>
      <c r="D56" s="6"/>
      <c r="E56" s="212"/>
      <c r="F56" s="211"/>
      <c r="G56" s="211"/>
      <c r="H56" s="211"/>
      <c r="I56" s="16" t="str">
        <f t="shared" si="1"/>
        <v/>
      </c>
      <c r="J56" s="16" t="str">
        <f t="shared" si="2"/>
        <v/>
      </c>
      <c r="K56" s="58" t="str">
        <f t="shared" si="3"/>
        <v/>
      </c>
      <c r="L56" s="58" t="str">
        <f t="shared" si="4"/>
        <v/>
      </c>
      <c r="M56" s="365" t="str">
        <f t="shared" si="5"/>
        <v/>
      </c>
      <c r="N56" s="58" t="str">
        <f t="shared" si="6"/>
        <v/>
      </c>
      <c r="O56" s="342" t="b">
        <f t="shared" si="7"/>
        <v>0</v>
      </c>
      <c r="P56" s="343">
        <f t="shared" si="8"/>
        <v>1</v>
      </c>
    </row>
    <row r="57" spans="1:16">
      <c r="A57" s="37">
        <v>48</v>
      </c>
      <c r="B57" s="6"/>
      <c r="C57" s="6"/>
      <c r="D57" s="6"/>
      <c r="E57" s="212"/>
      <c r="F57" s="211"/>
      <c r="G57" s="211"/>
      <c r="H57" s="211"/>
      <c r="I57" s="16" t="str">
        <f t="shared" si="1"/>
        <v/>
      </c>
      <c r="J57" s="16" t="str">
        <f t="shared" si="2"/>
        <v/>
      </c>
      <c r="K57" s="58" t="str">
        <f t="shared" si="3"/>
        <v/>
      </c>
      <c r="L57" s="58" t="str">
        <f t="shared" si="4"/>
        <v/>
      </c>
      <c r="M57" s="365" t="str">
        <f t="shared" si="5"/>
        <v/>
      </c>
      <c r="N57" s="58" t="str">
        <f t="shared" si="6"/>
        <v/>
      </c>
      <c r="O57" s="342" t="b">
        <f t="shared" si="7"/>
        <v>0</v>
      </c>
      <c r="P57" s="343">
        <f t="shared" si="8"/>
        <v>1</v>
      </c>
    </row>
    <row r="58" spans="1:16">
      <c r="A58" s="37">
        <v>49</v>
      </c>
      <c r="B58" s="6"/>
      <c r="C58" s="6"/>
      <c r="D58" s="6"/>
      <c r="E58" s="212"/>
      <c r="F58" s="211"/>
      <c r="G58" s="211"/>
      <c r="H58" s="211"/>
      <c r="I58" s="16" t="str">
        <f t="shared" si="1"/>
        <v/>
      </c>
      <c r="J58" s="16" t="str">
        <f t="shared" si="2"/>
        <v/>
      </c>
      <c r="K58" s="58" t="str">
        <f t="shared" si="3"/>
        <v/>
      </c>
      <c r="L58" s="58" t="str">
        <f t="shared" si="4"/>
        <v/>
      </c>
      <c r="M58" s="365" t="str">
        <f t="shared" si="5"/>
        <v/>
      </c>
      <c r="N58" s="58" t="str">
        <f t="shared" si="6"/>
        <v/>
      </c>
      <c r="O58" s="342" t="b">
        <f t="shared" si="7"/>
        <v>0</v>
      </c>
      <c r="P58" s="343">
        <f t="shared" si="8"/>
        <v>1</v>
      </c>
    </row>
    <row r="59" spans="1:16">
      <c r="A59" s="37">
        <v>50</v>
      </c>
      <c r="B59" s="6"/>
      <c r="C59" s="6"/>
      <c r="D59" s="6"/>
      <c r="E59" s="212"/>
      <c r="F59" s="211"/>
      <c r="G59" s="211"/>
      <c r="H59" s="211"/>
      <c r="I59" s="16" t="str">
        <f t="shared" si="1"/>
        <v/>
      </c>
      <c r="J59" s="16" t="str">
        <f t="shared" si="2"/>
        <v/>
      </c>
      <c r="K59" s="58" t="str">
        <f t="shared" si="3"/>
        <v/>
      </c>
      <c r="L59" s="58" t="str">
        <f t="shared" si="4"/>
        <v/>
      </c>
      <c r="M59" s="365" t="str">
        <f t="shared" si="5"/>
        <v/>
      </c>
      <c r="N59" s="58" t="str">
        <f t="shared" si="6"/>
        <v/>
      </c>
      <c r="O59" s="342" t="b">
        <f t="shared" si="7"/>
        <v>0</v>
      </c>
      <c r="P59" s="343">
        <f t="shared" si="8"/>
        <v>1</v>
      </c>
    </row>
    <row r="60" spans="1:16">
      <c r="A60" s="37">
        <v>51</v>
      </c>
      <c r="B60" s="6"/>
      <c r="C60" s="6"/>
      <c r="D60" s="6"/>
      <c r="E60" s="212"/>
      <c r="F60" s="211"/>
      <c r="G60" s="211"/>
      <c r="H60" s="211"/>
      <c r="I60" s="16" t="str">
        <f t="shared" si="1"/>
        <v/>
      </c>
      <c r="J60" s="16" t="str">
        <f t="shared" si="2"/>
        <v/>
      </c>
      <c r="K60" s="58" t="str">
        <f t="shared" si="3"/>
        <v/>
      </c>
      <c r="L60" s="58" t="str">
        <f t="shared" si="4"/>
        <v/>
      </c>
      <c r="M60" s="365" t="str">
        <f t="shared" si="5"/>
        <v/>
      </c>
      <c r="N60" s="58" t="str">
        <f t="shared" si="6"/>
        <v/>
      </c>
      <c r="O60" s="342" t="b">
        <f t="shared" si="7"/>
        <v>0</v>
      </c>
      <c r="P60" s="343">
        <f t="shared" si="8"/>
        <v>1</v>
      </c>
    </row>
    <row r="61" spans="1:16">
      <c r="A61" s="37">
        <v>52</v>
      </c>
      <c r="B61" s="6"/>
      <c r="C61" s="6"/>
      <c r="D61" s="6"/>
      <c r="E61" s="212"/>
      <c r="F61" s="211"/>
      <c r="G61" s="211"/>
      <c r="H61" s="211"/>
      <c r="I61" s="16" t="str">
        <f t="shared" si="1"/>
        <v/>
      </c>
      <c r="J61" s="16" t="str">
        <f t="shared" si="2"/>
        <v/>
      </c>
      <c r="K61" s="58" t="str">
        <f t="shared" si="3"/>
        <v/>
      </c>
      <c r="L61" s="58" t="str">
        <f t="shared" si="4"/>
        <v/>
      </c>
      <c r="M61" s="365" t="str">
        <f t="shared" si="5"/>
        <v/>
      </c>
      <c r="N61" s="58" t="str">
        <f t="shared" si="6"/>
        <v/>
      </c>
      <c r="O61" s="342" t="b">
        <f t="shared" si="7"/>
        <v>0</v>
      </c>
      <c r="P61" s="343">
        <f t="shared" si="8"/>
        <v>1</v>
      </c>
    </row>
    <row r="62" spans="1:16">
      <c r="A62" s="37">
        <v>53</v>
      </c>
      <c r="B62" s="6"/>
      <c r="C62" s="6"/>
      <c r="D62" s="6"/>
      <c r="E62" s="212"/>
      <c r="F62" s="211"/>
      <c r="G62" s="211"/>
      <c r="H62" s="211"/>
      <c r="I62" s="16" t="str">
        <f t="shared" si="1"/>
        <v/>
      </c>
      <c r="J62" s="16" t="str">
        <f t="shared" si="2"/>
        <v/>
      </c>
      <c r="K62" s="58" t="str">
        <f t="shared" si="3"/>
        <v/>
      </c>
      <c r="L62" s="58" t="str">
        <f t="shared" si="4"/>
        <v/>
      </c>
      <c r="M62" s="365" t="str">
        <f t="shared" si="5"/>
        <v/>
      </c>
      <c r="N62" s="58" t="str">
        <f t="shared" si="6"/>
        <v/>
      </c>
      <c r="O62" s="342" t="b">
        <f t="shared" si="7"/>
        <v>0</v>
      </c>
      <c r="P62" s="343">
        <f t="shared" si="8"/>
        <v>1</v>
      </c>
    </row>
    <row r="63" spans="1:16">
      <c r="A63" s="37">
        <v>54</v>
      </c>
      <c r="B63" s="6"/>
      <c r="C63" s="6"/>
      <c r="D63" s="6"/>
      <c r="E63" s="212"/>
      <c r="F63" s="211"/>
      <c r="G63" s="211"/>
      <c r="H63" s="211"/>
      <c r="I63" s="16" t="str">
        <f t="shared" si="1"/>
        <v/>
      </c>
      <c r="J63" s="16" t="str">
        <f t="shared" si="2"/>
        <v/>
      </c>
      <c r="K63" s="58" t="str">
        <f t="shared" si="3"/>
        <v/>
      </c>
      <c r="L63" s="58" t="str">
        <f t="shared" si="4"/>
        <v/>
      </c>
      <c r="M63" s="365" t="str">
        <f t="shared" si="5"/>
        <v/>
      </c>
      <c r="N63" s="58" t="str">
        <f t="shared" si="6"/>
        <v/>
      </c>
      <c r="O63" s="342" t="b">
        <f t="shared" si="7"/>
        <v>0</v>
      </c>
      <c r="P63" s="343">
        <f t="shared" si="8"/>
        <v>1</v>
      </c>
    </row>
    <row r="64" spans="1:16">
      <c r="A64" s="37">
        <v>55</v>
      </c>
      <c r="B64" s="6"/>
      <c r="C64" s="6"/>
      <c r="D64" s="6"/>
      <c r="E64" s="212"/>
      <c r="F64" s="211"/>
      <c r="G64" s="211"/>
      <c r="H64" s="211"/>
      <c r="I64" s="16" t="str">
        <f t="shared" si="1"/>
        <v/>
      </c>
      <c r="J64" s="16" t="str">
        <f t="shared" si="2"/>
        <v/>
      </c>
      <c r="K64" s="58" t="str">
        <f t="shared" si="3"/>
        <v/>
      </c>
      <c r="L64" s="58" t="str">
        <f t="shared" si="4"/>
        <v/>
      </c>
      <c r="M64" s="365" t="str">
        <f t="shared" si="5"/>
        <v/>
      </c>
      <c r="N64" s="58" t="str">
        <f t="shared" si="6"/>
        <v/>
      </c>
      <c r="O64" s="342" t="b">
        <f t="shared" si="7"/>
        <v>0</v>
      </c>
      <c r="P64" s="343">
        <f t="shared" si="8"/>
        <v>1</v>
      </c>
    </row>
    <row r="65" spans="1:16">
      <c r="A65" s="37">
        <v>56</v>
      </c>
      <c r="B65" s="6"/>
      <c r="C65" s="6"/>
      <c r="D65" s="6"/>
      <c r="E65" s="212"/>
      <c r="F65" s="211"/>
      <c r="G65" s="211"/>
      <c r="H65" s="211"/>
      <c r="I65" s="16" t="str">
        <f t="shared" si="1"/>
        <v/>
      </c>
      <c r="J65" s="16" t="str">
        <f t="shared" si="2"/>
        <v/>
      </c>
      <c r="K65" s="58" t="str">
        <f t="shared" si="3"/>
        <v/>
      </c>
      <c r="L65" s="58" t="str">
        <f t="shared" si="4"/>
        <v/>
      </c>
      <c r="M65" s="365" t="str">
        <f t="shared" si="5"/>
        <v/>
      </c>
      <c r="N65" s="58" t="str">
        <f t="shared" si="6"/>
        <v/>
      </c>
      <c r="O65" s="342" t="b">
        <f t="shared" si="7"/>
        <v>0</v>
      </c>
      <c r="P65" s="343">
        <f t="shared" si="8"/>
        <v>1</v>
      </c>
    </row>
    <row r="66" spans="1:16">
      <c r="A66" s="37">
        <v>57</v>
      </c>
      <c r="B66" s="6"/>
      <c r="C66" s="6"/>
      <c r="D66" s="6"/>
      <c r="E66" s="212"/>
      <c r="F66" s="211"/>
      <c r="G66" s="211"/>
      <c r="H66" s="211"/>
      <c r="I66" s="16" t="str">
        <f t="shared" si="1"/>
        <v/>
      </c>
      <c r="J66" s="16" t="str">
        <f t="shared" si="2"/>
        <v/>
      </c>
      <c r="K66" s="58" t="str">
        <f t="shared" si="3"/>
        <v/>
      </c>
      <c r="L66" s="58" t="str">
        <f t="shared" si="4"/>
        <v/>
      </c>
      <c r="M66" s="365" t="str">
        <f t="shared" si="5"/>
        <v/>
      </c>
      <c r="N66" s="58" t="str">
        <f t="shared" si="6"/>
        <v/>
      </c>
      <c r="O66" s="342" t="b">
        <f t="shared" si="7"/>
        <v>0</v>
      </c>
      <c r="P66" s="343">
        <f t="shared" si="8"/>
        <v>1</v>
      </c>
    </row>
    <row r="67" spans="1:16">
      <c r="A67" s="37">
        <v>58</v>
      </c>
      <c r="B67" s="6"/>
      <c r="C67" s="6"/>
      <c r="D67" s="6"/>
      <c r="E67" s="212"/>
      <c r="F67" s="211"/>
      <c r="G67" s="211"/>
      <c r="H67" s="211"/>
      <c r="I67" s="16" t="str">
        <f t="shared" si="1"/>
        <v/>
      </c>
      <c r="J67" s="16" t="str">
        <f t="shared" si="2"/>
        <v/>
      </c>
      <c r="K67" s="58" t="str">
        <f t="shared" si="3"/>
        <v/>
      </c>
      <c r="L67" s="58" t="str">
        <f t="shared" si="4"/>
        <v/>
      </c>
      <c r="M67" s="365" t="str">
        <f t="shared" si="5"/>
        <v/>
      </c>
      <c r="N67" s="58" t="str">
        <f t="shared" si="6"/>
        <v/>
      </c>
      <c r="O67" s="342" t="b">
        <f t="shared" si="7"/>
        <v>0</v>
      </c>
      <c r="P67" s="343">
        <f t="shared" si="8"/>
        <v>1</v>
      </c>
    </row>
    <row r="68" spans="1:16">
      <c r="A68" s="37">
        <v>59</v>
      </c>
      <c r="B68" s="6"/>
      <c r="C68" s="6"/>
      <c r="D68" s="6"/>
      <c r="E68" s="212"/>
      <c r="F68" s="211"/>
      <c r="G68" s="211"/>
      <c r="H68" s="211"/>
      <c r="I68" s="16" t="str">
        <f t="shared" si="1"/>
        <v/>
      </c>
      <c r="J68" s="16" t="str">
        <f t="shared" si="2"/>
        <v/>
      </c>
      <c r="K68" s="58" t="str">
        <f t="shared" si="3"/>
        <v/>
      </c>
      <c r="L68" s="58" t="str">
        <f t="shared" si="4"/>
        <v/>
      </c>
      <c r="M68" s="365" t="str">
        <f t="shared" si="5"/>
        <v/>
      </c>
      <c r="N68" s="58" t="str">
        <f t="shared" si="6"/>
        <v/>
      </c>
      <c r="O68" s="342" t="b">
        <f t="shared" si="7"/>
        <v>0</v>
      </c>
      <c r="P68" s="343">
        <f t="shared" si="8"/>
        <v>1</v>
      </c>
    </row>
    <row r="69" spans="1:16">
      <c r="A69" s="37">
        <v>60</v>
      </c>
      <c r="B69" s="6"/>
      <c r="C69" s="6"/>
      <c r="D69" s="6"/>
      <c r="E69" s="212"/>
      <c r="F69" s="211"/>
      <c r="G69" s="211"/>
      <c r="H69" s="211"/>
      <c r="I69" s="16" t="str">
        <f t="shared" si="1"/>
        <v/>
      </c>
      <c r="J69" s="16" t="str">
        <f t="shared" si="2"/>
        <v/>
      </c>
      <c r="K69" s="58" t="str">
        <f t="shared" si="3"/>
        <v/>
      </c>
      <c r="L69" s="58" t="str">
        <f t="shared" si="4"/>
        <v/>
      </c>
      <c r="M69" s="365" t="str">
        <f t="shared" si="5"/>
        <v/>
      </c>
      <c r="N69" s="58" t="str">
        <f t="shared" si="6"/>
        <v/>
      </c>
      <c r="O69" s="342" t="b">
        <f t="shared" si="7"/>
        <v>0</v>
      </c>
      <c r="P69" s="343">
        <f t="shared" si="8"/>
        <v>1</v>
      </c>
    </row>
    <row r="70" spans="1:16">
      <c r="A70" s="37">
        <v>61</v>
      </c>
      <c r="B70" s="6"/>
      <c r="C70" s="6"/>
      <c r="D70" s="6"/>
      <c r="E70" s="212"/>
      <c r="F70" s="211"/>
      <c r="G70" s="211"/>
      <c r="H70" s="211"/>
      <c r="I70" s="16" t="str">
        <f t="shared" si="1"/>
        <v/>
      </c>
      <c r="J70" s="16" t="str">
        <f t="shared" si="2"/>
        <v/>
      </c>
      <c r="K70" s="58" t="str">
        <f t="shared" si="3"/>
        <v/>
      </c>
      <c r="L70" s="58" t="str">
        <f t="shared" si="4"/>
        <v/>
      </c>
      <c r="M70" s="365" t="str">
        <f t="shared" si="5"/>
        <v/>
      </c>
      <c r="N70" s="58" t="str">
        <f t="shared" si="6"/>
        <v/>
      </c>
      <c r="O70" s="342" t="b">
        <f t="shared" si="7"/>
        <v>0</v>
      </c>
      <c r="P70" s="343">
        <f t="shared" si="8"/>
        <v>1</v>
      </c>
    </row>
    <row r="71" spans="1:16">
      <c r="A71" s="37">
        <v>62</v>
      </c>
      <c r="B71" s="6"/>
      <c r="C71" s="6"/>
      <c r="D71" s="6"/>
      <c r="E71" s="212"/>
      <c r="F71" s="211"/>
      <c r="G71" s="211"/>
      <c r="H71" s="211"/>
      <c r="I71" s="16" t="str">
        <f t="shared" si="1"/>
        <v/>
      </c>
      <c r="J71" s="16" t="str">
        <f t="shared" si="2"/>
        <v/>
      </c>
      <c r="K71" s="58" t="str">
        <f t="shared" si="3"/>
        <v/>
      </c>
      <c r="L71" s="58" t="str">
        <f t="shared" si="4"/>
        <v/>
      </c>
      <c r="M71" s="365" t="str">
        <f t="shared" si="5"/>
        <v/>
      </c>
      <c r="N71" s="58" t="str">
        <f t="shared" si="6"/>
        <v/>
      </c>
      <c r="O71" s="342" t="b">
        <f t="shared" si="7"/>
        <v>0</v>
      </c>
      <c r="P71" s="343">
        <f t="shared" si="8"/>
        <v>1</v>
      </c>
    </row>
    <row r="72" spans="1:16">
      <c r="A72" s="37">
        <v>63</v>
      </c>
      <c r="B72" s="6"/>
      <c r="C72" s="6"/>
      <c r="D72" s="6"/>
      <c r="E72" s="212"/>
      <c r="F72" s="211"/>
      <c r="G72" s="211"/>
      <c r="H72" s="211"/>
      <c r="I72" s="16" t="str">
        <f t="shared" si="1"/>
        <v/>
      </c>
      <c r="J72" s="16" t="str">
        <f t="shared" si="2"/>
        <v/>
      </c>
      <c r="K72" s="58" t="str">
        <f t="shared" si="3"/>
        <v/>
      </c>
      <c r="L72" s="58" t="str">
        <f t="shared" si="4"/>
        <v/>
      </c>
      <c r="M72" s="365" t="str">
        <f t="shared" si="5"/>
        <v/>
      </c>
      <c r="N72" s="58" t="str">
        <f t="shared" si="6"/>
        <v/>
      </c>
      <c r="O72" s="342" t="b">
        <f t="shared" si="7"/>
        <v>0</v>
      </c>
      <c r="P72" s="343">
        <f t="shared" si="8"/>
        <v>1</v>
      </c>
    </row>
    <row r="73" spans="1:16">
      <c r="A73" s="37">
        <v>64</v>
      </c>
      <c r="B73" s="6"/>
      <c r="C73" s="6"/>
      <c r="D73" s="6"/>
      <c r="E73" s="212"/>
      <c r="F73" s="211"/>
      <c r="G73" s="211"/>
      <c r="H73" s="211"/>
      <c r="I73" s="16" t="str">
        <f t="shared" si="1"/>
        <v/>
      </c>
      <c r="J73" s="16" t="str">
        <f t="shared" si="2"/>
        <v/>
      </c>
      <c r="K73" s="58" t="str">
        <f t="shared" si="3"/>
        <v/>
      </c>
      <c r="L73" s="58" t="str">
        <f t="shared" si="4"/>
        <v/>
      </c>
      <c r="M73" s="365" t="str">
        <f t="shared" si="5"/>
        <v/>
      </c>
      <c r="N73" s="58" t="str">
        <f t="shared" si="6"/>
        <v/>
      </c>
      <c r="O73" s="342" t="b">
        <f t="shared" si="7"/>
        <v>0</v>
      </c>
      <c r="P73" s="343">
        <f t="shared" si="8"/>
        <v>1</v>
      </c>
    </row>
    <row r="74" spans="1:16">
      <c r="A74" s="37">
        <v>65</v>
      </c>
      <c r="B74" s="6"/>
      <c r="C74" s="6"/>
      <c r="D74" s="6"/>
      <c r="E74" s="212"/>
      <c r="F74" s="211"/>
      <c r="G74" s="211"/>
      <c r="H74" s="211"/>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37">
        <v>66</v>
      </c>
      <c r="B75" s="6"/>
      <c r="C75" s="6"/>
      <c r="D75" s="6"/>
      <c r="E75" s="212"/>
      <c r="F75" s="211"/>
      <c r="G75" s="211"/>
      <c r="H75" s="211"/>
      <c r="I75" s="16" t="str">
        <f t="shared" si="9"/>
        <v/>
      </c>
      <c r="J75" s="16" t="str">
        <f t="shared" si="10"/>
        <v/>
      </c>
      <c r="K75" s="58" t="str">
        <f t="shared" si="11"/>
        <v/>
      </c>
      <c r="L75" s="58" t="str">
        <f t="shared" si="12"/>
        <v/>
      </c>
      <c r="M75" s="365" t="str">
        <f t="shared" si="13"/>
        <v/>
      </c>
      <c r="N75" s="58" t="str">
        <f t="shared" si="14"/>
        <v/>
      </c>
      <c r="O75" s="342" t="b">
        <f t="shared" si="15"/>
        <v>0</v>
      </c>
      <c r="P75" s="343">
        <f t="shared" si="16"/>
        <v>1</v>
      </c>
    </row>
    <row r="76" spans="1:16">
      <c r="A76" s="37">
        <v>67</v>
      </c>
      <c r="B76" s="6"/>
      <c r="C76" s="6"/>
      <c r="D76" s="6"/>
      <c r="E76" s="212"/>
      <c r="F76" s="211"/>
      <c r="G76" s="211"/>
      <c r="H76" s="211"/>
      <c r="I76" s="16" t="str">
        <f t="shared" si="9"/>
        <v/>
      </c>
      <c r="J76" s="16" t="str">
        <f t="shared" si="10"/>
        <v/>
      </c>
      <c r="K76" s="58" t="str">
        <f t="shared" si="11"/>
        <v/>
      </c>
      <c r="L76" s="58" t="str">
        <f t="shared" si="12"/>
        <v/>
      </c>
      <c r="M76" s="365" t="str">
        <f t="shared" si="13"/>
        <v/>
      </c>
      <c r="N76" s="58" t="str">
        <f t="shared" si="14"/>
        <v/>
      </c>
      <c r="O76" s="342" t="b">
        <f t="shared" si="15"/>
        <v>0</v>
      </c>
      <c r="P76" s="343">
        <f t="shared" si="16"/>
        <v>1</v>
      </c>
    </row>
    <row r="77" spans="1:16">
      <c r="A77" s="37">
        <v>68</v>
      </c>
      <c r="B77" s="6"/>
      <c r="C77" s="6"/>
      <c r="D77" s="6"/>
      <c r="E77" s="212"/>
      <c r="F77" s="211"/>
      <c r="G77" s="211"/>
      <c r="H77" s="211"/>
      <c r="I77" s="16" t="str">
        <f t="shared" si="9"/>
        <v/>
      </c>
      <c r="J77" s="16" t="str">
        <f t="shared" si="10"/>
        <v/>
      </c>
      <c r="K77" s="58" t="str">
        <f t="shared" si="11"/>
        <v/>
      </c>
      <c r="L77" s="58" t="str">
        <f t="shared" si="12"/>
        <v/>
      </c>
      <c r="M77" s="365" t="str">
        <f t="shared" si="13"/>
        <v/>
      </c>
      <c r="N77" s="58" t="str">
        <f t="shared" si="14"/>
        <v/>
      </c>
      <c r="O77" s="342" t="b">
        <f t="shared" si="15"/>
        <v>0</v>
      </c>
      <c r="P77" s="343">
        <f t="shared" si="16"/>
        <v>1</v>
      </c>
    </row>
    <row r="78" spans="1:16">
      <c r="A78" s="37">
        <v>69</v>
      </c>
      <c r="B78" s="6"/>
      <c r="C78" s="6"/>
      <c r="D78" s="6"/>
      <c r="E78" s="212"/>
      <c r="F78" s="211"/>
      <c r="G78" s="211"/>
      <c r="H78" s="211"/>
      <c r="I78" s="16" t="str">
        <f t="shared" si="9"/>
        <v/>
      </c>
      <c r="J78" s="16" t="str">
        <f t="shared" si="10"/>
        <v/>
      </c>
      <c r="K78" s="58" t="str">
        <f t="shared" si="11"/>
        <v/>
      </c>
      <c r="L78" s="58" t="str">
        <f t="shared" si="12"/>
        <v/>
      </c>
      <c r="M78" s="365" t="str">
        <f t="shared" si="13"/>
        <v/>
      </c>
      <c r="N78" s="58" t="str">
        <f t="shared" si="14"/>
        <v/>
      </c>
      <c r="O78" s="342" t="b">
        <f t="shared" si="15"/>
        <v>0</v>
      </c>
      <c r="P78" s="343">
        <f t="shared" si="16"/>
        <v>1</v>
      </c>
    </row>
    <row r="79" spans="1:16">
      <c r="A79" s="37">
        <v>70</v>
      </c>
      <c r="B79" s="6"/>
      <c r="C79" s="6"/>
      <c r="D79" s="6"/>
      <c r="E79" s="212"/>
      <c r="F79" s="211"/>
      <c r="G79" s="211"/>
      <c r="H79" s="211"/>
      <c r="I79" s="16" t="str">
        <f t="shared" si="9"/>
        <v/>
      </c>
      <c r="J79" s="16" t="str">
        <f t="shared" si="10"/>
        <v/>
      </c>
      <c r="K79" s="58" t="str">
        <f t="shared" si="11"/>
        <v/>
      </c>
      <c r="L79" s="58" t="str">
        <f t="shared" si="12"/>
        <v/>
      </c>
      <c r="M79" s="365" t="str">
        <f t="shared" si="13"/>
        <v/>
      </c>
      <c r="N79" s="58" t="str">
        <f t="shared" si="14"/>
        <v/>
      </c>
      <c r="O79" s="342" t="b">
        <f t="shared" si="15"/>
        <v>0</v>
      </c>
      <c r="P79" s="343">
        <f t="shared" si="16"/>
        <v>1</v>
      </c>
    </row>
    <row r="80" spans="1:16">
      <c r="A80" s="37">
        <v>71</v>
      </c>
      <c r="B80" s="6"/>
      <c r="C80" s="6"/>
      <c r="D80" s="6"/>
      <c r="E80" s="212"/>
      <c r="F80" s="211"/>
      <c r="G80" s="211"/>
      <c r="H80" s="211"/>
      <c r="I80" s="16" t="str">
        <f t="shared" si="9"/>
        <v/>
      </c>
      <c r="J80" s="16" t="str">
        <f t="shared" si="10"/>
        <v/>
      </c>
      <c r="K80" s="58" t="str">
        <f t="shared" si="11"/>
        <v/>
      </c>
      <c r="L80" s="58" t="str">
        <f t="shared" si="12"/>
        <v/>
      </c>
      <c r="M80" s="365" t="str">
        <f t="shared" si="13"/>
        <v/>
      </c>
      <c r="N80" s="58" t="str">
        <f t="shared" si="14"/>
        <v/>
      </c>
      <c r="O80" s="342" t="b">
        <f t="shared" si="15"/>
        <v>0</v>
      </c>
      <c r="P80" s="343">
        <f t="shared" si="16"/>
        <v>1</v>
      </c>
    </row>
    <row r="81" spans="1:16">
      <c r="A81" s="37">
        <v>72</v>
      </c>
      <c r="B81" s="6"/>
      <c r="C81" s="6"/>
      <c r="D81" s="6"/>
      <c r="E81" s="212"/>
      <c r="F81" s="211"/>
      <c r="G81" s="211"/>
      <c r="H81" s="211"/>
      <c r="I81" s="16" t="str">
        <f t="shared" si="9"/>
        <v/>
      </c>
      <c r="J81" s="16" t="str">
        <f t="shared" si="10"/>
        <v/>
      </c>
      <c r="K81" s="58" t="str">
        <f t="shared" si="11"/>
        <v/>
      </c>
      <c r="L81" s="58" t="str">
        <f t="shared" si="12"/>
        <v/>
      </c>
      <c r="M81" s="365" t="str">
        <f t="shared" si="13"/>
        <v/>
      </c>
      <c r="N81" s="58" t="str">
        <f t="shared" si="14"/>
        <v/>
      </c>
      <c r="O81" s="342" t="b">
        <f t="shared" si="15"/>
        <v>0</v>
      </c>
      <c r="P81" s="343">
        <f t="shared" si="16"/>
        <v>1</v>
      </c>
    </row>
    <row r="82" spans="1:16">
      <c r="A82" s="37">
        <v>73</v>
      </c>
      <c r="B82" s="6"/>
      <c r="C82" s="6"/>
      <c r="D82" s="6"/>
      <c r="E82" s="212"/>
      <c r="F82" s="211"/>
      <c r="G82" s="211"/>
      <c r="H82" s="211"/>
      <c r="I82" s="16" t="str">
        <f t="shared" si="9"/>
        <v/>
      </c>
      <c r="J82" s="16" t="str">
        <f t="shared" si="10"/>
        <v/>
      </c>
      <c r="K82" s="58" t="str">
        <f t="shared" si="11"/>
        <v/>
      </c>
      <c r="L82" s="58" t="str">
        <f t="shared" si="12"/>
        <v/>
      </c>
      <c r="M82" s="365" t="str">
        <f t="shared" si="13"/>
        <v/>
      </c>
      <c r="N82" s="58" t="str">
        <f t="shared" si="14"/>
        <v/>
      </c>
      <c r="O82" s="342" t="b">
        <f t="shared" si="15"/>
        <v>0</v>
      </c>
      <c r="P82" s="343">
        <f t="shared" si="16"/>
        <v>1</v>
      </c>
    </row>
    <row r="83" spans="1:16">
      <c r="A83" s="37">
        <v>74</v>
      </c>
      <c r="B83" s="6"/>
      <c r="C83" s="6"/>
      <c r="D83" s="6"/>
      <c r="E83" s="212"/>
      <c r="F83" s="211"/>
      <c r="G83" s="211"/>
      <c r="H83" s="211"/>
      <c r="I83" s="16" t="str">
        <f t="shared" si="9"/>
        <v/>
      </c>
      <c r="J83" s="16" t="str">
        <f t="shared" si="10"/>
        <v/>
      </c>
      <c r="K83" s="58" t="str">
        <f t="shared" si="11"/>
        <v/>
      </c>
      <c r="L83" s="58" t="str">
        <f t="shared" si="12"/>
        <v/>
      </c>
      <c r="M83" s="365" t="str">
        <f t="shared" si="13"/>
        <v/>
      </c>
      <c r="N83" s="58" t="str">
        <f t="shared" si="14"/>
        <v/>
      </c>
      <c r="O83" s="342" t="b">
        <f t="shared" si="15"/>
        <v>0</v>
      </c>
      <c r="P83" s="343">
        <f t="shared" si="16"/>
        <v>1</v>
      </c>
    </row>
    <row r="84" spans="1:16">
      <c r="A84" s="37">
        <v>75</v>
      </c>
      <c r="B84" s="6"/>
      <c r="C84" s="6"/>
      <c r="D84" s="6"/>
      <c r="E84" s="212"/>
      <c r="F84" s="211"/>
      <c r="G84" s="211"/>
      <c r="H84" s="211"/>
      <c r="I84" s="16" t="str">
        <f t="shared" si="9"/>
        <v/>
      </c>
      <c r="J84" s="16" t="str">
        <f t="shared" si="10"/>
        <v/>
      </c>
      <c r="K84" s="58" t="str">
        <f t="shared" si="11"/>
        <v/>
      </c>
      <c r="L84" s="58" t="str">
        <f t="shared" si="12"/>
        <v/>
      </c>
      <c r="M84" s="365" t="str">
        <f t="shared" si="13"/>
        <v/>
      </c>
      <c r="N84" s="58" t="str">
        <f t="shared" si="14"/>
        <v/>
      </c>
      <c r="O84" s="342" t="b">
        <f t="shared" si="15"/>
        <v>0</v>
      </c>
      <c r="P84" s="343">
        <f t="shared" si="16"/>
        <v>1</v>
      </c>
    </row>
    <row r="85" spans="1:16">
      <c r="A85" s="37">
        <v>76</v>
      </c>
      <c r="B85" s="6"/>
      <c r="C85" s="6"/>
      <c r="D85" s="6"/>
      <c r="E85" s="212"/>
      <c r="F85" s="211"/>
      <c r="G85" s="211"/>
      <c r="H85" s="211"/>
      <c r="I85" s="16" t="str">
        <f t="shared" si="9"/>
        <v/>
      </c>
      <c r="J85" s="16" t="str">
        <f t="shared" si="10"/>
        <v/>
      </c>
      <c r="K85" s="58" t="str">
        <f t="shared" si="11"/>
        <v/>
      </c>
      <c r="L85" s="58" t="str">
        <f t="shared" si="12"/>
        <v/>
      </c>
      <c r="M85" s="365" t="str">
        <f t="shared" si="13"/>
        <v/>
      </c>
      <c r="N85" s="58" t="str">
        <f t="shared" si="14"/>
        <v/>
      </c>
      <c r="O85" s="342" t="b">
        <f t="shared" si="15"/>
        <v>0</v>
      </c>
      <c r="P85" s="343">
        <f t="shared" si="16"/>
        <v>1</v>
      </c>
    </row>
    <row r="86" spans="1:16">
      <c r="A86" s="37">
        <v>77</v>
      </c>
      <c r="B86" s="6"/>
      <c r="C86" s="6"/>
      <c r="D86" s="6"/>
      <c r="E86" s="212"/>
      <c r="F86" s="211"/>
      <c r="G86" s="211"/>
      <c r="H86" s="211"/>
      <c r="I86" s="16" t="str">
        <f t="shared" si="9"/>
        <v/>
      </c>
      <c r="J86" s="16" t="str">
        <f t="shared" si="10"/>
        <v/>
      </c>
      <c r="K86" s="58" t="str">
        <f t="shared" si="11"/>
        <v/>
      </c>
      <c r="L86" s="58" t="str">
        <f t="shared" si="12"/>
        <v/>
      </c>
      <c r="M86" s="365" t="str">
        <f t="shared" si="13"/>
        <v/>
      </c>
      <c r="N86" s="58" t="str">
        <f t="shared" si="14"/>
        <v/>
      </c>
      <c r="O86" s="342" t="b">
        <f t="shared" si="15"/>
        <v>0</v>
      </c>
      <c r="P86" s="343">
        <f t="shared" si="16"/>
        <v>1</v>
      </c>
    </row>
    <row r="87" spans="1:16">
      <c r="A87" s="37">
        <v>78</v>
      </c>
      <c r="B87" s="6"/>
      <c r="C87" s="6"/>
      <c r="D87" s="6"/>
      <c r="E87" s="212"/>
      <c r="F87" s="211"/>
      <c r="G87" s="211"/>
      <c r="H87" s="211"/>
      <c r="I87" s="16" t="str">
        <f t="shared" si="9"/>
        <v/>
      </c>
      <c r="J87" s="16" t="str">
        <f t="shared" si="10"/>
        <v/>
      </c>
      <c r="K87" s="58" t="str">
        <f t="shared" si="11"/>
        <v/>
      </c>
      <c r="L87" s="58" t="str">
        <f t="shared" si="12"/>
        <v/>
      </c>
      <c r="M87" s="365" t="str">
        <f t="shared" si="13"/>
        <v/>
      </c>
      <c r="N87" s="58" t="str">
        <f t="shared" si="14"/>
        <v/>
      </c>
      <c r="O87" s="342" t="b">
        <f t="shared" si="15"/>
        <v>0</v>
      </c>
      <c r="P87" s="343">
        <f t="shared" si="16"/>
        <v>1</v>
      </c>
    </row>
    <row r="88" spans="1:16">
      <c r="A88" s="37">
        <v>79</v>
      </c>
      <c r="B88" s="6"/>
      <c r="C88" s="6"/>
      <c r="D88" s="6"/>
      <c r="E88" s="212"/>
      <c r="F88" s="211"/>
      <c r="G88" s="211"/>
      <c r="H88" s="211"/>
      <c r="I88" s="16" t="str">
        <f t="shared" si="9"/>
        <v/>
      </c>
      <c r="J88" s="16" t="str">
        <f t="shared" si="10"/>
        <v/>
      </c>
      <c r="K88" s="58" t="str">
        <f t="shared" si="11"/>
        <v/>
      </c>
      <c r="L88" s="58" t="str">
        <f t="shared" si="12"/>
        <v/>
      </c>
      <c r="M88" s="365" t="str">
        <f t="shared" si="13"/>
        <v/>
      </c>
      <c r="N88" s="58" t="str">
        <f t="shared" si="14"/>
        <v/>
      </c>
      <c r="O88" s="342" t="b">
        <f t="shared" si="15"/>
        <v>0</v>
      </c>
      <c r="P88" s="343">
        <f t="shared" si="16"/>
        <v>1</v>
      </c>
    </row>
    <row r="89" spans="1:16">
      <c r="A89" s="37">
        <v>80</v>
      </c>
      <c r="B89" s="6"/>
      <c r="C89" s="6"/>
      <c r="D89" s="6"/>
      <c r="E89" s="212"/>
      <c r="F89" s="211"/>
      <c r="G89" s="211"/>
      <c r="H89" s="211"/>
      <c r="I89" s="16" t="str">
        <f t="shared" si="9"/>
        <v/>
      </c>
      <c r="J89" s="16" t="str">
        <f t="shared" si="10"/>
        <v/>
      </c>
      <c r="K89" s="58" t="str">
        <f t="shared" si="11"/>
        <v/>
      </c>
      <c r="L89" s="58" t="str">
        <f t="shared" si="12"/>
        <v/>
      </c>
      <c r="M89" s="365" t="str">
        <f t="shared" si="13"/>
        <v/>
      </c>
      <c r="N89" s="58" t="str">
        <f t="shared" si="14"/>
        <v/>
      </c>
      <c r="O89" s="342" t="b">
        <f t="shared" si="15"/>
        <v>0</v>
      </c>
      <c r="P89" s="343">
        <f t="shared" si="16"/>
        <v>1</v>
      </c>
    </row>
    <row r="90" spans="1:16">
      <c r="A90" s="37">
        <v>81</v>
      </c>
      <c r="B90" s="6"/>
      <c r="C90" s="6"/>
      <c r="D90" s="6"/>
      <c r="E90" s="212"/>
      <c r="F90" s="211"/>
      <c r="G90" s="211"/>
      <c r="H90" s="211"/>
      <c r="I90" s="16" t="str">
        <f t="shared" si="9"/>
        <v/>
      </c>
      <c r="J90" s="16" t="str">
        <f t="shared" si="10"/>
        <v/>
      </c>
      <c r="K90" s="58" t="str">
        <f t="shared" si="11"/>
        <v/>
      </c>
      <c r="L90" s="58" t="str">
        <f t="shared" si="12"/>
        <v/>
      </c>
      <c r="M90" s="365" t="str">
        <f t="shared" si="13"/>
        <v/>
      </c>
      <c r="N90" s="58" t="str">
        <f t="shared" si="14"/>
        <v/>
      </c>
      <c r="O90" s="342" t="b">
        <f t="shared" si="15"/>
        <v>0</v>
      </c>
      <c r="P90" s="343">
        <f t="shared" si="16"/>
        <v>1</v>
      </c>
    </row>
    <row r="91" spans="1:16">
      <c r="A91" s="37">
        <v>82</v>
      </c>
      <c r="B91" s="6"/>
      <c r="C91" s="6"/>
      <c r="D91" s="6"/>
      <c r="E91" s="212"/>
      <c r="F91" s="211"/>
      <c r="G91" s="211"/>
      <c r="H91" s="211"/>
      <c r="I91" s="16" t="str">
        <f t="shared" si="9"/>
        <v/>
      </c>
      <c r="J91" s="16" t="str">
        <f t="shared" si="10"/>
        <v/>
      </c>
      <c r="K91" s="58" t="str">
        <f t="shared" si="11"/>
        <v/>
      </c>
      <c r="L91" s="58" t="str">
        <f t="shared" si="12"/>
        <v/>
      </c>
      <c r="M91" s="365" t="str">
        <f t="shared" si="13"/>
        <v/>
      </c>
      <c r="N91" s="58" t="str">
        <f t="shared" si="14"/>
        <v/>
      </c>
      <c r="O91" s="342" t="b">
        <f t="shared" si="15"/>
        <v>0</v>
      </c>
      <c r="P91" s="343">
        <f t="shared" si="16"/>
        <v>1</v>
      </c>
    </row>
    <row r="92" spans="1:16">
      <c r="A92" s="37">
        <v>83</v>
      </c>
      <c r="B92" s="6"/>
      <c r="C92" s="6"/>
      <c r="D92" s="6"/>
      <c r="E92" s="212"/>
      <c r="F92" s="211"/>
      <c r="G92" s="211"/>
      <c r="H92" s="211"/>
      <c r="I92" s="16" t="str">
        <f t="shared" si="9"/>
        <v/>
      </c>
      <c r="J92" s="16" t="str">
        <f t="shared" si="10"/>
        <v/>
      </c>
      <c r="K92" s="58" t="str">
        <f t="shared" si="11"/>
        <v/>
      </c>
      <c r="L92" s="58" t="str">
        <f t="shared" si="12"/>
        <v/>
      </c>
      <c r="M92" s="365" t="str">
        <f t="shared" si="13"/>
        <v/>
      </c>
      <c r="N92" s="58" t="str">
        <f t="shared" si="14"/>
        <v/>
      </c>
      <c r="O92" s="342" t="b">
        <f t="shared" si="15"/>
        <v>0</v>
      </c>
      <c r="P92" s="343">
        <f t="shared" si="16"/>
        <v>1</v>
      </c>
    </row>
    <row r="93" spans="1:16">
      <c r="A93" s="37">
        <v>84</v>
      </c>
      <c r="B93" s="6"/>
      <c r="C93" s="6"/>
      <c r="D93" s="6"/>
      <c r="E93" s="212"/>
      <c r="F93" s="211"/>
      <c r="G93" s="211"/>
      <c r="H93" s="211"/>
      <c r="I93" s="16" t="str">
        <f t="shared" si="9"/>
        <v/>
      </c>
      <c r="J93" s="16" t="str">
        <f t="shared" si="10"/>
        <v/>
      </c>
      <c r="K93" s="58" t="str">
        <f t="shared" si="11"/>
        <v/>
      </c>
      <c r="L93" s="58" t="str">
        <f t="shared" si="12"/>
        <v/>
      </c>
      <c r="M93" s="365" t="str">
        <f t="shared" si="13"/>
        <v/>
      </c>
      <c r="N93" s="58" t="str">
        <f t="shared" si="14"/>
        <v/>
      </c>
      <c r="O93" s="342" t="b">
        <f t="shared" si="15"/>
        <v>0</v>
      </c>
      <c r="P93" s="343">
        <f t="shared" si="16"/>
        <v>1</v>
      </c>
    </row>
    <row r="94" spans="1:16">
      <c r="A94" s="37">
        <v>85</v>
      </c>
      <c r="B94" s="6"/>
      <c r="C94" s="6"/>
      <c r="D94" s="6"/>
      <c r="E94" s="212"/>
      <c r="F94" s="211"/>
      <c r="G94" s="211"/>
      <c r="H94" s="211"/>
      <c r="I94" s="16" t="str">
        <f t="shared" si="9"/>
        <v/>
      </c>
      <c r="J94" s="16" t="str">
        <f t="shared" si="10"/>
        <v/>
      </c>
      <c r="K94" s="58" t="str">
        <f t="shared" si="11"/>
        <v/>
      </c>
      <c r="L94" s="58" t="str">
        <f t="shared" si="12"/>
        <v/>
      </c>
      <c r="M94" s="365" t="str">
        <f t="shared" si="13"/>
        <v/>
      </c>
      <c r="N94" s="58" t="str">
        <f t="shared" si="14"/>
        <v/>
      </c>
      <c r="O94" s="342" t="b">
        <f t="shared" si="15"/>
        <v>0</v>
      </c>
      <c r="P94" s="343">
        <f t="shared" si="16"/>
        <v>1</v>
      </c>
    </row>
    <row r="95" spans="1:16">
      <c r="A95" s="37">
        <v>86</v>
      </c>
      <c r="B95" s="6"/>
      <c r="C95" s="6"/>
      <c r="D95" s="6"/>
      <c r="E95" s="212"/>
      <c r="F95" s="211"/>
      <c r="G95" s="211"/>
      <c r="H95" s="211"/>
      <c r="I95" s="16" t="str">
        <f t="shared" si="9"/>
        <v/>
      </c>
      <c r="J95" s="16" t="str">
        <f t="shared" si="10"/>
        <v/>
      </c>
      <c r="K95" s="58" t="str">
        <f t="shared" si="11"/>
        <v/>
      </c>
      <c r="L95" s="58" t="str">
        <f t="shared" si="12"/>
        <v/>
      </c>
      <c r="M95" s="365" t="str">
        <f t="shared" si="13"/>
        <v/>
      </c>
      <c r="N95" s="58" t="str">
        <f t="shared" si="14"/>
        <v/>
      </c>
      <c r="O95" s="342" t="b">
        <f t="shared" si="15"/>
        <v>0</v>
      </c>
      <c r="P95" s="343">
        <f t="shared" si="16"/>
        <v>1</v>
      </c>
    </row>
    <row r="96" spans="1:16">
      <c r="A96" s="37">
        <v>87</v>
      </c>
      <c r="B96" s="6"/>
      <c r="C96" s="6"/>
      <c r="D96" s="6"/>
      <c r="E96" s="212"/>
      <c r="F96" s="211"/>
      <c r="G96" s="211"/>
      <c r="H96" s="211"/>
      <c r="I96" s="16" t="str">
        <f t="shared" si="9"/>
        <v/>
      </c>
      <c r="J96" s="16" t="str">
        <f t="shared" si="10"/>
        <v/>
      </c>
      <c r="K96" s="58" t="str">
        <f t="shared" si="11"/>
        <v/>
      </c>
      <c r="L96" s="58" t="str">
        <f t="shared" si="12"/>
        <v/>
      </c>
      <c r="M96" s="365" t="str">
        <f t="shared" si="13"/>
        <v/>
      </c>
      <c r="N96" s="58" t="str">
        <f t="shared" si="14"/>
        <v/>
      </c>
      <c r="O96" s="342" t="b">
        <f t="shared" si="15"/>
        <v>0</v>
      </c>
      <c r="P96" s="343">
        <f t="shared" si="16"/>
        <v>1</v>
      </c>
    </row>
    <row r="97" spans="1:16">
      <c r="A97" s="37">
        <v>88</v>
      </c>
      <c r="B97" s="6"/>
      <c r="C97" s="6"/>
      <c r="D97" s="6"/>
      <c r="E97" s="212"/>
      <c r="F97" s="211"/>
      <c r="G97" s="211"/>
      <c r="H97" s="211"/>
      <c r="I97" s="16" t="str">
        <f t="shared" si="9"/>
        <v/>
      </c>
      <c r="J97" s="16" t="str">
        <f t="shared" si="10"/>
        <v/>
      </c>
      <c r="K97" s="58" t="str">
        <f t="shared" si="11"/>
        <v/>
      </c>
      <c r="L97" s="58" t="str">
        <f t="shared" si="12"/>
        <v/>
      </c>
      <c r="M97" s="365" t="str">
        <f t="shared" si="13"/>
        <v/>
      </c>
      <c r="N97" s="58" t="str">
        <f t="shared" si="14"/>
        <v/>
      </c>
      <c r="O97" s="342" t="b">
        <f t="shared" si="15"/>
        <v>0</v>
      </c>
      <c r="P97" s="343">
        <f t="shared" si="16"/>
        <v>1</v>
      </c>
    </row>
    <row r="98" spans="1:16">
      <c r="A98" s="37">
        <v>89</v>
      </c>
      <c r="B98" s="6"/>
      <c r="C98" s="6"/>
      <c r="D98" s="6"/>
      <c r="E98" s="212"/>
      <c r="F98" s="211"/>
      <c r="G98" s="211"/>
      <c r="H98" s="211"/>
      <c r="I98" s="16" t="str">
        <f t="shared" si="9"/>
        <v/>
      </c>
      <c r="J98" s="16" t="str">
        <f t="shared" si="10"/>
        <v/>
      </c>
      <c r="K98" s="58" t="str">
        <f t="shared" si="11"/>
        <v/>
      </c>
      <c r="L98" s="58" t="str">
        <f t="shared" si="12"/>
        <v/>
      </c>
      <c r="M98" s="365" t="str">
        <f t="shared" si="13"/>
        <v/>
      </c>
      <c r="N98" s="58" t="str">
        <f t="shared" si="14"/>
        <v/>
      </c>
      <c r="O98" s="342" t="b">
        <f t="shared" si="15"/>
        <v>0</v>
      </c>
      <c r="P98" s="343">
        <f t="shared" si="16"/>
        <v>1</v>
      </c>
    </row>
    <row r="99" spans="1:16">
      <c r="A99" s="37">
        <v>90</v>
      </c>
      <c r="B99" s="6"/>
      <c r="C99" s="6"/>
      <c r="D99" s="6"/>
      <c r="E99" s="212"/>
      <c r="F99" s="211"/>
      <c r="G99" s="211"/>
      <c r="H99" s="211"/>
      <c r="I99" s="16" t="str">
        <f t="shared" si="9"/>
        <v/>
      </c>
      <c r="J99" s="16" t="str">
        <f t="shared" si="10"/>
        <v/>
      </c>
      <c r="K99" s="58" t="str">
        <f t="shared" si="11"/>
        <v/>
      </c>
      <c r="L99" s="58" t="str">
        <f t="shared" si="12"/>
        <v/>
      </c>
      <c r="M99" s="365" t="str">
        <f t="shared" si="13"/>
        <v/>
      </c>
      <c r="N99" s="58" t="str">
        <f t="shared" si="14"/>
        <v/>
      </c>
      <c r="O99" s="342" t="b">
        <f t="shared" si="15"/>
        <v>0</v>
      </c>
      <c r="P99" s="343">
        <f t="shared" si="16"/>
        <v>1</v>
      </c>
    </row>
    <row r="100" spans="1:16">
      <c r="A100" s="37">
        <v>91</v>
      </c>
      <c r="B100" s="6"/>
      <c r="C100" s="6"/>
      <c r="D100" s="6"/>
      <c r="E100" s="212"/>
      <c r="F100" s="211"/>
      <c r="G100" s="211"/>
      <c r="H100" s="211"/>
      <c r="I100" s="16" t="str">
        <f t="shared" si="9"/>
        <v/>
      </c>
      <c r="J100" s="16" t="str">
        <f t="shared" si="10"/>
        <v/>
      </c>
      <c r="K100" s="58" t="str">
        <f t="shared" si="11"/>
        <v/>
      </c>
      <c r="L100" s="58" t="str">
        <f t="shared" si="12"/>
        <v/>
      </c>
      <c r="M100" s="365" t="str">
        <f t="shared" si="13"/>
        <v/>
      </c>
      <c r="N100" s="58" t="str">
        <f t="shared" si="14"/>
        <v/>
      </c>
      <c r="O100" s="342" t="b">
        <f t="shared" si="15"/>
        <v>0</v>
      </c>
      <c r="P100" s="343">
        <f t="shared" si="16"/>
        <v>1</v>
      </c>
    </row>
    <row r="101" spans="1:16">
      <c r="A101" s="37">
        <v>92</v>
      </c>
      <c r="B101" s="6"/>
      <c r="C101" s="6"/>
      <c r="D101" s="6"/>
      <c r="E101" s="212"/>
      <c r="F101" s="211"/>
      <c r="G101" s="211"/>
      <c r="H101" s="211"/>
      <c r="I101" s="16" t="str">
        <f t="shared" si="9"/>
        <v/>
      </c>
      <c r="J101" s="16" t="str">
        <f t="shared" si="10"/>
        <v/>
      </c>
      <c r="K101" s="58" t="str">
        <f t="shared" si="11"/>
        <v/>
      </c>
      <c r="L101" s="58" t="str">
        <f t="shared" si="12"/>
        <v/>
      </c>
      <c r="M101" s="365" t="str">
        <f t="shared" si="13"/>
        <v/>
      </c>
      <c r="N101" s="58" t="str">
        <f t="shared" si="14"/>
        <v/>
      </c>
      <c r="O101" s="342" t="b">
        <f t="shared" si="15"/>
        <v>0</v>
      </c>
      <c r="P101" s="343">
        <f t="shared" si="16"/>
        <v>1</v>
      </c>
    </row>
    <row r="102" spans="1:16">
      <c r="A102" s="37">
        <v>93</v>
      </c>
      <c r="B102" s="6"/>
      <c r="C102" s="6"/>
      <c r="D102" s="6"/>
      <c r="E102" s="212"/>
      <c r="F102" s="211"/>
      <c r="G102" s="211"/>
      <c r="H102" s="211"/>
      <c r="I102" s="16" t="str">
        <f t="shared" si="9"/>
        <v/>
      </c>
      <c r="J102" s="16" t="str">
        <f t="shared" si="10"/>
        <v/>
      </c>
      <c r="K102" s="58" t="str">
        <f t="shared" si="11"/>
        <v/>
      </c>
      <c r="L102" s="58" t="str">
        <f t="shared" si="12"/>
        <v/>
      </c>
      <c r="M102" s="365" t="str">
        <f t="shared" si="13"/>
        <v/>
      </c>
      <c r="N102" s="58" t="str">
        <f t="shared" si="14"/>
        <v/>
      </c>
      <c r="O102" s="342" t="b">
        <f t="shared" si="15"/>
        <v>0</v>
      </c>
      <c r="P102" s="343">
        <f t="shared" si="16"/>
        <v>1</v>
      </c>
    </row>
    <row r="103" spans="1:16">
      <c r="A103" s="37">
        <v>94</v>
      </c>
      <c r="B103" s="6"/>
      <c r="C103" s="6"/>
      <c r="D103" s="6"/>
      <c r="E103" s="212"/>
      <c r="F103" s="211"/>
      <c r="G103" s="211"/>
      <c r="H103" s="211"/>
      <c r="I103" s="16" t="str">
        <f t="shared" si="9"/>
        <v/>
      </c>
      <c r="J103" s="16" t="str">
        <f t="shared" si="10"/>
        <v/>
      </c>
      <c r="K103" s="58" t="str">
        <f t="shared" si="11"/>
        <v/>
      </c>
      <c r="L103" s="58" t="str">
        <f t="shared" si="12"/>
        <v/>
      </c>
      <c r="M103" s="365" t="str">
        <f t="shared" si="13"/>
        <v/>
      </c>
      <c r="N103" s="58" t="str">
        <f t="shared" si="14"/>
        <v/>
      </c>
      <c r="O103" s="342" t="b">
        <f t="shared" si="15"/>
        <v>0</v>
      </c>
      <c r="P103" s="343">
        <f t="shared" si="16"/>
        <v>1</v>
      </c>
    </row>
    <row r="104" spans="1:16">
      <c r="A104" s="37">
        <v>95</v>
      </c>
      <c r="B104" s="6"/>
      <c r="C104" s="6"/>
      <c r="D104" s="6"/>
      <c r="E104" s="212"/>
      <c r="F104" s="211"/>
      <c r="G104" s="211"/>
      <c r="H104" s="211"/>
      <c r="I104" s="16" t="str">
        <f t="shared" si="9"/>
        <v/>
      </c>
      <c r="J104" s="16" t="str">
        <f t="shared" si="10"/>
        <v/>
      </c>
      <c r="K104" s="58" t="str">
        <f t="shared" si="11"/>
        <v/>
      </c>
      <c r="L104" s="58" t="str">
        <f t="shared" si="12"/>
        <v/>
      </c>
      <c r="M104" s="365" t="str">
        <f t="shared" si="13"/>
        <v/>
      </c>
      <c r="N104" s="58" t="str">
        <f t="shared" si="14"/>
        <v/>
      </c>
      <c r="O104" s="342" t="b">
        <f t="shared" si="15"/>
        <v>0</v>
      </c>
      <c r="P104" s="343">
        <f t="shared" si="16"/>
        <v>1</v>
      </c>
    </row>
    <row r="105" spans="1:16">
      <c r="A105" s="37">
        <v>96</v>
      </c>
      <c r="B105" s="6"/>
      <c r="C105" s="6"/>
      <c r="D105" s="6"/>
      <c r="E105" s="212"/>
      <c r="F105" s="211"/>
      <c r="G105" s="211"/>
      <c r="H105" s="211"/>
      <c r="I105" s="16" t="str">
        <f t="shared" si="9"/>
        <v/>
      </c>
      <c r="J105" s="16" t="str">
        <f t="shared" si="10"/>
        <v/>
      </c>
      <c r="K105" s="58" t="str">
        <f t="shared" si="11"/>
        <v/>
      </c>
      <c r="L105" s="58" t="str">
        <f t="shared" si="12"/>
        <v/>
      </c>
      <c r="M105" s="365" t="str">
        <f t="shared" si="13"/>
        <v/>
      </c>
      <c r="N105" s="58" t="str">
        <f t="shared" si="14"/>
        <v/>
      </c>
      <c r="O105" s="342" t="b">
        <f t="shared" si="15"/>
        <v>0</v>
      </c>
      <c r="P105" s="343">
        <f t="shared" si="16"/>
        <v>1</v>
      </c>
    </row>
    <row r="106" spans="1:16">
      <c r="A106" s="37">
        <v>97</v>
      </c>
      <c r="B106" s="6"/>
      <c r="C106" s="6"/>
      <c r="D106" s="6"/>
      <c r="E106" s="212"/>
      <c r="F106" s="211"/>
      <c r="G106" s="211"/>
      <c r="H106" s="211"/>
      <c r="I106" s="16" t="str">
        <f t="shared" si="9"/>
        <v/>
      </c>
      <c r="J106" s="16" t="str">
        <f t="shared" si="10"/>
        <v/>
      </c>
      <c r="K106" s="58" t="str">
        <f t="shared" si="11"/>
        <v/>
      </c>
      <c r="L106" s="58" t="str">
        <f t="shared" si="12"/>
        <v/>
      </c>
      <c r="M106" s="365" t="str">
        <f t="shared" si="13"/>
        <v/>
      </c>
      <c r="N106" s="58" t="str">
        <f t="shared" si="14"/>
        <v/>
      </c>
      <c r="O106" s="342" t="b">
        <f t="shared" si="15"/>
        <v>0</v>
      </c>
      <c r="P106" s="343">
        <f t="shared" si="16"/>
        <v>1</v>
      </c>
    </row>
    <row r="107" spans="1:16">
      <c r="A107" s="37">
        <v>98</v>
      </c>
      <c r="B107" s="6"/>
      <c r="C107" s="6"/>
      <c r="D107" s="6"/>
      <c r="E107" s="212"/>
      <c r="F107" s="211"/>
      <c r="G107" s="211"/>
      <c r="H107" s="211"/>
      <c r="I107" s="16" t="str">
        <f t="shared" si="9"/>
        <v/>
      </c>
      <c r="J107" s="16" t="str">
        <f t="shared" si="10"/>
        <v/>
      </c>
      <c r="K107" s="58" t="str">
        <f t="shared" si="11"/>
        <v/>
      </c>
      <c r="L107" s="58" t="str">
        <f t="shared" si="12"/>
        <v/>
      </c>
      <c r="M107" s="365" t="str">
        <f t="shared" si="13"/>
        <v/>
      </c>
      <c r="N107" s="58" t="str">
        <f t="shared" si="14"/>
        <v/>
      </c>
      <c r="O107" s="342" t="b">
        <f t="shared" si="15"/>
        <v>0</v>
      </c>
      <c r="P107" s="343">
        <f t="shared" si="16"/>
        <v>1</v>
      </c>
    </row>
    <row r="108" spans="1:16">
      <c r="A108" s="139">
        <v>99</v>
      </c>
      <c r="B108" s="6"/>
      <c r="C108" s="6"/>
      <c r="D108" s="6"/>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140"/>
      <c r="E109" s="141"/>
      <c r="F109" s="142"/>
      <c r="G109" s="140"/>
      <c r="H109" s="141"/>
      <c r="I109" s="16" t="str">
        <f t="shared" si="9"/>
        <v/>
      </c>
      <c r="J109" s="16" t="str">
        <f t="shared" si="10"/>
        <v/>
      </c>
    </row>
    <row r="110" spans="1:16">
      <c r="A110" s="139">
        <v>101</v>
      </c>
      <c r="B110" s="140"/>
      <c r="C110" s="140"/>
      <c r="D110" s="140"/>
      <c r="E110" s="141"/>
      <c r="F110" s="142"/>
      <c r="G110" s="140"/>
      <c r="H110" s="141"/>
      <c r="I110" s="16" t="str">
        <f t="shared" si="9"/>
        <v/>
      </c>
      <c r="J110" s="16" t="str">
        <f t="shared" si="10"/>
        <v/>
      </c>
    </row>
    <row r="111" spans="1:16">
      <c r="A111" s="139">
        <v>102</v>
      </c>
      <c r="B111" s="140"/>
      <c r="C111" s="140"/>
      <c r="D111" s="140"/>
      <c r="E111" s="141"/>
      <c r="F111" s="142"/>
      <c r="G111" s="140"/>
      <c r="H111" s="141"/>
      <c r="I111" s="16" t="str">
        <f t="shared" si="9"/>
        <v/>
      </c>
      <c r="J111" s="16" t="str">
        <f t="shared" si="10"/>
        <v/>
      </c>
    </row>
    <row r="112" spans="1:16">
      <c r="A112" s="139">
        <v>103</v>
      </c>
      <c r="B112" s="140"/>
      <c r="C112" s="140"/>
      <c r="D112" s="140"/>
      <c r="E112" s="141"/>
      <c r="F112" s="142"/>
      <c r="G112" s="140"/>
      <c r="H112" s="141"/>
      <c r="I112" s="16" t="str">
        <f t="shared" si="9"/>
        <v/>
      </c>
      <c r="J112" s="16" t="str">
        <f t="shared" si="10"/>
        <v/>
      </c>
    </row>
    <row r="113" spans="1:10">
      <c r="A113" s="139">
        <v>104</v>
      </c>
      <c r="B113" s="140"/>
      <c r="C113" s="140"/>
      <c r="D113" s="140"/>
      <c r="E113" s="141"/>
      <c r="F113" s="142"/>
      <c r="G113" s="140"/>
      <c r="H113" s="141"/>
      <c r="I113" s="16" t="str">
        <f t="shared" si="9"/>
        <v/>
      </c>
      <c r="J113" s="16" t="str">
        <f t="shared" si="10"/>
        <v/>
      </c>
    </row>
    <row r="114" spans="1:10">
      <c r="A114" s="139">
        <v>105</v>
      </c>
      <c r="B114" s="140"/>
      <c r="C114" s="140"/>
      <c r="D114" s="140"/>
      <c r="E114" s="141"/>
      <c r="F114" s="142"/>
      <c r="G114" s="140"/>
      <c r="H114" s="141"/>
      <c r="I114" s="16" t="str">
        <f t="shared" si="9"/>
        <v/>
      </c>
      <c r="J114" s="16" t="str">
        <f t="shared" si="10"/>
        <v/>
      </c>
    </row>
    <row r="115" spans="1:10">
      <c r="A115" s="139">
        <v>106</v>
      </c>
      <c r="B115" s="140"/>
      <c r="C115" s="140"/>
      <c r="D115" s="140"/>
      <c r="E115" s="141"/>
      <c r="F115" s="142"/>
      <c r="G115" s="140"/>
      <c r="H115" s="141"/>
      <c r="I115" s="16" t="str">
        <f t="shared" si="9"/>
        <v/>
      </c>
      <c r="J115" s="16" t="str">
        <f t="shared" si="10"/>
        <v/>
      </c>
    </row>
    <row r="116" spans="1:10">
      <c r="A116" s="139">
        <v>107</v>
      </c>
      <c r="B116" s="140"/>
      <c r="C116" s="140"/>
      <c r="D116" s="140"/>
      <c r="E116" s="141"/>
      <c r="F116" s="142"/>
      <c r="G116" s="140"/>
      <c r="H116" s="141"/>
      <c r="I116" s="16" t="str">
        <f t="shared" si="9"/>
        <v/>
      </c>
      <c r="J116" s="16" t="str">
        <f t="shared" si="10"/>
        <v/>
      </c>
    </row>
    <row r="117" spans="1:10">
      <c r="A117" s="139">
        <v>108</v>
      </c>
      <c r="B117" s="140"/>
      <c r="C117" s="140"/>
      <c r="D117" s="140"/>
      <c r="E117" s="141"/>
      <c r="F117" s="142"/>
      <c r="G117" s="140"/>
      <c r="H117" s="141"/>
      <c r="I117" s="16" t="str">
        <f t="shared" si="9"/>
        <v/>
      </c>
      <c r="J117" s="16" t="str">
        <f t="shared" si="10"/>
        <v/>
      </c>
    </row>
    <row r="118" spans="1:10">
      <c r="A118" s="139">
        <v>109</v>
      </c>
      <c r="B118" s="140"/>
      <c r="C118" s="140"/>
      <c r="D118" s="140"/>
      <c r="E118" s="141"/>
      <c r="F118" s="142"/>
      <c r="G118" s="140"/>
      <c r="H118" s="141"/>
      <c r="I118" s="16" t="str">
        <f t="shared" si="9"/>
        <v/>
      </c>
      <c r="J118" s="16" t="str">
        <f t="shared" si="10"/>
        <v/>
      </c>
    </row>
    <row r="119" spans="1:10">
      <c r="A119" s="139">
        <v>110</v>
      </c>
      <c r="B119" s="140"/>
      <c r="C119" s="140"/>
      <c r="D119" s="140"/>
      <c r="E119" s="141"/>
      <c r="F119" s="142"/>
      <c r="G119" s="140"/>
      <c r="H119" s="141"/>
      <c r="I119" s="16" t="str">
        <f t="shared" si="9"/>
        <v/>
      </c>
      <c r="J119" s="16" t="str">
        <f t="shared" si="10"/>
        <v/>
      </c>
    </row>
    <row r="120" spans="1:10">
      <c r="A120" s="139">
        <v>111</v>
      </c>
      <c r="B120" s="140"/>
      <c r="C120" s="140"/>
      <c r="D120" s="140"/>
      <c r="E120" s="141"/>
      <c r="F120" s="142"/>
      <c r="G120" s="140"/>
      <c r="H120" s="141"/>
      <c r="I120" s="16" t="str">
        <f t="shared" si="9"/>
        <v/>
      </c>
      <c r="J120" s="16" t="str">
        <f t="shared" si="10"/>
        <v/>
      </c>
    </row>
    <row r="121" spans="1:10">
      <c r="A121" s="139">
        <v>112</v>
      </c>
      <c r="B121" s="140"/>
      <c r="C121" s="140"/>
      <c r="D121" s="140"/>
      <c r="E121" s="141"/>
      <c r="F121" s="142"/>
      <c r="G121" s="140"/>
      <c r="H121" s="141"/>
      <c r="I121" s="16" t="str">
        <f t="shared" si="9"/>
        <v/>
      </c>
      <c r="J121" s="16" t="str">
        <f t="shared" si="10"/>
        <v/>
      </c>
    </row>
    <row r="122" spans="1:10">
      <c r="A122" s="139">
        <v>113</v>
      </c>
      <c r="B122" s="140"/>
      <c r="C122" s="140"/>
      <c r="D122" s="140"/>
      <c r="E122" s="141"/>
      <c r="F122" s="142"/>
      <c r="G122" s="140"/>
      <c r="H122" s="141"/>
      <c r="I122" s="16" t="str">
        <f t="shared" si="9"/>
        <v/>
      </c>
      <c r="J122" s="16" t="str">
        <f t="shared" si="10"/>
        <v/>
      </c>
    </row>
    <row r="123" spans="1:10">
      <c r="A123" s="139">
        <v>114</v>
      </c>
      <c r="B123" s="140"/>
      <c r="C123" s="140"/>
      <c r="D123" s="140"/>
      <c r="E123" s="141"/>
      <c r="F123" s="142"/>
      <c r="G123" s="140"/>
      <c r="H123" s="141"/>
      <c r="I123" s="16" t="str">
        <f t="shared" si="9"/>
        <v/>
      </c>
      <c r="J123" s="16" t="str">
        <f t="shared" si="10"/>
        <v/>
      </c>
    </row>
    <row r="124" spans="1:10">
      <c r="A124" s="139">
        <v>115</v>
      </c>
      <c r="B124" s="140"/>
      <c r="C124" s="140"/>
      <c r="D124" s="140"/>
      <c r="E124" s="141"/>
      <c r="F124" s="142"/>
      <c r="G124" s="140"/>
      <c r="H124" s="141"/>
      <c r="I124" s="16" t="str">
        <f t="shared" si="9"/>
        <v/>
      </c>
      <c r="J124" s="16" t="str">
        <f t="shared" si="10"/>
        <v/>
      </c>
    </row>
    <row r="125" spans="1:10">
      <c r="A125" s="139">
        <v>116</v>
      </c>
      <c r="B125" s="140"/>
      <c r="C125" s="140"/>
      <c r="D125" s="140"/>
      <c r="E125" s="141"/>
      <c r="F125" s="142"/>
      <c r="G125" s="140"/>
      <c r="H125" s="141"/>
      <c r="I125" s="16" t="str">
        <f t="shared" si="9"/>
        <v/>
      </c>
      <c r="J125" s="16" t="str">
        <f t="shared" si="10"/>
        <v/>
      </c>
    </row>
    <row r="126" spans="1:10">
      <c r="A126" s="139">
        <v>117</v>
      </c>
      <c r="B126" s="140"/>
      <c r="C126" s="140"/>
      <c r="D126" s="140"/>
      <c r="E126" s="141"/>
      <c r="F126" s="142"/>
      <c r="G126" s="140"/>
      <c r="H126" s="141"/>
      <c r="I126" s="16" t="str">
        <f t="shared" si="9"/>
        <v/>
      </c>
      <c r="J126" s="16" t="str">
        <f t="shared" si="10"/>
        <v/>
      </c>
    </row>
    <row r="127" spans="1:10">
      <c r="A127" s="139">
        <v>118</v>
      </c>
      <c r="B127" s="140"/>
      <c r="C127" s="140"/>
      <c r="D127" s="140"/>
      <c r="E127" s="141"/>
      <c r="F127" s="142"/>
      <c r="G127" s="140"/>
      <c r="H127" s="141"/>
      <c r="I127" s="16" t="str">
        <f t="shared" si="9"/>
        <v/>
      </c>
      <c r="J127" s="16" t="str">
        <f t="shared" si="10"/>
        <v/>
      </c>
    </row>
    <row r="128" spans="1:10">
      <c r="A128" s="139">
        <v>119</v>
      </c>
      <c r="B128" s="140"/>
      <c r="C128" s="140"/>
      <c r="D128" s="140"/>
      <c r="E128" s="141"/>
      <c r="F128" s="142"/>
      <c r="G128" s="140"/>
      <c r="H128" s="141"/>
      <c r="I128" s="16" t="str">
        <f t="shared" si="9"/>
        <v/>
      </c>
      <c r="J128" s="16" t="str">
        <f t="shared" si="10"/>
        <v/>
      </c>
    </row>
    <row r="129" spans="1:10">
      <c r="A129" s="139">
        <v>120</v>
      </c>
      <c r="B129" s="140"/>
      <c r="C129" s="140"/>
      <c r="D129" s="140"/>
      <c r="E129" s="141"/>
      <c r="F129" s="142"/>
      <c r="G129" s="140"/>
      <c r="H129" s="141"/>
      <c r="I129" s="16" t="str">
        <f t="shared" si="9"/>
        <v/>
      </c>
      <c r="J129" s="16" t="str">
        <f t="shared" si="10"/>
        <v/>
      </c>
    </row>
    <row r="130" spans="1:10">
      <c r="A130" s="139">
        <v>121</v>
      </c>
      <c r="B130" s="140"/>
      <c r="C130" s="140"/>
      <c r="D130" s="140"/>
      <c r="E130" s="141"/>
      <c r="F130" s="142"/>
      <c r="G130" s="140"/>
      <c r="H130" s="141"/>
      <c r="I130" s="16" t="str">
        <f t="shared" si="9"/>
        <v/>
      </c>
      <c r="J130" s="16" t="str">
        <f t="shared" si="10"/>
        <v/>
      </c>
    </row>
    <row r="131" spans="1:10">
      <c r="A131" s="139">
        <v>122</v>
      </c>
      <c r="B131" s="140"/>
      <c r="C131" s="140"/>
      <c r="D131" s="140"/>
      <c r="E131" s="141"/>
      <c r="F131" s="142"/>
      <c r="G131" s="140"/>
      <c r="H131" s="141"/>
      <c r="I131" s="16" t="str">
        <f t="shared" si="9"/>
        <v/>
      </c>
      <c r="J131" s="16" t="str">
        <f t="shared" si="10"/>
        <v/>
      </c>
    </row>
    <row r="132" spans="1:10">
      <c r="A132" s="139">
        <v>123</v>
      </c>
      <c r="B132" s="140"/>
      <c r="C132" s="140"/>
      <c r="D132" s="140"/>
      <c r="E132" s="141"/>
      <c r="F132" s="142"/>
      <c r="G132" s="140"/>
      <c r="H132" s="141"/>
      <c r="I132" s="16" t="str">
        <f t="shared" si="9"/>
        <v/>
      </c>
      <c r="J132" s="16" t="str">
        <f t="shared" si="10"/>
        <v/>
      </c>
    </row>
    <row r="133" spans="1:10">
      <c r="A133" s="139">
        <v>124</v>
      </c>
      <c r="B133" s="140"/>
      <c r="C133" s="140"/>
      <c r="D133" s="140"/>
      <c r="E133" s="141"/>
      <c r="F133" s="142"/>
      <c r="G133" s="140"/>
      <c r="H133" s="141"/>
      <c r="I133" s="16" t="str">
        <f t="shared" si="9"/>
        <v/>
      </c>
      <c r="J133" s="16" t="str">
        <f t="shared" si="10"/>
        <v/>
      </c>
    </row>
    <row r="134" spans="1:10">
      <c r="A134" s="139">
        <v>125</v>
      </c>
      <c r="B134" s="140"/>
      <c r="C134" s="140"/>
      <c r="D134" s="140"/>
      <c r="E134" s="141"/>
      <c r="F134" s="142"/>
      <c r="G134" s="140"/>
      <c r="H134" s="141"/>
      <c r="I134" s="16" t="str">
        <f t="shared" si="9"/>
        <v/>
      </c>
      <c r="J134" s="16" t="str">
        <f t="shared" si="10"/>
        <v/>
      </c>
    </row>
    <row r="135" spans="1:10">
      <c r="A135" s="139">
        <v>126</v>
      </c>
      <c r="B135" s="140"/>
      <c r="C135" s="140"/>
      <c r="D135" s="140"/>
      <c r="E135" s="141"/>
      <c r="F135" s="142"/>
      <c r="G135" s="140"/>
      <c r="H135" s="141"/>
      <c r="I135" s="16" t="str">
        <f t="shared" si="9"/>
        <v/>
      </c>
      <c r="J135" s="16" t="str">
        <f t="shared" si="10"/>
        <v/>
      </c>
    </row>
    <row r="136" spans="1:10">
      <c r="A136" s="139">
        <v>127</v>
      </c>
      <c r="B136" s="140"/>
      <c r="C136" s="140"/>
      <c r="D136" s="140"/>
      <c r="E136" s="141"/>
      <c r="F136" s="142"/>
      <c r="G136" s="140"/>
      <c r="H136" s="141"/>
      <c r="I136" s="16" t="str">
        <f t="shared" si="9"/>
        <v/>
      </c>
      <c r="J136" s="16" t="str">
        <f t="shared" si="10"/>
        <v/>
      </c>
    </row>
    <row r="137" spans="1:10">
      <c r="A137" s="139">
        <v>128</v>
      </c>
      <c r="B137" s="140"/>
      <c r="C137" s="140"/>
      <c r="D137" s="140"/>
      <c r="E137" s="141"/>
      <c r="F137" s="142"/>
      <c r="G137" s="140"/>
      <c r="H137" s="141"/>
      <c r="I137" s="16" t="str">
        <f t="shared" si="9"/>
        <v/>
      </c>
      <c r="J137" s="16" t="str">
        <f t="shared" si="10"/>
        <v/>
      </c>
    </row>
    <row r="138" spans="1:10">
      <c r="A138" s="139">
        <v>129</v>
      </c>
      <c r="B138" s="140"/>
      <c r="C138" s="140"/>
      <c r="D138" s="140"/>
      <c r="E138" s="141"/>
      <c r="F138" s="142"/>
      <c r="G138" s="140"/>
      <c r="H138" s="141"/>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39">
        <v>130</v>
      </c>
      <c r="B139" s="140"/>
      <c r="C139" s="140"/>
      <c r="D139" s="140"/>
      <c r="E139" s="141"/>
      <c r="F139" s="142"/>
      <c r="G139" s="140"/>
      <c r="H139" s="141"/>
      <c r="I139" s="16" t="str">
        <f t="shared" si="17"/>
        <v/>
      </c>
      <c r="J139" s="16" t="str">
        <f t="shared" si="18"/>
        <v/>
      </c>
    </row>
    <row r="140" spans="1:10">
      <c r="A140" s="139">
        <v>131</v>
      </c>
      <c r="B140" s="140"/>
      <c r="C140" s="140"/>
      <c r="D140" s="140"/>
      <c r="E140" s="141"/>
      <c r="F140" s="142"/>
      <c r="G140" s="140"/>
      <c r="H140" s="141"/>
      <c r="I140" s="16" t="str">
        <f t="shared" si="17"/>
        <v/>
      </c>
      <c r="J140" s="16" t="str">
        <f t="shared" si="18"/>
        <v/>
      </c>
    </row>
    <row r="141" spans="1:10">
      <c r="A141" s="139">
        <v>132</v>
      </c>
      <c r="B141" s="140"/>
      <c r="C141" s="140"/>
      <c r="D141" s="140"/>
      <c r="E141" s="141"/>
      <c r="F141" s="142"/>
      <c r="G141" s="140"/>
      <c r="H141" s="141"/>
      <c r="I141" s="16" t="str">
        <f t="shared" si="17"/>
        <v/>
      </c>
      <c r="J141" s="16" t="str">
        <f t="shared" si="18"/>
        <v/>
      </c>
    </row>
    <row r="142" spans="1:10">
      <c r="A142" s="139">
        <v>133</v>
      </c>
      <c r="B142" s="140"/>
      <c r="C142" s="140"/>
      <c r="D142" s="140"/>
      <c r="E142" s="141"/>
      <c r="F142" s="142"/>
      <c r="G142" s="140"/>
      <c r="H142" s="141"/>
      <c r="I142" s="16" t="str">
        <f t="shared" si="17"/>
        <v/>
      </c>
      <c r="J142" s="16" t="str">
        <f t="shared" si="18"/>
        <v/>
      </c>
    </row>
    <row r="143" spans="1:10">
      <c r="A143" s="139">
        <v>134</v>
      </c>
      <c r="B143" s="140"/>
      <c r="C143" s="140"/>
      <c r="D143" s="140"/>
      <c r="E143" s="141"/>
      <c r="F143" s="142"/>
      <c r="G143" s="140"/>
      <c r="H143" s="141"/>
      <c r="I143" s="16" t="str">
        <f t="shared" si="17"/>
        <v/>
      </c>
      <c r="J143" s="16" t="str">
        <f t="shared" si="18"/>
        <v/>
      </c>
    </row>
    <row r="144" spans="1:10">
      <c r="A144" s="139">
        <v>135</v>
      </c>
      <c r="B144" s="140"/>
      <c r="C144" s="140"/>
      <c r="D144" s="140"/>
      <c r="E144" s="141"/>
      <c r="F144" s="142"/>
      <c r="G144" s="140"/>
      <c r="H144" s="141"/>
      <c r="I144" s="16" t="str">
        <f t="shared" si="17"/>
        <v/>
      </c>
      <c r="J144" s="16" t="str">
        <f t="shared" si="18"/>
        <v/>
      </c>
    </row>
    <row r="145" spans="1:10">
      <c r="A145" s="139">
        <v>136</v>
      </c>
      <c r="B145" s="140"/>
      <c r="C145" s="140"/>
      <c r="D145" s="140"/>
      <c r="E145" s="141"/>
      <c r="F145" s="142"/>
      <c r="G145" s="140"/>
      <c r="H145" s="141"/>
      <c r="I145" s="16" t="str">
        <f t="shared" si="17"/>
        <v/>
      </c>
      <c r="J145" s="16" t="str">
        <f t="shared" si="18"/>
        <v/>
      </c>
    </row>
    <row r="146" spans="1:10">
      <c r="A146" s="139">
        <v>137</v>
      </c>
      <c r="B146" s="140"/>
      <c r="C146" s="140"/>
      <c r="D146" s="140"/>
      <c r="E146" s="141"/>
      <c r="F146" s="142"/>
      <c r="G146" s="140"/>
      <c r="H146" s="141"/>
      <c r="I146" s="16" t="str">
        <f t="shared" si="17"/>
        <v/>
      </c>
      <c r="J146" s="16" t="str">
        <f t="shared" si="18"/>
        <v/>
      </c>
    </row>
    <row r="147" spans="1:10">
      <c r="A147" s="139">
        <v>138</v>
      </c>
      <c r="B147" s="140"/>
      <c r="C147" s="140"/>
      <c r="D147" s="140"/>
      <c r="E147" s="141"/>
      <c r="F147" s="142"/>
      <c r="G147" s="140"/>
      <c r="H147" s="141"/>
      <c r="I147" s="16" t="str">
        <f t="shared" si="17"/>
        <v/>
      </c>
      <c r="J147" s="16" t="str">
        <f t="shared" si="18"/>
        <v/>
      </c>
    </row>
    <row r="148" spans="1:10">
      <c r="A148" s="139">
        <v>139</v>
      </c>
      <c r="B148" s="140"/>
      <c r="C148" s="140"/>
      <c r="D148" s="140"/>
      <c r="E148" s="141"/>
      <c r="F148" s="142"/>
      <c r="G148" s="140"/>
      <c r="H148" s="141"/>
      <c r="I148" s="16" t="str">
        <f t="shared" si="17"/>
        <v/>
      </c>
      <c r="J148" s="16" t="str">
        <f t="shared" si="18"/>
        <v/>
      </c>
    </row>
    <row r="149" spans="1:10">
      <c r="A149" s="139">
        <v>140</v>
      </c>
      <c r="B149" s="140"/>
      <c r="C149" s="140"/>
      <c r="D149" s="140"/>
      <c r="E149" s="141"/>
      <c r="F149" s="142"/>
      <c r="G149" s="140"/>
      <c r="H149" s="141"/>
      <c r="I149" s="16" t="str">
        <f t="shared" si="17"/>
        <v/>
      </c>
      <c r="J149" s="16" t="str">
        <f t="shared" si="18"/>
        <v/>
      </c>
    </row>
    <row r="150" spans="1:10">
      <c r="A150" s="139">
        <v>141</v>
      </c>
      <c r="B150" s="140"/>
      <c r="C150" s="140"/>
      <c r="D150" s="140"/>
      <c r="E150" s="141"/>
      <c r="F150" s="142"/>
      <c r="G150" s="140"/>
      <c r="H150" s="141"/>
      <c r="I150" s="16" t="str">
        <f t="shared" si="17"/>
        <v/>
      </c>
      <c r="J150" s="16" t="str">
        <f t="shared" si="18"/>
        <v/>
      </c>
    </row>
    <row r="151" spans="1:10">
      <c r="A151" s="139">
        <v>142</v>
      </c>
      <c r="B151" s="140"/>
      <c r="C151" s="140"/>
      <c r="D151" s="140"/>
      <c r="E151" s="141"/>
      <c r="F151" s="142"/>
      <c r="G151" s="140"/>
      <c r="H151" s="141"/>
      <c r="I151" s="16" t="str">
        <f t="shared" si="17"/>
        <v/>
      </c>
      <c r="J151" s="16" t="str">
        <f t="shared" si="18"/>
        <v/>
      </c>
    </row>
    <row r="152" spans="1:10">
      <c r="A152" s="139">
        <v>143</v>
      </c>
      <c r="B152" s="140"/>
      <c r="C152" s="140"/>
      <c r="D152" s="140"/>
      <c r="E152" s="141"/>
      <c r="F152" s="142"/>
      <c r="G152" s="140"/>
      <c r="H152" s="141"/>
      <c r="I152" s="16" t="str">
        <f t="shared" si="17"/>
        <v/>
      </c>
      <c r="J152" s="16" t="str">
        <f t="shared" si="18"/>
        <v/>
      </c>
    </row>
    <row r="153" spans="1:10">
      <c r="A153" s="139">
        <v>144</v>
      </c>
      <c r="B153" s="140"/>
      <c r="C153" s="140"/>
      <c r="D153" s="140"/>
      <c r="E153" s="141"/>
      <c r="F153" s="142"/>
      <c r="G153" s="140"/>
      <c r="H153" s="141"/>
      <c r="I153" s="16" t="str">
        <f t="shared" si="17"/>
        <v/>
      </c>
      <c r="J153" s="16" t="str">
        <f t="shared" si="18"/>
        <v/>
      </c>
    </row>
    <row r="154" spans="1:10">
      <c r="A154" s="139">
        <v>145</v>
      </c>
      <c r="B154" s="140"/>
      <c r="C154" s="140"/>
      <c r="D154" s="140"/>
      <c r="E154" s="141"/>
      <c r="F154" s="142"/>
      <c r="G154" s="140"/>
      <c r="H154" s="141"/>
      <c r="I154" s="16" t="str">
        <f t="shared" si="17"/>
        <v/>
      </c>
      <c r="J154" s="16" t="str">
        <f t="shared" si="18"/>
        <v/>
      </c>
    </row>
    <row r="155" spans="1:10">
      <c r="A155" s="139">
        <v>146</v>
      </c>
      <c r="B155" s="140"/>
      <c r="C155" s="140"/>
      <c r="D155" s="140"/>
      <c r="E155" s="141"/>
      <c r="F155" s="142"/>
      <c r="G155" s="140"/>
      <c r="H155" s="141"/>
      <c r="I155" s="16" t="str">
        <f t="shared" si="17"/>
        <v/>
      </c>
      <c r="J155" s="16" t="str">
        <f t="shared" si="18"/>
        <v/>
      </c>
    </row>
    <row r="156" spans="1:10">
      <c r="A156" s="139">
        <v>147</v>
      </c>
      <c r="B156" s="140"/>
      <c r="C156" s="140"/>
      <c r="D156" s="140"/>
      <c r="E156" s="141"/>
      <c r="F156" s="142"/>
      <c r="G156" s="140"/>
      <c r="H156" s="141"/>
      <c r="I156" s="16" t="str">
        <f t="shared" si="17"/>
        <v/>
      </c>
      <c r="J156" s="16" t="str">
        <f t="shared" si="18"/>
        <v/>
      </c>
    </row>
    <row r="157" spans="1:10">
      <c r="A157" s="139">
        <v>148</v>
      </c>
      <c r="B157" s="140"/>
      <c r="C157" s="140"/>
      <c r="D157" s="140"/>
      <c r="E157" s="141"/>
      <c r="F157" s="142"/>
      <c r="G157" s="140"/>
      <c r="H157" s="141"/>
      <c r="I157" s="16" t="str">
        <f t="shared" si="17"/>
        <v/>
      </c>
      <c r="J157" s="16" t="str">
        <f t="shared" si="18"/>
        <v/>
      </c>
    </row>
    <row r="158" spans="1:10">
      <c r="A158" s="139">
        <v>149</v>
      </c>
      <c r="B158" s="140"/>
      <c r="C158" s="140"/>
      <c r="D158" s="140"/>
      <c r="E158" s="141"/>
      <c r="F158" s="142"/>
      <c r="G158" s="140"/>
      <c r="H158" s="141"/>
      <c r="I158" s="16" t="str">
        <f t="shared" si="17"/>
        <v/>
      </c>
      <c r="J158" s="16" t="str">
        <f t="shared" si="18"/>
        <v/>
      </c>
    </row>
    <row r="159" spans="1:10">
      <c r="A159" s="139">
        <v>150</v>
      </c>
      <c r="B159" s="140"/>
      <c r="C159" s="140"/>
      <c r="D159" s="140"/>
      <c r="E159" s="141"/>
      <c r="F159" s="142"/>
      <c r="G159" s="140"/>
      <c r="H159" s="141"/>
      <c r="I159" s="16" t="str">
        <f t="shared" si="17"/>
        <v/>
      </c>
      <c r="J159" s="16" t="str">
        <f t="shared" si="18"/>
        <v/>
      </c>
    </row>
    <row r="160" spans="1:10">
      <c r="A160" s="139">
        <v>151</v>
      </c>
      <c r="B160" s="140"/>
      <c r="C160" s="140"/>
      <c r="D160" s="140"/>
      <c r="E160" s="141"/>
      <c r="F160" s="142"/>
      <c r="G160" s="140"/>
      <c r="H160" s="141"/>
      <c r="I160" s="16" t="str">
        <f t="shared" si="17"/>
        <v/>
      </c>
      <c r="J160" s="16" t="str">
        <f t="shared" si="18"/>
        <v/>
      </c>
    </row>
    <row r="161" spans="1:10">
      <c r="A161" s="139">
        <v>152</v>
      </c>
      <c r="B161" s="140"/>
      <c r="C161" s="140"/>
      <c r="D161" s="140"/>
      <c r="E161" s="141"/>
      <c r="F161" s="142"/>
      <c r="G161" s="140"/>
      <c r="H161" s="141"/>
      <c r="I161" s="16" t="str">
        <f t="shared" si="17"/>
        <v/>
      </c>
      <c r="J161" s="16" t="str">
        <f t="shared" si="18"/>
        <v/>
      </c>
    </row>
    <row r="162" spans="1:10">
      <c r="A162" s="139">
        <v>153</v>
      </c>
      <c r="B162" s="140"/>
      <c r="C162" s="140"/>
      <c r="D162" s="140"/>
      <c r="E162" s="141"/>
      <c r="F162" s="142"/>
      <c r="G162" s="140"/>
      <c r="H162" s="141"/>
      <c r="I162" s="16" t="str">
        <f t="shared" si="17"/>
        <v/>
      </c>
      <c r="J162" s="16" t="str">
        <f t="shared" si="18"/>
        <v/>
      </c>
    </row>
    <row r="163" spans="1:10">
      <c r="A163" s="139">
        <v>154</v>
      </c>
      <c r="B163" s="140"/>
      <c r="C163" s="140"/>
      <c r="D163" s="140"/>
      <c r="E163" s="141"/>
      <c r="F163" s="142"/>
      <c r="G163" s="140"/>
      <c r="H163" s="141"/>
      <c r="I163" s="16" t="str">
        <f t="shared" si="17"/>
        <v/>
      </c>
      <c r="J163" s="16" t="str">
        <f t="shared" si="18"/>
        <v/>
      </c>
    </row>
    <row r="164" spans="1:10">
      <c r="A164" s="139">
        <v>155</v>
      </c>
      <c r="B164" s="140"/>
      <c r="C164" s="140"/>
      <c r="D164" s="140"/>
      <c r="E164" s="141"/>
      <c r="F164" s="142"/>
      <c r="G164" s="140"/>
      <c r="H164" s="141"/>
      <c r="I164" s="16" t="str">
        <f t="shared" si="17"/>
        <v/>
      </c>
      <c r="J164" s="16" t="str">
        <f t="shared" si="18"/>
        <v/>
      </c>
    </row>
    <row r="165" spans="1:10">
      <c r="A165" s="139">
        <v>156</v>
      </c>
      <c r="B165" s="140"/>
      <c r="C165" s="140"/>
      <c r="D165" s="140"/>
      <c r="E165" s="141"/>
      <c r="F165" s="142"/>
      <c r="G165" s="140"/>
      <c r="H165" s="141"/>
      <c r="I165" s="16" t="str">
        <f t="shared" si="17"/>
        <v/>
      </c>
      <c r="J165" s="16" t="str">
        <f t="shared" si="18"/>
        <v/>
      </c>
    </row>
    <row r="166" spans="1:10">
      <c r="A166" s="139">
        <v>157</v>
      </c>
      <c r="B166" s="140"/>
      <c r="C166" s="140"/>
      <c r="D166" s="140"/>
      <c r="E166" s="141"/>
      <c r="F166" s="142"/>
      <c r="G166" s="140"/>
      <c r="H166" s="141"/>
      <c r="I166" s="16" t="str">
        <f t="shared" si="17"/>
        <v/>
      </c>
      <c r="J166" s="16" t="str">
        <f t="shared" si="18"/>
        <v/>
      </c>
    </row>
    <row r="167" spans="1:10">
      <c r="A167" s="139">
        <v>158</v>
      </c>
      <c r="B167" s="140"/>
      <c r="C167" s="140"/>
      <c r="D167" s="140"/>
      <c r="E167" s="141"/>
      <c r="F167" s="142"/>
      <c r="G167" s="140"/>
      <c r="H167" s="141"/>
      <c r="I167" s="16" t="str">
        <f t="shared" si="17"/>
        <v/>
      </c>
      <c r="J167" s="16" t="str">
        <f t="shared" si="18"/>
        <v/>
      </c>
    </row>
    <row r="168" spans="1:10">
      <c r="A168" s="139">
        <v>159</v>
      </c>
      <c r="B168" s="140"/>
      <c r="C168" s="140"/>
      <c r="D168" s="140"/>
      <c r="E168" s="141"/>
      <c r="F168" s="142"/>
      <c r="G168" s="140"/>
      <c r="H168" s="141"/>
      <c r="I168" s="16" t="str">
        <f t="shared" si="17"/>
        <v/>
      </c>
      <c r="J168" s="16" t="str">
        <f t="shared" si="18"/>
        <v/>
      </c>
    </row>
    <row r="169" spans="1:10">
      <c r="A169" s="139">
        <v>160</v>
      </c>
      <c r="B169" s="140"/>
      <c r="C169" s="140"/>
      <c r="D169" s="140"/>
      <c r="E169" s="141"/>
      <c r="F169" s="142"/>
      <c r="G169" s="140"/>
      <c r="H169" s="141"/>
      <c r="I169" s="16" t="str">
        <f t="shared" si="17"/>
        <v/>
      </c>
      <c r="J169" s="16" t="str">
        <f t="shared" si="18"/>
        <v/>
      </c>
    </row>
    <row r="170" spans="1:10">
      <c r="A170" s="139">
        <v>161</v>
      </c>
      <c r="B170" s="140"/>
      <c r="C170" s="140"/>
      <c r="D170" s="140"/>
      <c r="E170" s="141"/>
      <c r="F170" s="142"/>
      <c r="G170" s="140"/>
      <c r="H170" s="141"/>
      <c r="I170" s="16" t="str">
        <f t="shared" si="17"/>
        <v/>
      </c>
      <c r="J170" s="16" t="str">
        <f t="shared" si="18"/>
        <v/>
      </c>
    </row>
    <row r="171" spans="1:10">
      <c r="A171" s="139">
        <v>162</v>
      </c>
      <c r="B171" s="140"/>
      <c r="C171" s="140"/>
      <c r="D171" s="140"/>
      <c r="E171" s="141"/>
      <c r="F171" s="142"/>
      <c r="G171" s="140"/>
      <c r="H171" s="141"/>
      <c r="I171" s="16" t="str">
        <f t="shared" si="17"/>
        <v/>
      </c>
      <c r="J171" s="16" t="str">
        <f t="shared" si="18"/>
        <v/>
      </c>
    </row>
    <row r="172" spans="1:10">
      <c r="A172" s="139">
        <v>163</v>
      </c>
      <c r="B172" s="140"/>
      <c r="C172" s="140"/>
      <c r="D172" s="140"/>
      <c r="E172" s="141"/>
      <c r="F172" s="142"/>
      <c r="G172" s="140"/>
      <c r="H172" s="141"/>
      <c r="I172" s="16" t="str">
        <f t="shared" si="17"/>
        <v/>
      </c>
      <c r="J172" s="16" t="str">
        <f t="shared" si="18"/>
        <v/>
      </c>
    </row>
    <row r="173" spans="1:10">
      <c r="A173" s="139">
        <v>164</v>
      </c>
      <c r="B173" s="140"/>
      <c r="C173" s="140"/>
      <c r="D173" s="140"/>
      <c r="E173" s="141"/>
      <c r="F173" s="142"/>
      <c r="G173" s="140"/>
      <c r="H173" s="141"/>
      <c r="I173" s="16" t="str">
        <f t="shared" si="17"/>
        <v/>
      </c>
      <c r="J173" s="16" t="str">
        <f t="shared" si="18"/>
        <v/>
      </c>
    </row>
    <row r="174" spans="1:10">
      <c r="A174" s="139">
        <v>165</v>
      </c>
      <c r="B174" s="140"/>
      <c r="C174" s="140"/>
      <c r="D174" s="140"/>
      <c r="E174" s="141"/>
      <c r="F174" s="142"/>
      <c r="G174" s="140"/>
      <c r="H174" s="141"/>
      <c r="I174" s="16" t="str">
        <f t="shared" si="17"/>
        <v/>
      </c>
      <c r="J174" s="16" t="str">
        <f t="shared" si="18"/>
        <v/>
      </c>
    </row>
    <row r="175" spans="1:10">
      <c r="A175" s="139">
        <v>166</v>
      </c>
      <c r="B175" s="140"/>
      <c r="C175" s="140"/>
      <c r="D175" s="140"/>
      <c r="E175" s="141"/>
      <c r="F175" s="142"/>
      <c r="G175" s="140"/>
      <c r="H175" s="141"/>
      <c r="I175" s="16" t="str">
        <f t="shared" si="17"/>
        <v/>
      </c>
      <c r="J175" s="16" t="str">
        <f t="shared" si="18"/>
        <v/>
      </c>
    </row>
    <row r="176" spans="1:10">
      <c r="A176" s="139">
        <v>167</v>
      </c>
      <c r="B176" s="140"/>
      <c r="C176" s="140"/>
      <c r="D176" s="140"/>
      <c r="E176" s="141"/>
      <c r="F176" s="142"/>
      <c r="G176" s="140"/>
      <c r="H176" s="141"/>
      <c r="I176" s="16" t="str">
        <f t="shared" si="17"/>
        <v/>
      </c>
      <c r="J176" s="16" t="str">
        <f t="shared" si="18"/>
        <v/>
      </c>
    </row>
    <row r="177" spans="1:10">
      <c r="A177" s="139">
        <v>168</v>
      </c>
      <c r="B177" s="140"/>
      <c r="C177" s="140"/>
      <c r="D177" s="140"/>
      <c r="E177" s="141"/>
      <c r="F177" s="142"/>
      <c r="G177" s="140"/>
      <c r="H177" s="141"/>
      <c r="I177" s="16" t="str">
        <f t="shared" si="17"/>
        <v/>
      </c>
      <c r="J177" s="16" t="str">
        <f t="shared" si="18"/>
        <v/>
      </c>
    </row>
    <row r="178" spans="1:10">
      <c r="A178" s="139">
        <v>169</v>
      </c>
      <c r="B178" s="140"/>
      <c r="C178" s="140"/>
      <c r="D178" s="140"/>
      <c r="E178" s="141"/>
      <c r="F178" s="142"/>
      <c r="G178" s="140"/>
      <c r="H178" s="141"/>
      <c r="I178" s="16" t="str">
        <f t="shared" si="17"/>
        <v/>
      </c>
      <c r="J178" s="16" t="str">
        <f t="shared" si="18"/>
        <v/>
      </c>
    </row>
    <row r="179" spans="1:10">
      <c r="A179" s="139">
        <v>170</v>
      </c>
      <c r="B179" s="140"/>
      <c r="C179" s="140"/>
      <c r="D179" s="140"/>
      <c r="E179" s="141"/>
      <c r="F179" s="142"/>
      <c r="G179" s="140"/>
      <c r="H179" s="141"/>
      <c r="I179" s="16" t="str">
        <f t="shared" si="17"/>
        <v/>
      </c>
      <c r="J179" s="16" t="str">
        <f t="shared" si="18"/>
        <v/>
      </c>
    </row>
    <row r="180" spans="1:10">
      <c r="A180" s="139">
        <v>171</v>
      </c>
      <c r="B180" s="140"/>
      <c r="C180" s="140"/>
      <c r="D180" s="140"/>
      <c r="E180" s="141"/>
      <c r="F180" s="142"/>
      <c r="G180" s="140"/>
      <c r="H180" s="141"/>
      <c r="I180" s="16" t="str">
        <f t="shared" si="17"/>
        <v/>
      </c>
      <c r="J180" s="16" t="str">
        <f t="shared" si="18"/>
        <v/>
      </c>
    </row>
    <row r="181" spans="1:10">
      <c r="A181" s="139">
        <v>172</v>
      </c>
      <c r="B181" s="140"/>
      <c r="C181" s="140"/>
      <c r="D181" s="140"/>
      <c r="E181" s="141"/>
      <c r="F181" s="142"/>
      <c r="G181" s="140"/>
      <c r="H181" s="141"/>
      <c r="I181" s="16" t="str">
        <f t="shared" si="17"/>
        <v/>
      </c>
      <c r="J181" s="16" t="str">
        <f t="shared" si="18"/>
        <v/>
      </c>
    </row>
    <row r="182" spans="1:10">
      <c r="A182" s="139">
        <v>173</v>
      </c>
      <c r="B182" s="140"/>
      <c r="C182" s="140"/>
      <c r="D182" s="140"/>
      <c r="E182" s="141"/>
      <c r="F182" s="142"/>
      <c r="G182" s="140"/>
      <c r="H182" s="141"/>
      <c r="I182" s="16" t="str">
        <f t="shared" si="17"/>
        <v/>
      </c>
      <c r="J182" s="16" t="str">
        <f t="shared" si="18"/>
        <v/>
      </c>
    </row>
    <row r="183" spans="1:10">
      <c r="A183" s="139">
        <v>174</v>
      </c>
      <c r="B183" s="140"/>
      <c r="C183" s="140"/>
      <c r="D183" s="140"/>
      <c r="E183" s="141"/>
      <c r="F183" s="142"/>
      <c r="G183" s="140"/>
      <c r="H183" s="141"/>
      <c r="I183" s="16" t="str">
        <f t="shared" si="17"/>
        <v/>
      </c>
      <c r="J183" s="16" t="str">
        <f t="shared" si="18"/>
        <v/>
      </c>
    </row>
    <row r="184" spans="1:10">
      <c r="A184" s="139">
        <v>175</v>
      </c>
      <c r="B184" s="140"/>
      <c r="C184" s="140"/>
      <c r="D184" s="140"/>
      <c r="E184" s="141"/>
      <c r="F184" s="142"/>
      <c r="G184" s="140"/>
      <c r="H184" s="141"/>
      <c r="I184" s="16" t="str">
        <f t="shared" si="17"/>
        <v/>
      </c>
      <c r="J184" s="16" t="str">
        <f t="shared" si="18"/>
        <v/>
      </c>
    </row>
    <row r="185" spans="1:10">
      <c r="A185" s="139">
        <v>176</v>
      </c>
      <c r="B185" s="140"/>
      <c r="C185" s="140"/>
      <c r="D185" s="140"/>
      <c r="E185" s="141"/>
      <c r="F185" s="142"/>
      <c r="G185" s="140"/>
      <c r="H185" s="141"/>
      <c r="I185" s="16" t="str">
        <f t="shared" si="17"/>
        <v/>
      </c>
      <c r="J185" s="16" t="str">
        <f t="shared" si="18"/>
        <v/>
      </c>
    </row>
    <row r="186" spans="1:10">
      <c r="A186" s="139">
        <v>177</v>
      </c>
      <c r="B186" s="140"/>
      <c r="C186" s="140"/>
      <c r="D186" s="140"/>
      <c r="E186" s="141"/>
      <c r="F186" s="142"/>
      <c r="G186" s="140"/>
      <c r="H186" s="141"/>
      <c r="I186" s="16" t="str">
        <f t="shared" si="17"/>
        <v/>
      </c>
      <c r="J186" s="16" t="str">
        <f t="shared" si="18"/>
        <v/>
      </c>
    </row>
    <row r="187" spans="1:10">
      <c r="A187" s="139">
        <v>178</v>
      </c>
      <c r="B187" s="140"/>
      <c r="C187" s="140"/>
      <c r="D187" s="140"/>
      <c r="E187" s="141"/>
      <c r="F187" s="142"/>
      <c r="G187" s="140"/>
      <c r="H187" s="141"/>
      <c r="I187" s="16" t="str">
        <f t="shared" si="17"/>
        <v/>
      </c>
      <c r="J187" s="16" t="str">
        <f t="shared" si="18"/>
        <v/>
      </c>
    </row>
    <row r="188" spans="1:10">
      <c r="A188" s="139">
        <v>179</v>
      </c>
      <c r="B188" s="140"/>
      <c r="C188" s="140"/>
      <c r="D188" s="140"/>
      <c r="E188" s="141"/>
      <c r="F188" s="142"/>
      <c r="G188" s="140"/>
      <c r="H188" s="141"/>
      <c r="I188" s="16" t="str">
        <f t="shared" si="17"/>
        <v/>
      </c>
      <c r="J188" s="16" t="str">
        <f t="shared" si="18"/>
        <v/>
      </c>
    </row>
    <row r="189" spans="1:10">
      <c r="A189" s="139">
        <v>180</v>
      </c>
      <c r="B189" s="140"/>
      <c r="C189" s="140"/>
      <c r="D189" s="140"/>
      <c r="E189" s="141"/>
      <c r="F189" s="142"/>
      <c r="G189" s="140"/>
      <c r="H189" s="141"/>
      <c r="I189" s="16" t="str">
        <f t="shared" si="17"/>
        <v/>
      </c>
      <c r="J189" s="16" t="str">
        <f t="shared" si="18"/>
        <v/>
      </c>
    </row>
    <row r="190" spans="1:10">
      <c r="A190" s="139">
        <v>181</v>
      </c>
      <c r="B190" s="140"/>
      <c r="C190" s="140"/>
      <c r="D190" s="140"/>
      <c r="E190" s="141"/>
      <c r="F190" s="142"/>
      <c r="G190" s="140"/>
      <c r="H190" s="141"/>
      <c r="I190" s="16" t="str">
        <f t="shared" si="17"/>
        <v/>
      </c>
      <c r="J190" s="16" t="str">
        <f t="shared" si="18"/>
        <v/>
      </c>
    </row>
    <row r="191" spans="1:10">
      <c r="A191" s="139">
        <v>182</v>
      </c>
      <c r="B191" s="140"/>
      <c r="C191" s="140"/>
      <c r="D191" s="140"/>
      <c r="E191" s="141"/>
      <c r="F191" s="142"/>
      <c r="G191" s="140"/>
      <c r="H191" s="141"/>
      <c r="I191" s="16" t="str">
        <f t="shared" si="17"/>
        <v/>
      </c>
      <c r="J191" s="16" t="str">
        <f t="shared" si="18"/>
        <v/>
      </c>
    </row>
    <row r="192" spans="1:10">
      <c r="A192" s="139">
        <v>183</v>
      </c>
      <c r="B192" s="140"/>
      <c r="C192" s="140"/>
      <c r="D192" s="140"/>
      <c r="E192" s="141"/>
      <c r="F192" s="142"/>
      <c r="G192" s="140"/>
      <c r="H192" s="141"/>
      <c r="I192" s="16" t="str">
        <f t="shared" si="17"/>
        <v/>
      </c>
      <c r="J192" s="16" t="str">
        <f t="shared" si="18"/>
        <v/>
      </c>
    </row>
    <row r="193" spans="1:10">
      <c r="A193" s="139">
        <v>184</v>
      </c>
      <c r="B193" s="140"/>
      <c r="C193" s="140"/>
      <c r="D193" s="140"/>
      <c r="E193" s="141"/>
      <c r="F193" s="142"/>
      <c r="G193" s="140"/>
      <c r="H193" s="141"/>
      <c r="I193" s="16" t="str">
        <f t="shared" si="17"/>
        <v/>
      </c>
      <c r="J193" s="16" t="str">
        <f t="shared" si="18"/>
        <v/>
      </c>
    </row>
    <row r="194" spans="1:10">
      <c r="A194" s="139">
        <v>185</v>
      </c>
      <c r="B194" s="140"/>
      <c r="C194" s="140"/>
      <c r="D194" s="140"/>
      <c r="E194" s="141"/>
      <c r="F194" s="142"/>
      <c r="G194" s="140"/>
      <c r="H194" s="141"/>
      <c r="I194" s="16" t="str">
        <f t="shared" si="17"/>
        <v/>
      </c>
      <c r="J194" s="16" t="str">
        <f t="shared" si="18"/>
        <v/>
      </c>
    </row>
    <row r="195" spans="1:10">
      <c r="A195" s="139">
        <v>186</v>
      </c>
      <c r="B195" s="140"/>
      <c r="C195" s="140"/>
      <c r="D195" s="140"/>
      <c r="E195" s="141"/>
      <c r="F195" s="142"/>
      <c r="G195" s="140"/>
      <c r="H195" s="141"/>
      <c r="I195" s="16" t="str">
        <f t="shared" si="17"/>
        <v/>
      </c>
      <c r="J195" s="16" t="str">
        <f t="shared" si="18"/>
        <v/>
      </c>
    </row>
    <row r="196" spans="1:10">
      <c r="A196" s="139">
        <v>187</v>
      </c>
      <c r="B196" s="140"/>
      <c r="C196" s="140"/>
      <c r="D196" s="140"/>
      <c r="E196" s="141"/>
      <c r="F196" s="142"/>
      <c r="G196" s="140"/>
      <c r="H196" s="141"/>
      <c r="I196" s="16" t="str">
        <f t="shared" si="17"/>
        <v/>
      </c>
      <c r="J196" s="16" t="str">
        <f t="shared" si="18"/>
        <v/>
      </c>
    </row>
    <row r="197" spans="1:10">
      <c r="A197" s="139">
        <v>188</v>
      </c>
      <c r="B197" s="140"/>
      <c r="C197" s="140"/>
      <c r="D197" s="140"/>
      <c r="E197" s="141"/>
      <c r="F197" s="142"/>
      <c r="G197" s="140"/>
      <c r="H197" s="141"/>
      <c r="I197" s="16" t="str">
        <f t="shared" si="17"/>
        <v/>
      </c>
      <c r="J197" s="16" t="str">
        <f t="shared" si="18"/>
        <v/>
      </c>
    </row>
    <row r="198" spans="1:10">
      <c r="A198" s="139">
        <v>189</v>
      </c>
      <c r="B198" s="140"/>
      <c r="C198" s="140"/>
      <c r="D198" s="140"/>
      <c r="E198" s="141"/>
      <c r="F198" s="142"/>
      <c r="G198" s="140"/>
      <c r="H198" s="141"/>
      <c r="I198" s="16" t="str">
        <f t="shared" si="17"/>
        <v/>
      </c>
      <c r="J198" s="16" t="str">
        <f t="shared" si="18"/>
        <v/>
      </c>
    </row>
    <row r="199" spans="1:10">
      <c r="A199" s="139">
        <v>190</v>
      </c>
      <c r="B199" s="140"/>
      <c r="C199" s="140"/>
      <c r="D199" s="140"/>
      <c r="E199" s="141"/>
      <c r="F199" s="142"/>
      <c r="G199" s="140"/>
      <c r="H199" s="141"/>
      <c r="I199" s="16" t="str">
        <f t="shared" si="17"/>
        <v/>
      </c>
      <c r="J199" s="16" t="str">
        <f t="shared" si="18"/>
        <v/>
      </c>
    </row>
    <row r="200" spans="1:10">
      <c r="A200" s="139">
        <v>191</v>
      </c>
      <c r="B200" s="140"/>
      <c r="C200" s="140"/>
      <c r="D200" s="140"/>
      <c r="E200" s="141"/>
      <c r="F200" s="142"/>
      <c r="G200" s="140"/>
      <c r="H200" s="141"/>
      <c r="I200" s="16" t="str">
        <f t="shared" si="17"/>
        <v/>
      </c>
      <c r="J200" s="16" t="str">
        <f t="shared" si="18"/>
        <v/>
      </c>
    </row>
    <row r="201" spans="1:10">
      <c r="A201" s="139">
        <v>192</v>
      </c>
      <c r="B201" s="140"/>
      <c r="C201" s="140"/>
      <c r="D201" s="140"/>
      <c r="E201" s="141"/>
      <c r="F201" s="142"/>
      <c r="G201" s="140"/>
      <c r="H201" s="141"/>
      <c r="I201" s="16" t="str">
        <f t="shared" si="17"/>
        <v/>
      </c>
      <c r="J201" s="16" t="str">
        <f t="shared" si="18"/>
        <v/>
      </c>
    </row>
    <row r="202" spans="1:10">
      <c r="A202" s="139">
        <v>193</v>
      </c>
      <c r="B202" s="140"/>
      <c r="C202" s="140"/>
      <c r="D202" s="140"/>
      <c r="E202" s="141"/>
      <c r="F202" s="142"/>
      <c r="G202" s="140"/>
      <c r="H202" s="141"/>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39">
        <v>194</v>
      </c>
      <c r="B203" s="140"/>
      <c r="C203" s="140"/>
      <c r="D203" s="140"/>
      <c r="E203" s="141"/>
      <c r="F203" s="142"/>
      <c r="G203" s="140"/>
      <c r="H203" s="141"/>
      <c r="I203" s="16" t="str">
        <f t="shared" si="19"/>
        <v/>
      </c>
      <c r="J203" s="16" t="str">
        <f t="shared" si="20"/>
        <v/>
      </c>
    </row>
    <row r="204" spans="1:10">
      <c r="A204" s="139">
        <v>195</v>
      </c>
      <c r="B204" s="140"/>
      <c r="C204" s="140"/>
      <c r="D204" s="140"/>
      <c r="E204" s="141"/>
      <c r="F204" s="142"/>
      <c r="G204" s="140"/>
      <c r="H204" s="141"/>
      <c r="I204" s="16" t="str">
        <f t="shared" si="19"/>
        <v/>
      </c>
      <c r="J204" s="16" t="str">
        <f t="shared" si="20"/>
        <v/>
      </c>
    </row>
    <row r="205" spans="1:10">
      <c r="A205" s="139">
        <v>196</v>
      </c>
      <c r="B205" s="140"/>
      <c r="C205" s="140"/>
      <c r="D205" s="140"/>
      <c r="E205" s="141"/>
      <c r="F205" s="142"/>
      <c r="G205" s="140"/>
      <c r="H205" s="141"/>
      <c r="I205" s="16" t="str">
        <f t="shared" si="19"/>
        <v/>
      </c>
      <c r="J205" s="16" t="str">
        <f t="shared" si="20"/>
        <v/>
      </c>
    </row>
    <row r="206" spans="1:10">
      <c r="A206" s="139">
        <v>197</v>
      </c>
      <c r="B206" s="140"/>
      <c r="C206" s="140"/>
      <c r="D206" s="140"/>
      <c r="E206" s="141"/>
      <c r="F206" s="142"/>
      <c r="G206" s="140"/>
      <c r="H206" s="141"/>
      <c r="I206" s="16" t="str">
        <f t="shared" si="19"/>
        <v/>
      </c>
      <c r="J206" s="16" t="str">
        <f t="shared" si="20"/>
        <v/>
      </c>
    </row>
    <row r="207" spans="1:10">
      <c r="A207" s="139">
        <v>198</v>
      </c>
      <c r="B207" s="140"/>
      <c r="C207" s="140"/>
      <c r="D207" s="140"/>
      <c r="E207" s="141"/>
      <c r="F207" s="142"/>
      <c r="G207" s="140"/>
      <c r="H207" s="141"/>
      <c r="I207" s="16" t="str">
        <f t="shared" si="19"/>
        <v/>
      </c>
      <c r="J207" s="16" t="str">
        <f t="shared" si="20"/>
        <v/>
      </c>
    </row>
    <row r="208" spans="1:10">
      <c r="A208" s="139">
        <v>199</v>
      </c>
      <c r="B208" s="140"/>
      <c r="C208" s="140"/>
      <c r="D208" s="140"/>
      <c r="E208" s="141"/>
      <c r="F208" s="142"/>
      <c r="G208" s="140"/>
      <c r="H208" s="141"/>
      <c r="I208" s="16" t="str">
        <f t="shared" si="19"/>
        <v/>
      </c>
      <c r="J208" s="16" t="str">
        <f t="shared" si="20"/>
        <v/>
      </c>
    </row>
    <row r="209" spans="1:10">
      <c r="A209" s="139">
        <v>200</v>
      </c>
      <c r="B209" s="140"/>
      <c r="C209" s="140"/>
      <c r="D209" s="140"/>
      <c r="E209" s="141"/>
      <c r="F209" s="142"/>
      <c r="G209" s="140"/>
      <c r="H209" s="141"/>
      <c r="I209" s="16" t="str">
        <f t="shared" si="19"/>
        <v/>
      </c>
      <c r="J209" s="16" t="str">
        <f t="shared" si="20"/>
        <v/>
      </c>
    </row>
    <row r="210" spans="1:10">
      <c r="A210" s="139">
        <v>201</v>
      </c>
      <c r="B210" s="140"/>
      <c r="C210" s="140"/>
      <c r="D210" s="140"/>
      <c r="E210" s="141"/>
      <c r="F210" s="142"/>
      <c r="G210" s="140"/>
      <c r="H210" s="141"/>
      <c r="I210" s="16" t="str">
        <f t="shared" si="19"/>
        <v/>
      </c>
      <c r="J210" s="16" t="str">
        <f t="shared" si="20"/>
        <v/>
      </c>
    </row>
    <row r="211" spans="1:10">
      <c r="A211" s="139">
        <v>202</v>
      </c>
      <c r="B211" s="140"/>
      <c r="C211" s="140"/>
      <c r="D211" s="140"/>
      <c r="E211" s="141"/>
      <c r="F211" s="142"/>
      <c r="G211" s="140"/>
      <c r="H211" s="141"/>
      <c r="I211" s="16" t="str">
        <f t="shared" si="19"/>
        <v/>
      </c>
      <c r="J211" s="16" t="str">
        <f t="shared" si="20"/>
        <v/>
      </c>
    </row>
    <row r="212" spans="1:10">
      <c r="A212" s="139">
        <v>203</v>
      </c>
      <c r="B212" s="140"/>
      <c r="C212" s="140"/>
      <c r="D212" s="140"/>
      <c r="E212" s="141"/>
      <c r="F212" s="142"/>
      <c r="G212" s="140"/>
      <c r="H212" s="141"/>
      <c r="I212" s="16" t="str">
        <f t="shared" si="19"/>
        <v/>
      </c>
      <c r="J212" s="16" t="str">
        <f t="shared" si="20"/>
        <v/>
      </c>
    </row>
    <row r="213" spans="1:10">
      <c r="A213" s="139">
        <v>204</v>
      </c>
      <c r="B213" s="140"/>
      <c r="C213" s="140"/>
      <c r="D213" s="140"/>
      <c r="E213" s="141"/>
      <c r="F213" s="142"/>
      <c r="G213" s="140"/>
      <c r="H213" s="141"/>
      <c r="I213" s="16" t="str">
        <f t="shared" si="19"/>
        <v/>
      </c>
      <c r="J213" s="16" t="str">
        <f t="shared" si="20"/>
        <v/>
      </c>
    </row>
    <row r="214" spans="1:10">
      <c r="A214" s="139">
        <v>205</v>
      </c>
      <c r="B214" s="140"/>
      <c r="C214" s="140"/>
      <c r="D214" s="140"/>
      <c r="E214" s="141"/>
      <c r="F214" s="142"/>
      <c r="G214" s="140"/>
      <c r="H214" s="141"/>
      <c r="I214" s="16" t="str">
        <f t="shared" si="19"/>
        <v/>
      </c>
      <c r="J214" s="16" t="str">
        <f t="shared" si="20"/>
        <v/>
      </c>
    </row>
    <row r="215" spans="1:10">
      <c r="A215" s="139">
        <v>206</v>
      </c>
      <c r="B215" s="140"/>
      <c r="C215" s="140"/>
      <c r="D215" s="140"/>
      <c r="E215" s="141"/>
      <c r="F215" s="142"/>
      <c r="G215" s="140"/>
      <c r="H215" s="141"/>
      <c r="I215" s="16" t="str">
        <f t="shared" si="19"/>
        <v/>
      </c>
      <c r="J215" s="16" t="str">
        <f t="shared" si="20"/>
        <v/>
      </c>
    </row>
    <row r="216" spans="1:10">
      <c r="A216" s="139">
        <v>207</v>
      </c>
      <c r="B216" s="140"/>
      <c r="C216" s="140"/>
      <c r="D216" s="140"/>
      <c r="E216" s="141"/>
      <c r="F216" s="142"/>
      <c r="G216" s="140"/>
      <c r="H216" s="141"/>
      <c r="I216" s="16" t="str">
        <f t="shared" si="19"/>
        <v/>
      </c>
      <c r="J216" s="16" t="str">
        <f t="shared" si="20"/>
        <v/>
      </c>
    </row>
    <row r="217" spans="1:10">
      <c r="A217" s="139">
        <v>208</v>
      </c>
      <c r="B217" s="140"/>
      <c r="C217" s="140"/>
      <c r="D217" s="140"/>
      <c r="E217" s="141"/>
      <c r="F217" s="142"/>
      <c r="G217" s="140"/>
      <c r="H217" s="141"/>
      <c r="I217" s="16" t="str">
        <f t="shared" si="19"/>
        <v/>
      </c>
      <c r="J217" s="16" t="str">
        <f t="shared" si="20"/>
        <v/>
      </c>
    </row>
    <row r="218" spans="1:10">
      <c r="A218" s="139">
        <v>209</v>
      </c>
      <c r="B218" s="140"/>
      <c r="C218" s="140"/>
      <c r="D218" s="140"/>
      <c r="E218" s="141"/>
      <c r="F218" s="142"/>
      <c r="G218" s="140"/>
      <c r="H218" s="141"/>
      <c r="I218" s="16" t="str">
        <f t="shared" si="19"/>
        <v/>
      </c>
      <c r="J218" s="16" t="str">
        <f t="shared" si="20"/>
        <v/>
      </c>
    </row>
    <row r="219" spans="1:10">
      <c r="A219" s="139">
        <v>210</v>
      </c>
      <c r="B219" s="140"/>
      <c r="C219" s="140"/>
      <c r="D219" s="140"/>
      <c r="E219" s="141"/>
      <c r="F219" s="142"/>
      <c r="G219" s="140"/>
      <c r="H219" s="141"/>
      <c r="I219" s="16" t="str">
        <f t="shared" si="19"/>
        <v/>
      </c>
      <c r="J219" s="16" t="str">
        <f t="shared" si="20"/>
        <v/>
      </c>
    </row>
    <row r="220" spans="1:10">
      <c r="A220" s="139">
        <v>211</v>
      </c>
      <c r="B220" s="140"/>
      <c r="C220" s="140"/>
      <c r="D220" s="140"/>
      <c r="E220" s="141"/>
      <c r="F220" s="142"/>
      <c r="G220" s="140"/>
      <c r="H220" s="141"/>
      <c r="I220" s="16" t="str">
        <f t="shared" si="19"/>
        <v/>
      </c>
      <c r="J220" s="16" t="str">
        <f t="shared" si="20"/>
        <v/>
      </c>
    </row>
    <row r="221" spans="1:10">
      <c r="A221" s="139">
        <v>212</v>
      </c>
      <c r="B221" s="140"/>
      <c r="C221" s="140"/>
      <c r="D221" s="140"/>
      <c r="E221" s="141"/>
      <c r="F221" s="142"/>
      <c r="G221" s="140"/>
      <c r="H221" s="141"/>
      <c r="I221" s="16" t="str">
        <f t="shared" si="19"/>
        <v/>
      </c>
      <c r="J221" s="16" t="str">
        <f t="shared" si="20"/>
        <v/>
      </c>
    </row>
    <row r="222" spans="1:10">
      <c r="A222" s="139">
        <v>213</v>
      </c>
      <c r="B222" s="140"/>
      <c r="C222" s="140"/>
      <c r="D222" s="140"/>
      <c r="E222" s="141"/>
      <c r="F222" s="142"/>
      <c r="G222" s="140"/>
      <c r="H222" s="141"/>
      <c r="I222" s="16" t="str">
        <f t="shared" si="19"/>
        <v/>
      </c>
      <c r="J222" s="16" t="str">
        <f t="shared" si="20"/>
        <v/>
      </c>
    </row>
    <row r="223" spans="1:10">
      <c r="A223" s="139">
        <v>214</v>
      </c>
      <c r="B223" s="140"/>
      <c r="C223" s="140"/>
      <c r="D223" s="140"/>
      <c r="E223" s="141"/>
      <c r="F223" s="142"/>
      <c r="G223" s="140"/>
      <c r="H223" s="141"/>
      <c r="I223" s="16" t="str">
        <f t="shared" si="19"/>
        <v/>
      </c>
      <c r="J223" s="16" t="str">
        <f t="shared" si="20"/>
        <v/>
      </c>
    </row>
    <row r="224" spans="1:10">
      <c r="A224" s="139">
        <v>215</v>
      </c>
      <c r="B224" s="140"/>
      <c r="C224" s="140"/>
      <c r="D224" s="140"/>
      <c r="E224" s="141"/>
      <c r="F224" s="142"/>
      <c r="G224" s="140"/>
      <c r="H224" s="141"/>
      <c r="I224" s="16" t="str">
        <f t="shared" si="19"/>
        <v/>
      </c>
      <c r="J224" s="16" t="str">
        <f t="shared" si="20"/>
        <v/>
      </c>
    </row>
    <row r="225" spans="1:10">
      <c r="A225" s="139">
        <v>216</v>
      </c>
      <c r="B225" s="140"/>
      <c r="C225" s="140"/>
      <c r="D225" s="140"/>
      <c r="E225" s="141"/>
      <c r="F225" s="142"/>
      <c r="G225" s="140"/>
      <c r="H225" s="141"/>
      <c r="I225" s="16" t="str">
        <f t="shared" si="19"/>
        <v/>
      </c>
      <c r="J225" s="16" t="str">
        <f t="shared" si="20"/>
        <v/>
      </c>
    </row>
    <row r="226" spans="1:10">
      <c r="A226" s="139">
        <v>217</v>
      </c>
      <c r="B226" s="140"/>
      <c r="C226" s="140"/>
      <c r="D226" s="140"/>
      <c r="E226" s="141"/>
      <c r="F226" s="142"/>
      <c r="G226" s="140"/>
      <c r="H226" s="141"/>
      <c r="I226" s="16" t="str">
        <f t="shared" si="19"/>
        <v/>
      </c>
      <c r="J226" s="16" t="str">
        <f t="shared" si="20"/>
        <v/>
      </c>
    </row>
    <row r="227" spans="1:10">
      <c r="A227" s="139">
        <v>218</v>
      </c>
      <c r="B227" s="140"/>
      <c r="C227" s="140"/>
      <c r="D227" s="140"/>
      <c r="E227" s="141"/>
      <c r="F227" s="142"/>
      <c r="G227" s="140"/>
      <c r="H227" s="141"/>
      <c r="I227" s="16" t="str">
        <f t="shared" si="19"/>
        <v/>
      </c>
      <c r="J227" s="16" t="str">
        <f t="shared" si="20"/>
        <v/>
      </c>
    </row>
    <row r="228" spans="1:10">
      <c r="A228" s="139">
        <v>219</v>
      </c>
      <c r="B228" s="140"/>
      <c r="C228" s="140"/>
      <c r="D228" s="140"/>
      <c r="E228" s="141"/>
      <c r="F228" s="142"/>
      <c r="G228" s="140"/>
      <c r="H228" s="141"/>
      <c r="I228" s="16" t="str">
        <f t="shared" si="19"/>
        <v/>
      </c>
      <c r="J228" s="16" t="str">
        <f t="shared" si="20"/>
        <v/>
      </c>
    </row>
    <row r="229" spans="1:10">
      <c r="A229" s="139">
        <v>220</v>
      </c>
      <c r="B229" s="140"/>
      <c r="C229" s="140"/>
      <c r="D229" s="140"/>
      <c r="E229" s="141"/>
      <c r="F229" s="142"/>
      <c r="G229" s="140"/>
      <c r="H229" s="141"/>
      <c r="I229" s="16" t="str">
        <f t="shared" si="19"/>
        <v/>
      </c>
      <c r="J229" s="16" t="str">
        <f t="shared" si="20"/>
        <v/>
      </c>
    </row>
    <row r="230" spans="1:10">
      <c r="A230" s="139">
        <v>221</v>
      </c>
      <c r="B230" s="140"/>
      <c r="C230" s="140"/>
      <c r="D230" s="140"/>
      <c r="E230" s="141"/>
      <c r="F230" s="142"/>
      <c r="G230" s="140"/>
      <c r="H230" s="141"/>
      <c r="I230" s="16" t="str">
        <f t="shared" si="19"/>
        <v/>
      </c>
      <c r="J230" s="16" t="str">
        <f t="shared" si="20"/>
        <v/>
      </c>
    </row>
    <row r="231" spans="1:10">
      <c r="A231" s="139">
        <v>222</v>
      </c>
      <c r="B231" s="140"/>
      <c r="C231" s="140"/>
      <c r="D231" s="140"/>
      <c r="E231" s="141"/>
      <c r="F231" s="142"/>
      <c r="G231" s="140"/>
      <c r="H231" s="141"/>
      <c r="I231" s="16" t="str">
        <f t="shared" si="19"/>
        <v/>
      </c>
      <c r="J231" s="16" t="str">
        <f t="shared" si="20"/>
        <v/>
      </c>
    </row>
    <row r="232" spans="1:10">
      <c r="A232" s="139">
        <v>223</v>
      </c>
      <c r="B232" s="140"/>
      <c r="C232" s="140"/>
      <c r="D232" s="140"/>
      <c r="E232" s="141"/>
      <c r="F232" s="142"/>
      <c r="G232" s="140"/>
      <c r="H232" s="141"/>
      <c r="I232" s="16" t="str">
        <f t="shared" si="19"/>
        <v/>
      </c>
      <c r="J232" s="16" t="str">
        <f t="shared" si="20"/>
        <v/>
      </c>
    </row>
    <row r="233" spans="1:10">
      <c r="A233" s="139">
        <v>224</v>
      </c>
      <c r="B233" s="140"/>
      <c r="C233" s="140"/>
      <c r="D233" s="140"/>
      <c r="E233" s="141"/>
      <c r="F233" s="142"/>
      <c r="G233" s="140"/>
      <c r="H233" s="141"/>
      <c r="I233" s="16" t="str">
        <f t="shared" si="19"/>
        <v/>
      </c>
      <c r="J233" s="16" t="str">
        <f t="shared" si="20"/>
        <v/>
      </c>
    </row>
    <row r="234" spans="1:10">
      <c r="A234" s="139">
        <v>225</v>
      </c>
      <c r="B234" s="140"/>
      <c r="C234" s="140"/>
      <c r="D234" s="140"/>
      <c r="E234" s="141"/>
      <c r="F234" s="142"/>
      <c r="G234" s="140"/>
      <c r="H234" s="141"/>
      <c r="I234" s="16" t="str">
        <f t="shared" si="19"/>
        <v/>
      </c>
      <c r="J234" s="16" t="str">
        <f t="shared" si="20"/>
        <v/>
      </c>
    </row>
    <row r="235" spans="1:10">
      <c r="A235" s="139">
        <v>226</v>
      </c>
      <c r="B235" s="140"/>
      <c r="C235" s="140"/>
      <c r="D235" s="140"/>
      <c r="E235" s="141"/>
      <c r="F235" s="142"/>
      <c r="G235" s="140"/>
      <c r="H235" s="141"/>
      <c r="I235" s="16" t="str">
        <f t="shared" si="19"/>
        <v/>
      </c>
      <c r="J235" s="16" t="str">
        <f t="shared" si="20"/>
        <v/>
      </c>
    </row>
    <row r="236" spans="1:10">
      <c r="A236" s="139">
        <v>227</v>
      </c>
      <c r="B236" s="140"/>
      <c r="C236" s="140"/>
      <c r="D236" s="140"/>
      <c r="E236" s="141"/>
      <c r="F236" s="142"/>
      <c r="G236" s="140"/>
      <c r="H236" s="141"/>
      <c r="I236" s="16" t="str">
        <f t="shared" si="19"/>
        <v/>
      </c>
      <c r="J236" s="16" t="str">
        <f t="shared" si="20"/>
        <v/>
      </c>
    </row>
    <row r="237" spans="1:10">
      <c r="A237" s="139">
        <v>228</v>
      </c>
      <c r="B237" s="140"/>
      <c r="C237" s="140"/>
      <c r="D237" s="140"/>
      <c r="E237" s="141"/>
      <c r="F237" s="142"/>
      <c r="G237" s="140"/>
      <c r="H237" s="141"/>
      <c r="I237" s="16" t="str">
        <f t="shared" si="19"/>
        <v/>
      </c>
      <c r="J237" s="16" t="str">
        <f t="shared" si="20"/>
        <v/>
      </c>
    </row>
    <row r="238" spans="1:10">
      <c r="A238" s="139">
        <v>229</v>
      </c>
      <c r="B238" s="140"/>
      <c r="C238" s="140"/>
      <c r="D238" s="140"/>
      <c r="E238" s="141"/>
      <c r="F238" s="142"/>
      <c r="G238" s="140"/>
      <c r="H238" s="141"/>
      <c r="I238" s="16" t="str">
        <f t="shared" si="19"/>
        <v/>
      </c>
      <c r="J238" s="16" t="str">
        <f t="shared" si="20"/>
        <v/>
      </c>
    </row>
    <row r="239" spans="1:10">
      <c r="A239" s="139">
        <v>230</v>
      </c>
      <c r="B239" s="140"/>
      <c r="C239" s="140"/>
      <c r="D239" s="140"/>
      <c r="E239" s="141"/>
      <c r="F239" s="142"/>
      <c r="G239" s="140"/>
      <c r="H239" s="141"/>
      <c r="I239" s="16" t="str">
        <f t="shared" si="19"/>
        <v/>
      </c>
      <c r="J239" s="16" t="str">
        <f t="shared" si="20"/>
        <v/>
      </c>
    </row>
    <row r="240" spans="1:10">
      <c r="A240" s="139">
        <v>231</v>
      </c>
      <c r="B240" s="140"/>
      <c r="C240" s="140"/>
      <c r="D240" s="140"/>
      <c r="E240" s="141"/>
      <c r="F240" s="142"/>
      <c r="G240" s="140"/>
      <c r="H240" s="141"/>
      <c r="I240" s="16" t="str">
        <f t="shared" si="19"/>
        <v/>
      </c>
      <c r="J240" s="16" t="str">
        <f t="shared" si="20"/>
        <v/>
      </c>
    </row>
    <row r="241" spans="1:10">
      <c r="A241" s="139">
        <v>232</v>
      </c>
      <c r="B241" s="140"/>
      <c r="C241" s="140"/>
      <c r="D241" s="140"/>
      <c r="E241" s="141"/>
      <c r="F241" s="142"/>
      <c r="G241" s="140"/>
      <c r="H241" s="141"/>
      <c r="I241" s="16" t="str">
        <f t="shared" si="19"/>
        <v/>
      </c>
      <c r="J241" s="16" t="str">
        <f t="shared" si="20"/>
        <v/>
      </c>
    </row>
    <row r="242" spans="1:10">
      <c r="A242" s="139">
        <v>233</v>
      </c>
      <c r="B242" s="140"/>
      <c r="C242" s="140"/>
      <c r="D242" s="140"/>
      <c r="E242" s="141"/>
      <c r="F242" s="142"/>
      <c r="G242" s="140"/>
      <c r="H242" s="141"/>
      <c r="I242" s="16" t="str">
        <f t="shared" si="19"/>
        <v/>
      </c>
      <c r="J242" s="16" t="str">
        <f t="shared" si="20"/>
        <v/>
      </c>
    </row>
    <row r="243" spans="1:10">
      <c r="A243" s="139">
        <v>234</v>
      </c>
      <c r="B243" s="140"/>
      <c r="C243" s="140"/>
      <c r="D243" s="140"/>
      <c r="E243" s="141"/>
      <c r="F243" s="142"/>
      <c r="G243" s="140"/>
      <c r="H243" s="141"/>
      <c r="I243" s="16" t="str">
        <f t="shared" si="19"/>
        <v/>
      </c>
      <c r="J243" s="16" t="str">
        <f t="shared" si="20"/>
        <v/>
      </c>
    </row>
    <row r="244" spans="1:10">
      <c r="A244" s="139">
        <v>235</v>
      </c>
      <c r="B244" s="140"/>
      <c r="C244" s="140"/>
      <c r="D244" s="140"/>
      <c r="E244" s="141"/>
      <c r="F244" s="142"/>
      <c r="G244" s="140"/>
      <c r="H244" s="141"/>
      <c r="I244" s="16" t="str">
        <f t="shared" si="19"/>
        <v/>
      </c>
      <c r="J244" s="16" t="str">
        <f t="shared" si="20"/>
        <v/>
      </c>
    </row>
    <row r="245" spans="1:10">
      <c r="A245" s="139">
        <v>236</v>
      </c>
      <c r="B245" s="140"/>
      <c r="C245" s="140"/>
      <c r="D245" s="140"/>
      <c r="E245" s="141"/>
      <c r="F245" s="142"/>
      <c r="G245" s="140"/>
      <c r="H245" s="141"/>
      <c r="I245" s="16" t="str">
        <f t="shared" si="19"/>
        <v/>
      </c>
      <c r="J245" s="16" t="str">
        <f t="shared" si="20"/>
        <v/>
      </c>
    </row>
    <row r="246" spans="1:10">
      <c r="A246" s="139">
        <v>237</v>
      </c>
      <c r="B246" s="140"/>
      <c r="C246" s="140"/>
      <c r="D246" s="140"/>
      <c r="E246" s="141"/>
      <c r="F246" s="142"/>
      <c r="G246" s="140"/>
      <c r="H246" s="141"/>
      <c r="I246" s="16" t="str">
        <f t="shared" si="19"/>
        <v/>
      </c>
      <c r="J246" s="16" t="str">
        <f t="shared" si="20"/>
        <v/>
      </c>
    </row>
    <row r="247" spans="1:10">
      <c r="A247" s="139">
        <v>238</v>
      </c>
      <c r="B247" s="140"/>
      <c r="C247" s="140"/>
      <c r="D247" s="140"/>
      <c r="E247" s="141"/>
      <c r="F247" s="142"/>
      <c r="G247" s="140"/>
      <c r="H247" s="141"/>
      <c r="I247" s="16" t="str">
        <f t="shared" si="19"/>
        <v/>
      </c>
      <c r="J247" s="16" t="str">
        <f t="shared" si="20"/>
        <v/>
      </c>
    </row>
    <row r="248" spans="1:10">
      <c r="A248" s="139">
        <v>239</v>
      </c>
      <c r="B248" s="140"/>
      <c r="C248" s="140"/>
      <c r="D248" s="140"/>
      <c r="E248" s="141"/>
      <c r="F248" s="142"/>
      <c r="G248" s="140"/>
      <c r="H248" s="141"/>
      <c r="I248" s="16" t="str">
        <f t="shared" si="19"/>
        <v/>
      </c>
      <c r="J248" s="16" t="str">
        <f t="shared" si="20"/>
        <v/>
      </c>
    </row>
    <row r="249" spans="1:10">
      <c r="A249" s="139">
        <v>240</v>
      </c>
      <c r="B249" s="140"/>
      <c r="C249" s="140"/>
      <c r="D249" s="140"/>
      <c r="E249" s="141"/>
      <c r="F249" s="142"/>
      <c r="G249" s="140"/>
      <c r="H249" s="141"/>
      <c r="I249" s="16" t="str">
        <f t="shared" si="19"/>
        <v/>
      </c>
      <c r="J249" s="16" t="str">
        <f t="shared" si="20"/>
        <v/>
      </c>
    </row>
    <row r="250" spans="1:10">
      <c r="A250" s="139">
        <v>241</v>
      </c>
      <c r="B250" s="140"/>
      <c r="C250" s="140"/>
      <c r="D250" s="140"/>
      <c r="E250" s="141"/>
      <c r="F250" s="142"/>
      <c r="G250" s="140"/>
      <c r="H250" s="141"/>
      <c r="I250" s="16" t="str">
        <f t="shared" si="19"/>
        <v/>
      </c>
      <c r="J250" s="16" t="str">
        <f t="shared" si="20"/>
        <v/>
      </c>
    </row>
    <row r="251" spans="1:10">
      <c r="A251" s="139">
        <v>242</v>
      </c>
      <c r="B251" s="140"/>
      <c r="C251" s="140"/>
      <c r="D251" s="140"/>
      <c r="E251" s="141"/>
      <c r="F251" s="142"/>
      <c r="G251" s="140"/>
      <c r="H251" s="141"/>
      <c r="I251" s="16" t="str">
        <f t="shared" si="19"/>
        <v/>
      </c>
      <c r="J251" s="16" t="str">
        <f t="shared" si="20"/>
        <v/>
      </c>
    </row>
    <row r="252" spans="1:10">
      <c r="A252" s="139">
        <v>243</v>
      </c>
      <c r="B252" s="140"/>
      <c r="C252" s="140"/>
      <c r="D252" s="140"/>
      <c r="E252" s="141"/>
      <c r="F252" s="142"/>
      <c r="G252" s="140"/>
      <c r="H252" s="141"/>
      <c r="I252" s="16" t="str">
        <f t="shared" si="19"/>
        <v/>
      </c>
      <c r="J252" s="16" t="str">
        <f t="shared" si="20"/>
        <v/>
      </c>
    </row>
    <row r="253" spans="1:10">
      <c r="A253" s="139">
        <v>244</v>
      </c>
      <c r="B253" s="140"/>
      <c r="C253" s="140"/>
      <c r="D253" s="140"/>
      <c r="E253" s="141"/>
      <c r="F253" s="142"/>
      <c r="G253" s="140"/>
      <c r="H253" s="141"/>
      <c r="I253" s="16" t="str">
        <f t="shared" si="19"/>
        <v/>
      </c>
      <c r="J253" s="16" t="str">
        <f t="shared" si="20"/>
        <v/>
      </c>
    </row>
    <row r="254" spans="1:10">
      <c r="A254" s="139">
        <v>245</v>
      </c>
      <c r="B254" s="140"/>
      <c r="C254" s="140"/>
      <c r="D254" s="140"/>
      <c r="E254" s="141"/>
      <c r="F254" s="142"/>
      <c r="G254" s="140"/>
      <c r="H254" s="141"/>
      <c r="I254" s="16" t="str">
        <f t="shared" si="19"/>
        <v/>
      </c>
      <c r="J254" s="16" t="str">
        <f t="shared" si="20"/>
        <v/>
      </c>
    </row>
    <row r="255" spans="1:10">
      <c r="A255" s="139">
        <v>246</v>
      </c>
      <c r="B255" s="140"/>
      <c r="C255" s="140"/>
      <c r="D255" s="140"/>
      <c r="E255" s="141"/>
      <c r="F255" s="142"/>
      <c r="G255" s="140"/>
      <c r="H255" s="141"/>
      <c r="I255" s="16" t="str">
        <f t="shared" si="19"/>
        <v/>
      </c>
      <c r="J255" s="16" t="str">
        <f t="shared" si="20"/>
        <v/>
      </c>
    </row>
    <row r="256" spans="1:10">
      <c r="A256" s="139">
        <v>247</v>
      </c>
      <c r="B256" s="140"/>
      <c r="C256" s="140"/>
      <c r="D256" s="140"/>
      <c r="E256" s="141"/>
      <c r="F256" s="142"/>
      <c r="G256" s="140"/>
      <c r="H256" s="141"/>
      <c r="I256" s="16" t="str">
        <f t="shared" si="19"/>
        <v/>
      </c>
      <c r="J256" s="16" t="str">
        <f t="shared" si="20"/>
        <v/>
      </c>
    </row>
    <row r="257" spans="1:10">
      <c r="A257" s="139">
        <v>248</v>
      </c>
      <c r="B257" s="140"/>
      <c r="C257" s="140"/>
      <c r="D257" s="140"/>
      <c r="E257" s="141"/>
      <c r="F257" s="142"/>
      <c r="G257" s="140"/>
      <c r="H257" s="141"/>
      <c r="I257" s="16" t="str">
        <f t="shared" si="19"/>
        <v/>
      </c>
      <c r="J257" s="16" t="str">
        <f t="shared" si="20"/>
        <v/>
      </c>
    </row>
    <row r="258" spans="1:10">
      <c r="A258" s="139">
        <v>249</v>
      </c>
      <c r="B258" s="140"/>
      <c r="C258" s="140"/>
      <c r="D258" s="140"/>
      <c r="E258" s="141"/>
      <c r="F258" s="142"/>
      <c r="G258" s="140"/>
      <c r="H258" s="141"/>
      <c r="I258" s="16" t="str">
        <f t="shared" si="19"/>
        <v/>
      </c>
      <c r="J258" s="16" t="str">
        <f t="shared" si="20"/>
        <v/>
      </c>
    </row>
    <row r="259" spans="1:10">
      <c r="A259" s="139">
        <v>250</v>
      </c>
      <c r="B259" s="140"/>
      <c r="C259" s="140"/>
      <c r="D259" s="140"/>
      <c r="E259" s="141"/>
      <c r="F259" s="142"/>
      <c r="G259" s="140"/>
      <c r="H259" s="141"/>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B10" sqref="B10:H16"/>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33" t="s">
        <v>413</v>
      </c>
      <c r="B5" s="533"/>
      <c r="C5" s="533"/>
      <c r="D5" s="533"/>
      <c r="E5" s="533"/>
      <c r="F5" s="533"/>
      <c r="G5" s="533"/>
      <c r="H5" s="533"/>
      <c r="I5" s="533"/>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65"/>
      <c r="E10" s="5"/>
      <c r="F10" s="215"/>
      <c r="G10" s="215"/>
      <c r="H10" s="215"/>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65"/>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65"/>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5"/>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5"/>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5"/>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5"/>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5"/>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5"/>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5"/>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5"/>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5"/>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5"/>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5"/>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5"/>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5"/>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5"/>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5"/>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5"/>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5"/>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5"/>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5"/>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5"/>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5"/>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5"/>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5"/>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5"/>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5"/>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5"/>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5"/>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5"/>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5"/>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5"/>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5"/>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5"/>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5"/>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5"/>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5"/>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5"/>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5"/>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5"/>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5"/>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5"/>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5"/>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5"/>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5"/>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5"/>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5"/>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5"/>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5"/>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5"/>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5"/>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5"/>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5"/>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5"/>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5"/>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5"/>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5"/>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5"/>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5"/>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5"/>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5"/>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5"/>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5"/>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5"/>
      <c r="E74" s="212"/>
      <c r="F74" s="211"/>
      <c r="G74" s="211"/>
      <c r="H74" s="211"/>
      <c r="I74" s="16" t="str">
        <f t="shared" ref="I74:I137" si="9">IF(OR($B74="",$C74="",$D74="",$E74="",$F74&lt;an_initial,$F74&gt;an_final,$O74=FALSE),"",IF($H74="",CS_STR_RO_ALT2*$G74/P74,CS_STR_RO_ALT2*$H74))</f>
        <v/>
      </c>
      <c r="J74" s="16" t="str">
        <f t="shared" ref="J74:J137" si="10">IF(OR($B74="",$C74="",$D74="",$E74="",$F74="",$F74&gt;an_final,$O74=FALSE),"",IF($H74="",CS_STR_RO_ALT2*$G74/P74,CS_STR_RO_ALT2*$H74))</f>
        <v/>
      </c>
      <c r="K74" s="364"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139">
        <v>66</v>
      </c>
      <c r="B75" s="6"/>
      <c r="C75" s="6"/>
      <c r="D75" s="65"/>
      <c r="E75" s="212"/>
      <c r="F75" s="211"/>
      <c r="G75" s="211"/>
      <c r="H75" s="211"/>
      <c r="I75" s="16" t="str">
        <f t="shared" si="9"/>
        <v/>
      </c>
      <c r="J75" s="16" t="str">
        <f t="shared" si="10"/>
        <v/>
      </c>
      <c r="K75" s="364" t="str">
        <f t="shared" si="11"/>
        <v/>
      </c>
      <c r="L75" s="58" t="str">
        <f t="shared" si="12"/>
        <v/>
      </c>
      <c r="M75" s="365" t="str">
        <f t="shared" si="13"/>
        <v/>
      </c>
      <c r="N75" s="58" t="str">
        <f t="shared" si="14"/>
        <v/>
      </c>
      <c r="O75" s="342" t="b">
        <f t="shared" si="15"/>
        <v>0</v>
      </c>
      <c r="P75" s="343">
        <f t="shared" si="16"/>
        <v>1</v>
      </c>
    </row>
    <row r="76" spans="1:16">
      <c r="A76" s="139">
        <v>67</v>
      </c>
      <c r="B76" s="6"/>
      <c r="C76" s="6"/>
      <c r="D76" s="65"/>
      <c r="E76" s="212"/>
      <c r="F76" s="211"/>
      <c r="G76" s="211"/>
      <c r="H76" s="211"/>
      <c r="I76" s="16" t="str">
        <f t="shared" si="9"/>
        <v/>
      </c>
      <c r="J76" s="16" t="str">
        <f t="shared" si="10"/>
        <v/>
      </c>
      <c r="K76" s="364" t="str">
        <f t="shared" si="11"/>
        <v/>
      </c>
      <c r="L76" s="58" t="str">
        <f t="shared" si="12"/>
        <v/>
      </c>
      <c r="M76" s="365" t="str">
        <f t="shared" si="13"/>
        <v/>
      </c>
      <c r="N76" s="58" t="str">
        <f t="shared" si="14"/>
        <v/>
      </c>
      <c r="O76" s="342" t="b">
        <f t="shared" si="15"/>
        <v>0</v>
      </c>
      <c r="P76" s="343">
        <f t="shared" si="16"/>
        <v>1</v>
      </c>
    </row>
    <row r="77" spans="1:16">
      <c r="A77" s="139">
        <v>68</v>
      </c>
      <c r="B77" s="6"/>
      <c r="C77" s="6"/>
      <c r="D77" s="65"/>
      <c r="E77" s="212"/>
      <c r="F77" s="211"/>
      <c r="G77" s="211"/>
      <c r="H77" s="211"/>
      <c r="I77" s="16" t="str">
        <f t="shared" si="9"/>
        <v/>
      </c>
      <c r="J77" s="16" t="str">
        <f t="shared" si="10"/>
        <v/>
      </c>
      <c r="K77" s="364" t="str">
        <f t="shared" si="11"/>
        <v/>
      </c>
      <c r="L77" s="58" t="str">
        <f t="shared" si="12"/>
        <v/>
      </c>
      <c r="M77" s="365" t="str">
        <f t="shared" si="13"/>
        <v/>
      </c>
      <c r="N77" s="58" t="str">
        <f t="shared" si="14"/>
        <v/>
      </c>
      <c r="O77" s="342" t="b">
        <f t="shared" si="15"/>
        <v>0</v>
      </c>
      <c r="P77" s="343">
        <f t="shared" si="16"/>
        <v>1</v>
      </c>
    </row>
    <row r="78" spans="1:16">
      <c r="A78" s="139">
        <v>69</v>
      </c>
      <c r="B78" s="6"/>
      <c r="C78" s="6"/>
      <c r="D78" s="65"/>
      <c r="E78" s="212"/>
      <c r="F78" s="211"/>
      <c r="G78" s="211"/>
      <c r="H78" s="211"/>
      <c r="I78" s="16" t="str">
        <f t="shared" si="9"/>
        <v/>
      </c>
      <c r="J78" s="16" t="str">
        <f t="shared" si="10"/>
        <v/>
      </c>
      <c r="K78" s="364" t="str">
        <f t="shared" si="11"/>
        <v/>
      </c>
      <c r="L78" s="58" t="str">
        <f t="shared" si="12"/>
        <v/>
      </c>
      <c r="M78" s="365" t="str">
        <f t="shared" si="13"/>
        <v/>
      </c>
      <c r="N78" s="58" t="str">
        <f t="shared" si="14"/>
        <v/>
      </c>
      <c r="O78" s="342" t="b">
        <f t="shared" si="15"/>
        <v>0</v>
      </c>
      <c r="P78" s="343">
        <f t="shared" si="16"/>
        <v>1</v>
      </c>
    </row>
    <row r="79" spans="1:16">
      <c r="A79" s="139">
        <v>70</v>
      </c>
      <c r="B79" s="6"/>
      <c r="C79" s="6"/>
      <c r="D79" s="65"/>
      <c r="E79" s="212"/>
      <c r="F79" s="211"/>
      <c r="G79" s="211"/>
      <c r="H79" s="211"/>
      <c r="I79" s="16" t="str">
        <f t="shared" si="9"/>
        <v/>
      </c>
      <c r="J79" s="16" t="str">
        <f t="shared" si="10"/>
        <v/>
      </c>
      <c r="K79" s="364" t="str">
        <f t="shared" si="11"/>
        <v/>
      </c>
      <c r="L79" s="58" t="str">
        <f t="shared" si="12"/>
        <v/>
      </c>
      <c r="M79" s="365" t="str">
        <f t="shared" si="13"/>
        <v/>
      </c>
      <c r="N79" s="58" t="str">
        <f t="shared" si="14"/>
        <v/>
      </c>
      <c r="O79" s="342" t="b">
        <f t="shared" si="15"/>
        <v>0</v>
      </c>
      <c r="P79" s="343">
        <f t="shared" si="16"/>
        <v>1</v>
      </c>
    </row>
    <row r="80" spans="1:16">
      <c r="A80" s="139">
        <v>71</v>
      </c>
      <c r="B80" s="6"/>
      <c r="C80" s="6"/>
      <c r="D80" s="65"/>
      <c r="E80" s="212"/>
      <c r="F80" s="211"/>
      <c r="G80" s="211"/>
      <c r="H80" s="211"/>
      <c r="I80" s="16" t="str">
        <f t="shared" si="9"/>
        <v/>
      </c>
      <c r="J80" s="16" t="str">
        <f t="shared" si="10"/>
        <v/>
      </c>
      <c r="K80" s="364" t="str">
        <f t="shared" si="11"/>
        <v/>
      </c>
      <c r="L80" s="58" t="str">
        <f t="shared" si="12"/>
        <v/>
      </c>
      <c r="M80" s="365" t="str">
        <f t="shared" si="13"/>
        <v/>
      </c>
      <c r="N80" s="58" t="str">
        <f t="shared" si="14"/>
        <v/>
      </c>
      <c r="O80" s="342" t="b">
        <f t="shared" si="15"/>
        <v>0</v>
      </c>
      <c r="P80" s="343">
        <f t="shared" si="16"/>
        <v>1</v>
      </c>
    </row>
    <row r="81" spans="1:16">
      <c r="A81" s="139">
        <v>72</v>
      </c>
      <c r="B81" s="6"/>
      <c r="C81" s="6"/>
      <c r="D81" s="65"/>
      <c r="E81" s="212"/>
      <c r="F81" s="211"/>
      <c r="G81" s="211"/>
      <c r="H81" s="211"/>
      <c r="I81" s="16" t="str">
        <f t="shared" si="9"/>
        <v/>
      </c>
      <c r="J81" s="16" t="str">
        <f t="shared" si="10"/>
        <v/>
      </c>
      <c r="K81" s="364" t="str">
        <f t="shared" si="11"/>
        <v/>
      </c>
      <c r="L81" s="58" t="str">
        <f t="shared" si="12"/>
        <v/>
      </c>
      <c r="M81" s="365" t="str">
        <f t="shared" si="13"/>
        <v/>
      </c>
      <c r="N81" s="58" t="str">
        <f t="shared" si="14"/>
        <v/>
      </c>
      <c r="O81" s="342" t="b">
        <f t="shared" si="15"/>
        <v>0</v>
      </c>
      <c r="P81" s="343">
        <f t="shared" si="16"/>
        <v>1</v>
      </c>
    </row>
    <row r="82" spans="1:16">
      <c r="A82" s="139">
        <v>73</v>
      </c>
      <c r="B82" s="6"/>
      <c r="C82" s="6"/>
      <c r="D82" s="65"/>
      <c r="E82" s="212"/>
      <c r="F82" s="211"/>
      <c r="G82" s="211"/>
      <c r="H82" s="211"/>
      <c r="I82" s="16" t="str">
        <f t="shared" si="9"/>
        <v/>
      </c>
      <c r="J82" s="16" t="str">
        <f t="shared" si="10"/>
        <v/>
      </c>
      <c r="K82" s="364" t="str">
        <f t="shared" si="11"/>
        <v/>
      </c>
      <c r="L82" s="58" t="str">
        <f t="shared" si="12"/>
        <v/>
      </c>
      <c r="M82" s="365" t="str">
        <f t="shared" si="13"/>
        <v/>
      </c>
      <c r="N82" s="58" t="str">
        <f t="shared" si="14"/>
        <v/>
      </c>
      <c r="O82" s="342" t="b">
        <f t="shared" si="15"/>
        <v>0</v>
      </c>
      <c r="P82" s="343">
        <f t="shared" si="16"/>
        <v>1</v>
      </c>
    </row>
    <row r="83" spans="1:16">
      <c r="A83" s="139">
        <v>74</v>
      </c>
      <c r="B83" s="6"/>
      <c r="C83" s="6"/>
      <c r="D83" s="65"/>
      <c r="E83" s="212"/>
      <c r="F83" s="211"/>
      <c r="G83" s="211"/>
      <c r="H83" s="211"/>
      <c r="I83" s="16" t="str">
        <f t="shared" si="9"/>
        <v/>
      </c>
      <c r="J83" s="16" t="str">
        <f t="shared" si="10"/>
        <v/>
      </c>
      <c r="K83" s="364" t="str">
        <f t="shared" si="11"/>
        <v/>
      </c>
      <c r="L83" s="58" t="str">
        <f t="shared" si="12"/>
        <v/>
      </c>
      <c r="M83" s="365" t="str">
        <f t="shared" si="13"/>
        <v/>
      </c>
      <c r="N83" s="58" t="str">
        <f t="shared" si="14"/>
        <v/>
      </c>
      <c r="O83" s="342" t="b">
        <f t="shared" si="15"/>
        <v>0</v>
      </c>
      <c r="P83" s="343">
        <f t="shared" si="16"/>
        <v>1</v>
      </c>
    </row>
    <row r="84" spans="1:16">
      <c r="A84" s="139">
        <v>75</v>
      </c>
      <c r="B84" s="6"/>
      <c r="C84" s="6"/>
      <c r="D84" s="65"/>
      <c r="E84" s="212"/>
      <c r="F84" s="211"/>
      <c r="G84" s="211"/>
      <c r="H84" s="211"/>
      <c r="I84" s="16" t="str">
        <f t="shared" si="9"/>
        <v/>
      </c>
      <c r="J84" s="16" t="str">
        <f t="shared" si="10"/>
        <v/>
      </c>
      <c r="K84" s="364" t="str">
        <f t="shared" si="11"/>
        <v/>
      </c>
      <c r="L84" s="58" t="str">
        <f t="shared" si="12"/>
        <v/>
      </c>
      <c r="M84" s="365" t="str">
        <f t="shared" si="13"/>
        <v/>
      </c>
      <c r="N84" s="58" t="str">
        <f t="shared" si="14"/>
        <v/>
      </c>
      <c r="O84" s="342" t="b">
        <f t="shared" si="15"/>
        <v>0</v>
      </c>
      <c r="P84" s="343">
        <f t="shared" si="16"/>
        <v>1</v>
      </c>
    </row>
    <row r="85" spans="1:16">
      <c r="A85" s="139">
        <v>76</v>
      </c>
      <c r="B85" s="6"/>
      <c r="C85" s="6"/>
      <c r="D85" s="65"/>
      <c r="E85" s="212"/>
      <c r="F85" s="211"/>
      <c r="G85" s="211"/>
      <c r="H85" s="211"/>
      <c r="I85" s="16" t="str">
        <f t="shared" si="9"/>
        <v/>
      </c>
      <c r="J85" s="16" t="str">
        <f t="shared" si="10"/>
        <v/>
      </c>
      <c r="K85" s="364" t="str">
        <f t="shared" si="11"/>
        <v/>
      </c>
      <c r="L85" s="58" t="str">
        <f t="shared" si="12"/>
        <v/>
      </c>
      <c r="M85" s="365" t="str">
        <f t="shared" si="13"/>
        <v/>
      </c>
      <c r="N85" s="58" t="str">
        <f t="shared" si="14"/>
        <v/>
      </c>
      <c r="O85" s="342" t="b">
        <f t="shared" si="15"/>
        <v>0</v>
      </c>
      <c r="P85" s="343">
        <f t="shared" si="16"/>
        <v>1</v>
      </c>
    </row>
    <row r="86" spans="1:16">
      <c r="A86" s="139">
        <v>77</v>
      </c>
      <c r="B86" s="6"/>
      <c r="C86" s="6"/>
      <c r="D86" s="65"/>
      <c r="E86" s="212"/>
      <c r="F86" s="211"/>
      <c r="G86" s="211"/>
      <c r="H86" s="211"/>
      <c r="I86" s="16" t="str">
        <f t="shared" si="9"/>
        <v/>
      </c>
      <c r="J86" s="16" t="str">
        <f t="shared" si="10"/>
        <v/>
      </c>
      <c r="K86" s="364" t="str">
        <f t="shared" si="11"/>
        <v/>
      </c>
      <c r="L86" s="58" t="str">
        <f t="shared" si="12"/>
        <v/>
      </c>
      <c r="M86" s="365" t="str">
        <f t="shared" si="13"/>
        <v/>
      </c>
      <c r="N86" s="58" t="str">
        <f t="shared" si="14"/>
        <v/>
      </c>
      <c r="O86" s="342" t="b">
        <f t="shared" si="15"/>
        <v>0</v>
      </c>
      <c r="P86" s="343">
        <f t="shared" si="16"/>
        <v>1</v>
      </c>
    </row>
    <row r="87" spans="1:16">
      <c r="A87" s="139">
        <v>78</v>
      </c>
      <c r="B87" s="6"/>
      <c r="C87" s="6"/>
      <c r="D87" s="65"/>
      <c r="E87" s="212"/>
      <c r="F87" s="211"/>
      <c r="G87" s="211"/>
      <c r="H87" s="211"/>
      <c r="I87" s="16" t="str">
        <f t="shared" si="9"/>
        <v/>
      </c>
      <c r="J87" s="16" t="str">
        <f t="shared" si="10"/>
        <v/>
      </c>
      <c r="K87" s="364" t="str">
        <f t="shared" si="11"/>
        <v/>
      </c>
      <c r="L87" s="58" t="str">
        <f t="shared" si="12"/>
        <v/>
      </c>
      <c r="M87" s="365" t="str">
        <f t="shared" si="13"/>
        <v/>
      </c>
      <c r="N87" s="58" t="str">
        <f t="shared" si="14"/>
        <v/>
      </c>
      <c r="O87" s="342" t="b">
        <f t="shared" si="15"/>
        <v>0</v>
      </c>
      <c r="P87" s="343">
        <f t="shared" si="16"/>
        <v>1</v>
      </c>
    </row>
    <row r="88" spans="1:16">
      <c r="A88" s="139">
        <v>79</v>
      </c>
      <c r="B88" s="6"/>
      <c r="C88" s="6"/>
      <c r="D88" s="65"/>
      <c r="E88" s="212"/>
      <c r="F88" s="211"/>
      <c r="G88" s="211"/>
      <c r="H88" s="211"/>
      <c r="I88" s="16" t="str">
        <f t="shared" si="9"/>
        <v/>
      </c>
      <c r="J88" s="16" t="str">
        <f t="shared" si="10"/>
        <v/>
      </c>
      <c r="K88" s="364" t="str">
        <f t="shared" si="11"/>
        <v/>
      </c>
      <c r="L88" s="58" t="str">
        <f t="shared" si="12"/>
        <v/>
      </c>
      <c r="M88" s="365" t="str">
        <f t="shared" si="13"/>
        <v/>
      </c>
      <c r="N88" s="58" t="str">
        <f t="shared" si="14"/>
        <v/>
      </c>
      <c r="O88" s="342" t="b">
        <f t="shared" si="15"/>
        <v>0</v>
      </c>
      <c r="P88" s="343">
        <f t="shared" si="16"/>
        <v>1</v>
      </c>
    </row>
    <row r="89" spans="1:16">
      <c r="A89" s="139">
        <v>80</v>
      </c>
      <c r="B89" s="6"/>
      <c r="C89" s="6"/>
      <c r="D89" s="65"/>
      <c r="E89" s="212"/>
      <c r="F89" s="211"/>
      <c r="G89" s="211"/>
      <c r="H89" s="211"/>
      <c r="I89" s="16" t="str">
        <f t="shared" si="9"/>
        <v/>
      </c>
      <c r="J89" s="16" t="str">
        <f t="shared" si="10"/>
        <v/>
      </c>
      <c r="K89" s="364" t="str">
        <f t="shared" si="11"/>
        <v/>
      </c>
      <c r="L89" s="58" t="str">
        <f t="shared" si="12"/>
        <v/>
      </c>
      <c r="M89" s="365" t="str">
        <f t="shared" si="13"/>
        <v/>
      </c>
      <c r="N89" s="58" t="str">
        <f t="shared" si="14"/>
        <v/>
      </c>
      <c r="O89" s="342" t="b">
        <f t="shared" si="15"/>
        <v>0</v>
      </c>
      <c r="P89" s="343">
        <f t="shared" si="16"/>
        <v>1</v>
      </c>
    </row>
    <row r="90" spans="1:16">
      <c r="A90" s="139">
        <v>81</v>
      </c>
      <c r="B90" s="6"/>
      <c r="C90" s="6"/>
      <c r="D90" s="65"/>
      <c r="E90" s="212"/>
      <c r="F90" s="211"/>
      <c r="G90" s="211"/>
      <c r="H90" s="211"/>
      <c r="I90" s="16" t="str">
        <f t="shared" si="9"/>
        <v/>
      </c>
      <c r="J90" s="16" t="str">
        <f t="shared" si="10"/>
        <v/>
      </c>
      <c r="K90" s="364" t="str">
        <f t="shared" si="11"/>
        <v/>
      </c>
      <c r="L90" s="58" t="str">
        <f t="shared" si="12"/>
        <v/>
      </c>
      <c r="M90" s="365" t="str">
        <f t="shared" si="13"/>
        <v/>
      </c>
      <c r="N90" s="58" t="str">
        <f t="shared" si="14"/>
        <v/>
      </c>
      <c r="O90" s="342" t="b">
        <f t="shared" si="15"/>
        <v>0</v>
      </c>
      <c r="P90" s="343">
        <f t="shared" si="16"/>
        <v>1</v>
      </c>
    </row>
    <row r="91" spans="1:16">
      <c r="A91" s="139">
        <v>82</v>
      </c>
      <c r="B91" s="6"/>
      <c r="C91" s="6"/>
      <c r="D91" s="65"/>
      <c r="E91" s="212"/>
      <c r="F91" s="211"/>
      <c r="G91" s="211"/>
      <c r="H91" s="211"/>
      <c r="I91" s="16" t="str">
        <f t="shared" si="9"/>
        <v/>
      </c>
      <c r="J91" s="16" t="str">
        <f t="shared" si="10"/>
        <v/>
      </c>
      <c r="K91" s="364" t="str">
        <f t="shared" si="11"/>
        <v/>
      </c>
      <c r="L91" s="58" t="str">
        <f t="shared" si="12"/>
        <v/>
      </c>
      <c r="M91" s="365" t="str">
        <f t="shared" si="13"/>
        <v/>
      </c>
      <c r="N91" s="58" t="str">
        <f t="shared" si="14"/>
        <v/>
      </c>
      <c r="O91" s="342" t="b">
        <f t="shared" si="15"/>
        <v>0</v>
      </c>
      <c r="P91" s="343">
        <f t="shared" si="16"/>
        <v>1</v>
      </c>
    </row>
    <row r="92" spans="1:16">
      <c r="A92" s="139">
        <v>83</v>
      </c>
      <c r="B92" s="6"/>
      <c r="C92" s="6"/>
      <c r="D92" s="65"/>
      <c r="E92" s="212"/>
      <c r="F92" s="211"/>
      <c r="G92" s="211"/>
      <c r="H92" s="211"/>
      <c r="I92" s="16" t="str">
        <f t="shared" si="9"/>
        <v/>
      </c>
      <c r="J92" s="16" t="str">
        <f t="shared" si="10"/>
        <v/>
      </c>
      <c r="K92" s="364" t="str">
        <f t="shared" si="11"/>
        <v/>
      </c>
      <c r="L92" s="58" t="str">
        <f t="shared" si="12"/>
        <v/>
      </c>
      <c r="M92" s="365" t="str">
        <f t="shared" si="13"/>
        <v/>
      </c>
      <c r="N92" s="58" t="str">
        <f t="shared" si="14"/>
        <v/>
      </c>
      <c r="O92" s="342" t="b">
        <f t="shared" si="15"/>
        <v>0</v>
      </c>
      <c r="P92" s="343">
        <f t="shared" si="16"/>
        <v>1</v>
      </c>
    </row>
    <row r="93" spans="1:16">
      <c r="A93" s="139">
        <v>84</v>
      </c>
      <c r="B93" s="6"/>
      <c r="C93" s="6"/>
      <c r="D93" s="65"/>
      <c r="E93" s="212"/>
      <c r="F93" s="211"/>
      <c r="G93" s="211"/>
      <c r="H93" s="211"/>
      <c r="I93" s="16" t="str">
        <f t="shared" si="9"/>
        <v/>
      </c>
      <c r="J93" s="16" t="str">
        <f t="shared" si="10"/>
        <v/>
      </c>
      <c r="K93" s="364" t="str">
        <f t="shared" si="11"/>
        <v/>
      </c>
      <c r="L93" s="58" t="str">
        <f t="shared" si="12"/>
        <v/>
      </c>
      <c r="M93" s="365" t="str">
        <f t="shared" si="13"/>
        <v/>
      </c>
      <c r="N93" s="58" t="str">
        <f t="shared" si="14"/>
        <v/>
      </c>
      <c r="O93" s="342" t="b">
        <f t="shared" si="15"/>
        <v>0</v>
      </c>
      <c r="P93" s="343">
        <f t="shared" si="16"/>
        <v>1</v>
      </c>
    </row>
    <row r="94" spans="1:16">
      <c r="A94" s="139">
        <v>85</v>
      </c>
      <c r="B94" s="6"/>
      <c r="C94" s="6"/>
      <c r="D94" s="65"/>
      <c r="E94" s="212"/>
      <c r="F94" s="211"/>
      <c r="G94" s="211"/>
      <c r="H94" s="211"/>
      <c r="I94" s="16" t="str">
        <f t="shared" si="9"/>
        <v/>
      </c>
      <c r="J94" s="16" t="str">
        <f t="shared" si="10"/>
        <v/>
      </c>
      <c r="K94" s="364" t="str">
        <f t="shared" si="11"/>
        <v/>
      </c>
      <c r="L94" s="58" t="str">
        <f t="shared" si="12"/>
        <v/>
      </c>
      <c r="M94" s="365" t="str">
        <f t="shared" si="13"/>
        <v/>
      </c>
      <c r="N94" s="58" t="str">
        <f t="shared" si="14"/>
        <v/>
      </c>
      <c r="O94" s="342" t="b">
        <f t="shared" si="15"/>
        <v>0</v>
      </c>
      <c r="P94" s="343">
        <f t="shared" si="16"/>
        <v>1</v>
      </c>
    </row>
    <row r="95" spans="1:16">
      <c r="A95" s="139">
        <v>86</v>
      </c>
      <c r="B95" s="6"/>
      <c r="C95" s="6"/>
      <c r="D95" s="65"/>
      <c r="E95" s="212"/>
      <c r="F95" s="211"/>
      <c r="G95" s="211"/>
      <c r="H95" s="211"/>
      <c r="I95" s="16" t="str">
        <f t="shared" si="9"/>
        <v/>
      </c>
      <c r="J95" s="16" t="str">
        <f t="shared" si="10"/>
        <v/>
      </c>
      <c r="K95" s="364" t="str">
        <f t="shared" si="11"/>
        <v/>
      </c>
      <c r="L95" s="58" t="str">
        <f t="shared" si="12"/>
        <v/>
      </c>
      <c r="M95" s="365" t="str">
        <f t="shared" si="13"/>
        <v/>
      </c>
      <c r="N95" s="58" t="str">
        <f t="shared" si="14"/>
        <v/>
      </c>
      <c r="O95" s="342" t="b">
        <f t="shared" si="15"/>
        <v>0</v>
      </c>
      <c r="P95" s="343">
        <f t="shared" si="16"/>
        <v>1</v>
      </c>
    </row>
    <row r="96" spans="1:16">
      <c r="A96" s="139">
        <v>87</v>
      </c>
      <c r="B96" s="6"/>
      <c r="C96" s="6"/>
      <c r="D96" s="65"/>
      <c r="E96" s="212"/>
      <c r="F96" s="211"/>
      <c r="G96" s="211"/>
      <c r="H96" s="211"/>
      <c r="I96" s="16" t="str">
        <f t="shared" si="9"/>
        <v/>
      </c>
      <c r="J96" s="16" t="str">
        <f t="shared" si="10"/>
        <v/>
      </c>
      <c r="K96" s="364" t="str">
        <f t="shared" si="11"/>
        <v/>
      </c>
      <c r="L96" s="58" t="str">
        <f t="shared" si="12"/>
        <v/>
      </c>
      <c r="M96" s="365" t="str">
        <f t="shared" si="13"/>
        <v/>
      </c>
      <c r="N96" s="58" t="str">
        <f t="shared" si="14"/>
        <v/>
      </c>
      <c r="O96" s="342" t="b">
        <f t="shared" si="15"/>
        <v>0</v>
      </c>
      <c r="P96" s="343">
        <f t="shared" si="16"/>
        <v>1</v>
      </c>
    </row>
    <row r="97" spans="1:16">
      <c r="A97" s="139">
        <v>88</v>
      </c>
      <c r="B97" s="6"/>
      <c r="C97" s="6"/>
      <c r="D97" s="65"/>
      <c r="E97" s="212"/>
      <c r="F97" s="211"/>
      <c r="G97" s="211"/>
      <c r="H97" s="211"/>
      <c r="I97" s="16" t="str">
        <f t="shared" si="9"/>
        <v/>
      </c>
      <c r="J97" s="16" t="str">
        <f t="shared" si="10"/>
        <v/>
      </c>
      <c r="K97" s="364" t="str">
        <f t="shared" si="11"/>
        <v/>
      </c>
      <c r="L97" s="58" t="str">
        <f t="shared" si="12"/>
        <v/>
      </c>
      <c r="M97" s="365" t="str">
        <f t="shared" si="13"/>
        <v/>
      </c>
      <c r="N97" s="58" t="str">
        <f t="shared" si="14"/>
        <v/>
      </c>
      <c r="O97" s="342" t="b">
        <f t="shared" si="15"/>
        <v>0</v>
      </c>
      <c r="P97" s="343">
        <f t="shared" si="16"/>
        <v>1</v>
      </c>
    </row>
    <row r="98" spans="1:16">
      <c r="A98" s="139">
        <v>89</v>
      </c>
      <c r="B98" s="6"/>
      <c r="C98" s="6"/>
      <c r="D98" s="65"/>
      <c r="E98" s="212"/>
      <c r="F98" s="211"/>
      <c r="G98" s="211"/>
      <c r="H98" s="211"/>
      <c r="I98" s="16" t="str">
        <f t="shared" si="9"/>
        <v/>
      </c>
      <c r="J98" s="16" t="str">
        <f t="shared" si="10"/>
        <v/>
      </c>
      <c r="K98" s="364" t="str">
        <f t="shared" si="11"/>
        <v/>
      </c>
      <c r="L98" s="58" t="str">
        <f t="shared" si="12"/>
        <v/>
      </c>
      <c r="M98" s="365" t="str">
        <f t="shared" si="13"/>
        <v/>
      </c>
      <c r="N98" s="58" t="str">
        <f t="shared" si="14"/>
        <v/>
      </c>
      <c r="O98" s="342" t="b">
        <f t="shared" si="15"/>
        <v>0</v>
      </c>
      <c r="P98" s="343">
        <f t="shared" si="16"/>
        <v>1</v>
      </c>
    </row>
    <row r="99" spans="1:16">
      <c r="A99" s="139">
        <v>90</v>
      </c>
      <c r="B99" s="6"/>
      <c r="C99" s="6"/>
      <c r="D99" s="65"/>
      <c r="E99" s="212"/>
      <c r="F99" s="211"/>
      <c r="G99" s="211"/>
      <c r="H99" s="211"/>
      <c r="I99" s="16" t="str">
        <f t="shared" si="9"/>
        <v/>
      </c>
      <c r="J99" s="16" t="str">
        <f t="shared" si="10"/>
        <v/>
      </c>
      <c r="K99" s="364" t="str">
        <f t="shared" si="11"/>
        <v/>
      </c>
      <c r="L99" s="58" t="str">
        <f t="shared" si="12"/>
        <v/>
      </c>
      <c r="M99" s="365" t="str">
        <f t="shared" si="13"/>
        <v/>
      </c>
      <c r="N99" s="58" t="str">
        <f t="shared" si="14"/>
        <v/>
      </c>
      <c r="O99" s="342" t="b">
        <f t="shared" si="15"/>
        <v>0</v>
      </c>
      <c r="P99" s="343">
        <f t="shared" si="16"/>
        <v>1</v>
      </c>
    </row>
    <row r="100" spans="1:16">
      <c r="A100" s="139">
        <v>91</v>
      </c>
      <c r="B100" s="6"/>
      <c r="C100" s="6"/>
      <c r="D100" s="65"/>
      <c r="E100" s="212"/>
      <c r="F100" s="211"/>
      <c r="G100" s="211"/>
      <c r="H100" s="211"/>
      <c r="I100" s="16" t="str">
        <f t="shared" si="9"/>
        <v/>
      </c>
      <c r="J100" s="16" t="str">
        <f t="shared" si="10"/>
        <v/>
      </c>
      <c r="K100" s="364" t="str">
        <f t="shared" si="11"/>
        <v/>
      </c>
      <c r="L100" s="58" t="str">
        <f t="shared" si="12"/>
        <v/>
      </c>
      <c r="M100" s="365" t="str">
        <f t="shared" si="13"/>
        <v/>
      </c>
      <c r="N100" s="58" t="str">
        <f t="shared" si="14"/>
        <v/>
      </c>
      <c r="O100" s="342" t="b">
        <f t="shared" si="15"/>
        <v>0</v>
      </c>
      <c r="P100" s="343">
        <f t="shared" si="16"/>
        <v>1</v>
      </c>
    </row>
    <row r="101" spans="1:16">
      <c r="A101" s="139">
        <v>92</v>
      </c>
      <c r="B101" s="6"/>
      <c r="C101" s="6"/>
      <c r="D101" s="65"/>
      <c r="E101" s="212"/>
      <c r="F101" s="211"/>
      <c r="G101" s="211"/>
      <c r="H101" s="211"/>
      <c r="I101" s="16" t="str">
        <f t="shared" si="9"/>
        <v/>
      </c>
      <c r="J101" s="16" t="str">
        <f t="shared" si="10"/>
        <v/>
      </c>
      <c r="K101" s="364" t="str">
        <f t="shared" si="11"/>
        <v/>
      </c>
      <c r="L101" s="58" t="str">
        <f t="shared" si="12"/>
        <v/>
      </c>
      <c r="M101" s="365" t="str">
        <f t="shared" si="13"/>
        <v/>
      </c>
      <c r="N101" s="58" t="str">
        <f t="shared" si="14"/>
        <v/>
      </c>
      <c r="O101" s="342" t="b">
        <f t="shared" si="15"/>
        <v>0</v>
      </c>
      <c r="P101" s="343">
        <f t="shared" si="16"/>
        <v>1</v>
      </c>
    </row>
    <row r="102" spans="1:16">
      <c r="A102" s="139">
        <v>93</v>
      </c>
      <c r="B102" s="6"/>
      <c r="C102" s="6"/>
      <c r="D102" s="65"/>
      <c r="E102" s="212"/>
      <c r="F102" s="211"/>
      <c r="G102" s="211"/>
      <c r="H102" s="211"/>
      <c r="I102" s="16" t="str">
        <f t="shared" si="9"/>
        <v/>
      </c>
      <c r="J102" s="16" t="str">
        <f t="shared" si="10"/>
        <v/>
      </c>
      <c r="K102" s="364" t="str">
        <f t="shared" si="11"/>
        <v/>
      </c>
      <c r="L102" s="58" t="str">
        <f t="shared" si="12"/>
        <v/>
      </c>
      <c r="M102" s="365" t="str">
        <f t="shared" si="13"/>
        <v/>
      </c>
      <c r="N102" s="58" t="str">
        <f t="shared" si="14"/>
        <v/>
      </c>
      <c r="O102" s="342" t="b">
        <f t="shared" si="15"/>
        <v>0</v>
      </c>
      <c r="P102" s="343">
        <f t="shared" si="16"/>
        <v>1</v>
      </c>
    </row>
    <row r="103" spans="1:16">
      <c r="A103" s="139">
        <v>94</v>
      </c>
      <c r="B103" s="6"/>
      <c r="C103" s="6"/>
      <c r="D103" s="65"/>
      <c r="E103" s="212"/>
      <c r="F103" s="211"/>
      <c r="G103" s="211"/>
      <c r="H103" s="211"/>
      <c r="I103" s="16" t="str">
        <f t="shared" si="9"/>
        <v/>
      </c>
      <c r="J103" s="16" t="str">
        <f t="shared" si="10"/>
        <v/>
      </c>
      <c r="K103" s="364" t="str">
        <f t="shared" si="11"/>
        <v/>
      </c>
      <c r="L103" s="58" t="str">
        <f t="shared" si="12"/>
        <v/>
      </c>
      <c r="M103" s="365" t="str">
        <f t="shared" si="13"/>
        <v/>
      </c>
      <c r="N103" s="58" t="str">
        <f t="shared" si="14"/>
        <v/>
      </c>
      <c r="O103" s="342" t="b">
        <f t="shared" si="15"/>
        <v>0</v>
      </c>
      <c r="P103" s="343">
        <f t="shared" si="16"/>
        <v>1</v>
      </c>
    </row>
    <row r="104" spans="1:16">
      <c r="A104" s="139">
        <v>95</v>
      </c>
      <c r="B104" s="6"/>
      <c r="C104" s="6"/>
      <c r="D104" s="65"/>
      <c r="E104" s="212"/>
      <c r="F104" s="211"/>
      <c r="G104" s="211"/>
      <c r="H104" s="211"/>
      <c r="I104" s="16" t="str">
        <f t="shared" si="9"/>
        <v/>
      </c>
      <c r="J104" s="16" t="str">
        <f t="shared" si="10"/>
        <v/>
      </c>
      <c r="K104" s="364" t="str">
        <f t="shared" si="11"/>
        <v/>
      </c>
      <c r="L104" s="58" t="str">
        <f t="shared" si="12"/>
        <v/>
      </c>
      <c r="M104" s="365" t="str">
        <f t="shared" si="13"/>
        <v/>
      </c>
      <c r="N104" s="58" t="str">
        <f t="shared" si="14"/>
        <v/>
      </c>
      <c r="O104" s="342" t="b">
        <f t="shared" si="15"/>
        <v>0</v>
      </c>
      <c r="P104" s="343">
        <f t="shared" si="16"/>
        <v>1</v>
      </c>
    </row>
    <row r="105" spans="1:16">
      <c r="A105" s="139">
        <v>96</v>
      </c>
      <c r="B105" s="6"/>
      <c r="C105" s="6"/>
      <c r="D105" s="65"/>
      <c r="E105" s="212"/>
      <c r="F105" s="211"/>
      <c r="G105" s="211"/>
      <c r="H105" s="211"/>
      <c r="I105" s="16" t="str">
        <f t="shared" si="9"/>
        <v/>
      </c>
      <c r="J105" s="16" t="str">
        <f t="shared" si="10"/>
        <v/>
      </c>
      <c r="K105" s="364" t="str">
        <f t="shared" si="11"/>
        <v/>
      </c>
      <c r="L105" s="58" t="str">
        <f t="shared" si="12"/>
        <v/>
      </c>
      <c r="M105" s="365" t="str">
        <f t="shared" si="13"/>
        <v/>
      </c>
      <c r="N105" s="58" t="str">
        <f t="shared" si="14"/>
        <v/>
      </c>
      <c r="O105" s="342" t="b">
        <f t="shared" si="15"/>
        <v>0</v>
      </c>
      <c r="P105" s="343">
        <f t="shared" si="16"/>
        <v>1</v>
      </c>
    </row>
    <row r="106" spans="1:16">
      <c r="A106" s="139">
        <v>97</v>
      </c>
      <c r="B106" s="6"/>
      <c r="C106" s="6"/>
      <c r="D106" s="65"/>
      <c r="E106" s="212"/>
      <c r="F106" s="211"/>
      <c r="G106" s="211"/>
      <c r="H106" s="211"/>
      <c r="I106" s="16" t="str">
        <f t="shared" si="9"/>
        <v/>
      </c>
      <c r="J106" s="16" t="str">
        <f t="shared" si="10"/>
        <v/>
      </c>
      <c r="K106" s="364" t="str">
        <f t="shared" si="11"/>
        <v/>
      </c>
      <c r="L106" s="58" t="str">
        <f t="shared" si="12"/>
        <v/>
      </c>
      <c r="M106" s="365" t="str">
        <f t="shared" si="13"/>
        <v/>
      </c>
      <c r="N106" s="58" t="str">
        <f t="shared" si="14"/>
        <v/>
      </c>
      <c r="O106" s="342" t="b">
        <f t="shared" si="15"/>
        <v>0</v>
      </c>
      <c r="P106" s="343">
        <f t="shared" si="16"/>
        <v>1</v>
      </c>
    </row>
    <row r="107" spans="1:16">
      <c r="A107" s="139">
        <v>98</v>
      </c>
      <c r="B107" s="6"/>
      <c r="C107" s="6"/>
      <c r="D107" s="65"/>
      <c r="E107" s="212"/>
      <c r="F107" s="211"/>
      <c r="G107" s="211"/>
      <c r="H107" s="211"/>
      <c r="I107" s="16" t="str">
        <f t="shared" si="9"/>
        <v/>
      </c>
      <c r="J107" s="16" t="str">
        <f t="shared" si="10"/>
        <v/>
      </c>
      <c r="K107" s="364" t="str">
        <f t="shared" si="11"/>
        <v/>
      </c>
      <c r="L107" s="58" t="str">
        <f t="shared" si="12"/>
        <v/>
      </c>
      <c r="M107" s="365" t="str">
        <f t="shared" si="13"/>
        <v/>
      </c>
      <c r="N107" s="58" t="str">
        <f t="shared" si="14"/>
        <v/>
      </c>
      <c r="O107" s="342" t="b">
        <f t="shared" si="15"/>
        <v>0</v>
      </c>
      <c r="P107" s="343">
        <f t="shared" si="16"/>
        <v>1</v>
      </c>
    </row>
    <row r="108" spans="1:16">
      <c r="A108" s="139">
        <v>99</v>
      </c>
      <c r="B108" s="6"/>
      <c r="C108" s="6"/>
      <c r="D108" s="65"/>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65"/>
      <c r="E109" s="141"/>
      <c r="F109" s="142"/>
      <c r="G109" s="140"/>
      <c r="H109" s="141"/>
      <c r="I109" s="16" t="str">
        <f t="shared" si="9"/>
        <v/>
      </c>
      <c r="J109" s="16" t="str">
        <f t="shared" si="10"/>
        <v/>
      </c>
    </row>
    <row r="110" spans="1:16">
      <c r="A110" s="139">
        <v>101</v>
      </c>
      <c r="B110" s="140"/>
      <c r="C110" s="140"/>
      <c r="D110" s="65"/>
      <c r="E110" s="141"/>
      <c r="F110" s="142"/>
      <c r="G110" s="140"/>
      <c r="H110" s="141"/>
      <c r="I110" s="16" t="str">
        <f t="shared" si="9"/>
        <v/>
      </c>
      <c r="J110" s="16" t="str">
        <f t="shared" si="10"/>
        <v/>
      </c>
    </row>
    <row r="111" spans="1:16">
      <c r="A111" s="139">
        <v>102</v>
      </c>
      <c r="B111" s="140"/>
      <c r="C111" s="140"/>
      <c r="D111" s="65"/>
      <c r="E111" s="141"/>
      <c r="F111" s="142"/>
      <c r="G111" s="140"/>
      <c r="H111" s="141"/>
      <c r="I111" s="16" t="str">
        <f t="shared" si="9"/>
        <v/>
      </c>
      <c r="J111" s="16" t="str">
        <f t="shared" si="10"/>
        <v/>
      </c>
    </row>
    <row r="112" spans="1:16">
      <c r="A112" s="139">
        <v>103</v>
      </c>
      <c r="B112" s="140"/>
      <c r="C112" s="140"/>
      <c r="D112" s="65"/>
      <c r="E112" s="141"/>
      <c r="F112" s="142"/>
      <c r="G112" s="140"/>
      <c r="H112" s="141"/>
      <c r="I112" s="16" t="str">
        <f t="shared" si="9"/>
        <v/>
      </c>
      <c r="J112" s="16" t="str">
        <f t="shared" si="10"/>
        <v/>
      </c>
    </row>
    <row r="113" spans="1:10">
      <c r="A113" s="139">
        <v>104</v>
      </c>
      <c r="B113" s="140"/>
      <c r="C113" s="140"/>
      <c r="D113" s="65"/>
      <c r="E113" s="141"/>
      <c r="F113" s="142"/>
      <c r="G113" s="140"/>
      <c r="H113" s="141"/>
      <c r="I113" s="16" t="str">
        <f t="shared" si="9"/>
        <v/>
      </c>
      <c r="J113" s="16" t="str">
        <f t="shared" si="10"/>
        <v/>
      </c>
    </row>
    <row r="114" spans="1:10">
      <c r="A114" s="139">
        <v>105</v>
      </c>
      <c r="B114" s="140"/>
      <c r="C114" s="140"/>
      <c r="D114" s="65"/>
      <c r="E114" s="141"/>
      <c r="F114" s="142"/>
      <c r="G114" s="140"/>
      <c r="H114" s="141"/>
      <c r="I114" s="16" t="str">
        <f t="shared" si="9"/>
        <v/>
      </c>
      <c r="J114" s="16" t="str">
        <f t="shared" si="10"/>
        <v/>
      </c>
    </row>
    <row r="115" spans="1:10">
      <c r="A115" s="139">
        <v>106</v>
      </c>
      <c r="B115" s="140"/>
      <c r="C115" s="140"/>
      <c r="D115" s="65"/>
      <c r="E115" s="141"/>
      <c r="F115" s="142"/>
      <c r="G115" s="140"/>
      <c r="H115" s="141"/>
      <c r="I115" s="16" t="str">
        <f t="shared" si="9"/>
        <v/>
      </c>
      <c r="J115" s="16" t="str">
        <f t="shared" si="10"/>
        <v/>
      </c>
    </row>
    <row r="116" spans="1:10">
      <c r="A116" s="139">
        <v>107</v>
      </c>
      <c r="B116" s="140"/>
      <c r="C116" s="140"/>
      <c r="D116" s="65"/>
      <c r="E116" s="141"/>
      <c r="F116" s="142"/>
      <c r="G116" s="140"/>
      <c r="H116" s="141"/>
      <c r="I116" s="16" t="str">
        <f t="shared" si="9"/>
        <v/>
      </c>
      <c r="J116" s="16" t="str">
        <f t="shared" si="10"/>
        <v/>
      </c>
    </row>
    <row r="117" spans="1:10">
      <c r="A117" s="139">
        <v>108</v>
      </c>
      <c r="B117" s="140"/>
      <c r="C117" s="140"/>
      <c r="D117" s="65"/>
      <c r="E117" s="141"/>
      <c r="F117" s="142"/>
      <c r="G117" s="140"/>
      <c r="H117" s="141"/>
      <c r="I117" s="16" t="str">
        <f t="shared" si="9"/>
        <v/>
      </c>
      <c r="J117" s="16" t="str">
        <f t="shared" si="10"/>
        <v/>
      </c>
    </row>
    <row r="118" spans="1:10">
      <c r="A118" s="139">
        <v>109</v>
      </c>
      <c r="B118" s="140"/>
      <c r="C118" s="140"/>
      <c r="D118" s="65"/>
      <c r="E118" s="141"/>
      <c r="F118" s="142"/>
      <c r="G118" s="140"/>
      <c r="H118" s="141"/>
      <c r="I118" s="16" t="str">
        <f t="shared" si="9"/>
        <v/>
      </c>
      <c r="J118" s="16" t="str">
        <f t="shared" si="10"/>
        <v/>
      </c>
    </row>
    <row r="119" spans="1:10">
      <c r="A119" s="139">
        <v>110</v>
      </c>
      <c r="B119" s="140"/>
      <c r="C119" s="140"/>
      <c r="D119" s="65"/>
      <c r="E119" s="141"/>
      <c r="F119" s="142"/>
      <c r="G119" s="140"/>
      <c r="H119" s="141"/>
      <c r="I119" s="16" t="str">
        <f t="shared" si="9"/>
        <v/>
      </c>
      <c r="J119" s="16" t="str">
        <f t="shared" si="10"/>
        <v/>
      </c>
    </row>
    <row r="120" spans="1:10">
      <c r="A120" s="139">
        <v>111</v>
      </c>
      <c r="B120" s="140"/>
      <c r="C120" s="140"/>
      <c r="D120" s="65"/>
      <c r="E120" s="141"/>
      <c r="F120" s="142"/>
      <c r="G120" s="140"/>
      <c r="H120" s="141"/>
      <c r="I120" s="16" t="str">
        <f t="shared" si="9"/>
        <v/>
      </c>
      <c r="J120" s="16" t="str">
        <f t="shared" si="10"/>
        <v/>
      </c>
    </row>
    <row r="121" spans="1:10">
      <c r="A121" s="139">
        <v>112</v>
      </c>
      <c r="B121" s="140"/>
      <c r="C121" s="140"/>
      <c r="D121" s="65"/>
      <c r="E121" s="141"/>
      <c r="F121" s="142"/>
      <c r="G121" s="140"/>
      <c r="H121" s="141"/>
      <c r="I121" s="16" t="str">
        <f t="shared" si="9"/>
        <v/>
      </c>
      <c r="J121" s="16" t="str">
        <f t="shared" si="10"/>
        <v/>
      </c>
    </row>
    <row r="122" spans="1:10">
      <c r="A122" s="139">
        <v>113</v>
      </c>
      <c r="B122" s="140"/>
      <c r="C122" s="140"/>
      <c r="D122" s="65"/>
      <c r="E122" s="141"/>
      <c r="F122" s="142"/>
      <c r="G122" s="140"/>
      <c r="H122" s="141"/>
      <c r="I122" s="16" t="str">
        <f t="shared" si="9"/>
        <v/>
      </c>
      <c r="J122" s="16" t="str">
        <f t="shared" si="10"/>
        <v/>
      </c>
    </row>
    <row r="123" spans="1:10">
      <c r="A123" s="139">
        <v>114</v>
      </c>
      <c r="B123" s="140"/>
      <c r="C123" s="140"/>
      <c r="D123" s="65"/>
      <c r="E123" s="141"/>
      <c r="F123" s="142"/>
      <c r="G123" s="140"/>
      <c r="H123" s="141"/>
      <c r="I123" s="16" t="str">
        <f t="shared" si="9"/>
        <v/>
      </c>
      <c r="J123" s="16" t="str">
        <f t="shared" si="10"/>
        <v/>
      </c>
    </row>
    <row r="124" spans="1:10">
      <c r="A124" s="139">
        <v>115</v>
      </c>
      <c r="B124" s="140"/>
      <c r="C124" s="140"/>
      <c r="D124" s="65"/>
      <c r="E124" s="141"/>
      <c r="F124" s="142"/>
      <c r="G124" s="140"/>
      <c r="H124" s="141"/>
      <c r="I124" s="16" t="str">
        <f t="shared" si="9"/>
        <v/>
      </c>
      <c r="J124" s="16" t="str">
        <f t="shared" si="10"/>
        <v/>
      </c>
    </row>
    <row r="125" spans="1:10">
      <c r="A125" s="139">
        <v>116</v>
      </c>
      <c r="B125" s="140"/>
      <c r="C125" s="140"/>
      <c r="D125" s="65"/>
      <c r="E125" s="141"/>
      <c r="F125" s="142"/>
      <c r="G125" s="140"/>
      <c r="H125" s="141"/>
      <c r="I125" s="16" t="str">
        <f t="shared" si="9"/>
        <v/>
      </c>
      <c r="J125" s="16" t="str">
        <f t="shared" si="10"/>
        <v/>
      </c>
    </row>
    <row r="126" spans="1:10">
      <c r="A126" s="139">
        <v>117</v>
      </c>
      <c r="B126" s="140"/>
      <c r="C126" s="140"/>
      <c r="D126" s="65"/>
      <c r="E126" s="141"/>
      <c r="F126" s="142"/>
      <c r="G126" s="140"/>
      <c r="H126" s="141"/>
      <c r="I126" s="16" t="str">
        <f t="shared" si="9"/>
        <v/>
      </c>
      <c r="J126" s="16" t="str">
        <f t="shared" si="10"/>
        <v/>
      </c>
    </row>
    <row r="127" spans="1:10">
      <c r="A127" s="139">
        <v>118</v>
      </c>
      <c r="B127" s="140"/>
      <c r="C127" s="140"/>
      <c r="D127" s="65"/>
      <c r="E127" s="141"/>
      <c r="F127" s="142"/>
      <c r="G127" s="140"/>
      <c r="H127" s="141"/>
      <c r="I127" s="16" t="str">
        <f t="shared" si="9"/>
        <v/>
      </c>
      <c r="J127" s="16" t="str">
        <f t="shared" si="10"/>
        <v/>
      </c>
    </row>
    <row r="128" spans="1:10">
      <c r="A128" s="139">
        <v>119</v>
      </c>
      <c r="B128" s="140"/>
      <c r="C128" s="140"/>
      <c r="D128" s="65"/>
      <c r="E128" s="141"/>
      <c r="F128" s="142"/>
      <c r="G128" s="140"/>
      <c r="H128" s="141"/>
      <c r="I128" s="16" t="str">
        <f t="shared" si="9"/>
        <v/>
      </c>
      <c r="J128" s="16" t="str">
        <f t="shared" si="10"/>
        <v/>
      </c>
    </row>
    <row r="129" spans="1:10">
      <c r="A129" s="139">
        <v>120</v>
      </c>
      <c r="B129" s="140"/>
      <c r="C129" s="140"/>
      <c r="D129" s="65"/>
      <c r="E129" s="141"/>
      <c r="F129" s="142"/>
      <c r="G129" s="140"/>
      <c r="H129" s="141"/>
      <c r="I129" s="16" t="str">
        <f t="shared" si="9"/>
        <v/>
      </c>
      <c r="J129" s="16" t="str">
        <f t="shared" si="10"/>
        <v/>
      </c>
    </row>
    <row r="130" spans="1:10">
      <c r="A130" s="139">
        <v>121</v>
      </c>
      <c r="B130" s="140"/>
      <c r="C130" s="140"/>
      <c r="D130" s="65"/>
      <c r="E130" s="141"/>
      <c r="F130" s="142"/>
      <c r="G130" s="140"/>
      <c r="H130" s="141"/>
      <c r="I130" s="16" t="str">
        <f t="shared" si="9"/>
        <v/>
      </c>
      <c r="J130" s="16" t="str">
        <f t="shared" si="10"/>
        <v/>
      </c>
    </row>
    <row r="131" spans="1:10">
      <c r="A131" s="139">
        <v>122</v>
      </c>
      <c r="B131" s="140"/>
      <c r="C131" s="140"/>
      <c r="D131" s="65"/>
      <c r="E131" s="141"/>
      <c r="F131" s="142"/>
      <c r="G131" s="140"/>
      <c r="H131" s="141"/>
      <c r="I131" s="16" t="str">
        <f t="shared" si="9"/>
        <v/>
      </c>
      <c r="J131" s="16" t="str">
        <f t="shared" si="10"/>
        <v/>
      </c>
    </row>
    <row r="132" spans="1:10">
      <c r="A132" s="139">
        <v>123</v>
      </c>
      <c r="B132" s="140"/>
      <c r="C132" s="140"/>
      <c r="D132" s="65"/>
      <c r="E132" s="141"/>
      <c r="F132" s="142"/>
      <c r="G132" s="140"/>
      <c r="H132" s="141"/>
      <c r="I132" s="16" t="str">
        <f t="shared" si="9"/>
        <v/>
      </c>
      <c r="J132" s="16" t="str">
        <f t="shared" si="10"/>
        <v/>
      </c>
    </row>
    <row r="133" spans="1:10">
      <c r="A133" s="139">
        <v>124</v>
      </c>
      <c r="B133" s="140"/>
      <c r="C133" s="140"/>
      <c r="D133" s="65"/>
      <c r="E133" s="141"/>
      <c r="F133" s="142"/>
      <c r="G133" s="140"/>
      <c r="H133" s="141"/>
      <c r="I133" s="16" t="str">
        <f t="shared" si="9"/>
        <v/>
      </c>
      <c r="J133" s="16" t="str">
        <f t="shared" si="10"/>
        <v/>
      </c>
    </row>
    <row r="134" spans="1:10">
      <c r="A134" s="139">
        <v>125</v>
      </c>
      <c r="B134" s="140"/>
      <c r="C134" s="140"/>
      <c r="D134" s="65"/>
      <c r="E134" s="141"/>
      <c r="F134" s="142"/>
      <c r="G134" s="140"/>
      <c r="H134" s="141"/>
      <c r="I134" s="16" t="str">
        <f t="shared" si="9"/>
        <v/>
      </c>
      <c r="J134" s="16" t="str">
        <f t="shared" si="10"/>
        <v/>
      </c>
    </row>
    <row r="135" spans="1:10">
      <c r="A135" s="139">
        <v>126</v>
      </c>
      <c r="B135" s="140"/>
      <c r="C135" s="140"/>
      <c r="D135" s="65"/>
      <c r="E135" s="141"/>
      <c r="F135" s="142"/>
      <c r="G135" s="140"/>
      <c r="H135" s="141"/>
      <c r="I135" s="16" t="str">
        <f t="shared" si="9"/>
        <v/>
      </c>
      <c r="J135" s="16" t="str">
        <f t="shared" si="10"/>
        <v/>
      </c>
    </row>
    <row r="136" spans="1:10">
      <c r="A136" s="139">
        <v>127</v>
      </c>
      <c r="B136" s="140"/>
      <c r="C136" s="140"/>
      <c r="D136" s="65"/>
      <c r="E136" s="141"/>
      <c r="F136" s="142"/>
      <c r="G136" s="140"/>
      <c r="H136" s="141"/>
      <c r="I136" s="16" t="str">
        <f t="shared" si="9"/>
        <v/>
      </c>
      <c r="J136" s="16" t="str">
        <f t="shared" si="10"/>
        <v/>
      </c>
    </row>
    <row r="137" spans="1:10">
      <c r="A137" s="139">
        <v>128</v>
      </c>
      <c r="B137" s="140"/>
      <c r="C137" s="140"/>
      <c r="D137" s="65"/>
      <c r="E137" s="141"/>
      <c r="F137" s="142"/>
      <c r="G137" s="140"/>
      <c r="H137" s="141"/>
      <c r="I137" s="16" t="str">
        <f t="shared" si="9"/>
        <v/>
      </c>
      <c r="J137" s="16" t="str">
        <f t="shared" si="10"/>
        <v/>
      </c>
    </row>
    <row r="138" spans="1:10">
      <c r="A138" s="139">
        <v>129</v>
      </c>
      <c r="B138" s="140"/>
      <c r="C138" s="140"/>
      <c r="D138" s="65"/>
      <c r="E138" s="141"/>
      <c r="F138" s="142"/>
      <c r="G138" s="140"/>
      <c r="H138" s="141"/>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39">
        <v>130</v>
      </c>
      <c r="B139" s="140"/>
      <c r="C139" s="140"/>
      <c r="D139" s="65"/>
      <c r="E139" s="141"/>
      <c r="F139" s="142"/>
      <c r="G139" s="140"/>
      <c r="H139" s="141"/>
      <c r="I139" s="16" t="str">
        <f t="shared" si="17"/>
        <v/>
      </c>
      <c r="J139" s="16" t="str">
        <f t="shared" si="18"/>
        <v/>
      </c>
    </row>
    <row r="140" spans="1:10">
      <c r="A140" s="139">
        <v>131</v>
      </c>
      <c r="B140" s="140"/>
      <c r="C140" s="140"/>
      <c r="D140" s="65"/>
      <c r="E140" s="141"/>
      <c r="F140" s="142"/>
      <c r="G140" s="140"/>
      <c r="H140" s="141"/>
      <c r="I140" s="16" t="str">
        <f t="shared" si="17"/>
        <v/>
      </c>
      <c r="J140" s="16" t="str">
        <f t="shared" si="18"/>
        <v/>
      </c>
    </row>
    <row r="141" spans="1:10">
      <c r="A141" s="139">
        <v>132</v>
      </c>
      <c r="B141" s="140"/>
      <c r="C141" s="140"/>
      <c r="D141" s="65"/>
      <c r="E141" s="141"/>
      <c r="F141" s="142"/>
      <c r="G141" s="140"/>
      <c r="H141" s="141"/>
      <c r="I141" s="16" t="str">
        <f t="shared" si="17"/>
        <v/>
      </c>
      <c r="J141" s="16" t="str">
        <f t="shared" si="18"/>
        <v/>
      </c>
    </row>
    <row r="142" spans="1:10">
      <c r="A142" s="139">
        <v>133</v>
      </c>
      <c r="B142" s="140"/>
      <c r="C142" s="140"/>
      <c r="D142" s="65"/>
      <c r="E142" s="141"/>
      <c r="F142" s="142"/>
      <c r="G142" s="140"/>
      <c r="H142" s="141"/>
      <c r="I142" s="16" t="str">
        <f t="shared" si="17"/>
        <v/>
      </c>
      <c r="J142" s="16" t="str">
        <f t="shared" si="18"/>
        <v/>
      </c>
    </row>
    <row r="143" spans="1:10">
      <c r="A143" s="139">
        <v>134</v>
      </c>
      <c r="B143" s="140"/>
      <c r="C143" s="140"/>
      <c r="D143" s="65"/>
      <c r="E143" s="141"/>
      <c r="F143" s="142"/>
      <c r="G143" s="140"/>
      <c r="H143" s="141"/>
      <c r="I143" s="16" t="str">
        <f t="shared" si="17"/>
        <v/>
      </c>
      <c r="J143" s="16" t="str">
        <f t="shared" si="18"/>
        <v/>
      </c>
    </row>
    <row r="144" spans="1:10">
      <c r="A144" s="139">
        <v>135</v>
      </c>
      <c r="B144" s="140"/>
      <c r="C144" s="140"/>
      <c r="D144" s="65"/>
      <c r="E144" s="141"/>
      <c r="F144" s="142"/>
      <c r="G144" s="140"/>
      <c r="H144" s="141"/>
      <c r="I144" s="16" t="str">
        <f t="shared" si="17"/>
        <v/>
      </c>
      <c r="J144" s="16" t="str">
        <f t="shared" si="18"/>
        <v/>
      </c>
    </row>
    <row r="145" spans="1:10">
      <c r="A145" s="139">
        <v>136</v>
      </c>
      <c r="B145" s="140"/>
      <c r="C145" s="140"/>
      <c r="D145" s="65"/>
      <c r="E145" s="141"/>
      <c r="F145" s="142"/>
      <c r="G145" s="140"/>
      <c r="H145" s="141"/>
      <c r="I145" s="16" t="str">
        <f t="shared" si="17"/>
        <v/>
      </c>
      <c r="J145" s="16" t="str">
        <f t="shared" si="18"/>
        <v/>
      </c>
    </row>
    <row r="146" spans="1:10">
      <c r="A146" s="139">
        <v>137</v>
      </c>
      <c r="B146" s="140"/>
      <c r="C146" s="140"/>
      <c r="D146" s="65"/>
      <c r="E146" s="141"/>
      <c r="F146" s="142"/>
      <c r="G146" s="140"/>
      <c r="H146" s="141"/>
      <c r="I146" s="16" t="str">
        <f t="shared" si="17"/>
        <v/>
      </c>
      <c r="J146" s="16" t="str">
        <f t="shared" si="18"/>
        <v/>
      </c>
    </row>
    <row r="147" spans="1:10">
      <c r="A147" s="139">
        <v>138</v>
      </c>
      <c r="B147" s="140"/>
      <c r="C147" s="140"/>
      <c r="D147" s="65"/>
      <c r="E147" s="141"/>
      <c r="F147" s="142"/>
      <c r="G147" s="140"/>
      <c r="H147" s="141"/>
      <c r="I147" s="16" t="str">
        <f t="shared" si="17"/>
        <v/>
      </c>
      <c r="J147" s="16" t="str">
        <f t="shared" si="18"/>
        <v/>
      </c>
    </row>
    <row r="148" spans="1:10">
      <c r="A148" s="139">
        <v>139</v>
      </c>
      <c r="B148" s="140"/>
      <c r="C148" s="140"/>
      <c r="D148" s="65"/>
      <c r="E148" s="141"/>
      <c r="F148" s="142"/>
      <c r="G148" s="140"/>
      <c r="H148" s="141"/>
      <c r="I148" s="16" t="str">
        <f t="shared" si="17"/>
        <v/>
      </c>
      <c r="J148" s="16" t="str">
        <f t="shared" si="18"/>
        <v/>
      </c>
    </row>
    <row r="149" spans="1:10">
      <c r="A149" s="139">
        <v>140</v>
      </c>
      <c r="B149" s="140"/>
      <c r="C149" s="140"/>
      <c r="D149" s="65"/>
      <c r="E149" s="141"/>
      <c r="F149" s="142"/>
      <c r="G149" s="140"/>
      <c r="H149" s="141"/>
      <c r="I149" s="16" t="str">
        <f t="shared" si="17"/>
        <v/>
      </c>
      <c r="J149" s="16" t="str">
        <f t="shared" si="18"/>
        <v/>
      </c>
    </row>
    <row r="150" spans="1:10">
      <c r="A150" s="139">
        <v>141</v>
      </c>
      <c r="B150" s="140"/>
      <c r="C150" s="140"/>
      <c r="D150" s="65"/>
      <c r="E150" s="141"/>
      <c r="F150" s="142"/>
      <c r="G150" s="140"/>
      <c r="H150" s="141"/>
      <c r="I150" s="16" t="str">
        <f t="shared" si="17"/>
        <v/>
      </c>
      <c r="J150" s="16" t="str">
        <f t="shared" si="18"/>
        <v/>
      </c>
    </row>
    <row r="151" spans="1:10">
      <c r="A151" s="139">
        <v>142</v>
      </c>
      <c r="B151" s="140"/>
      <c r="C151" s="140"/>
      <c r="D151" s="65"/>
      <c r="E151" s="141"/>
      <c r="F151" s="142"/>
      <c r="G151" s="140"/>
      <c r="H151" s="141"/>
      <c r="I151" s="16" t="str">
        <f t="shared" si="17"/>
        <v/>
      </c>
      <c r="J151" s="16" t="str">
        <f t="shared" si="18"/>
        <v/>
      </c>
    </row>
    <row r="152" spans="1:10">
      <c r="A152" s="139">
        <v>143</v>
      </c>
      <c r="B152" s="140"/>
      <c r="C152" s="140"/>
      <c r="D152" s="65"/>
      <c r="E152" s="141"/>
      <c r="F152" s="142"/>
      <c r="G152" s="140"/>
      <c r="H152" s="141"/>
      <c r="I152" s="16" t="str">
        <f t="shared" si="17"/>
        <v/>
      </c>
      <c r="J152" s="16" t="str">
        <f t="shared" si="18"/>
        <v/>
      </c>
    </row>
    <row r="153" spans="1:10">
      <c r="A153" s="139">
        <v>144</v>
      </c>
      <c r="B153" s="140"/>
      <c r="C153" s="140"/>
      <c r="D153" s="65"/>
      <c r="E153" s="141"/>
      <c r="F153" s="142"/>
      <c r="G153" s="140"/>
      <c r="H153" s="141"/>
      <c r="I153" s="16" t="str">
        <f t="shared" si="17"/>
        <v/>
      </c>
      <c r="J153" s="16" t="str">
        <f t="shared" si="18"/>
        <v/>
      </c>
    </row>
    <row r="154" spans="1:10">
      <c r="A154" s="139">
        <v>145</v>
      </c>
      <c r="B154" s="140"/>
      <c r="C154" s="140"/>
      <c r="D154" s="65"/>
      <c r="E154" s="141"/>
      <c r="F154" s="142"/>
      <c r="G154" s="140"/>
      <c r="H154" s="141"/>
      <c r="I154" s="16" t="str">
        <f t="shared" si="17"/>
        <v/>
      </c>
      <c r="J154" s="16" t="str">
        <f t="shared" si="18"/>
        <v/>
      </c>
    </row>
    <row r="155" spans="1:10">
      <c r="A155" s="139">
        <v>146</v>
      </c>
      <c r="B155" s="140"/>
      <c r="C155" s="140"/>
      <c r="D155" s="65"/>
      <c r="E155" s="141"/>
      <c r="F155" s="142"/>
      <c r="G155" s="140"/>
      <c r="H155" s="141"/>
      <c r="I155" s="16" t="str">
        <f t="shared" si="17"/>
        <v/>
      </c>
      <c r="J155" s="16" t="str">
        <f t="shared" si="18"/>
        <v/>
      </c>
    </row>
    <row r="156" spans="1:10">
      <c r="A156" s="139">
        <v>147</v>
      </c>
      <c r="B156" s="140"/>
      <c r="C156" s="140"/>
      <c r="D156" s="65"/>
      <c r="E156" s="141"/>
      <c r="F156" s="142"/>
      <c r="G156" s="140"/>
      <c r="H156" s="141"/>
      <c r="I156" s="16" t="str">
        <f t="shared" si="17"/>
        <v/>
      </c>
      <c r="J156" s="16" t="str">
        <f t="shared" si="18"/>
        <v/>
      </c>
    </row>
    <row r="157" spans="1:10">
      <c r="A157" s="139">
        <v>148</v>
      </c>
      <c r="B157" s="140"/>
      <c r="C157" s="140"/>
      <c r="D157" s="65"/>
      <c r="E157" s="141"/>
      <c r="F157" s="142"/>
      <c r="G157" s="140"/>
      <c r="H157" s="141"/>
      <c r="I157" s="16" t="str">
        <f t="shared" si="17"/>
        <v/>
      </c>
      <c r="J157" s="16" t="str">
        <f t="shared" si="18"/>
        <v/>
      </c>
    </row>
    <row r="158" spans="1:10">
      <c r="A158" s="139">
        <v>149</v>
      </c>
      <c r="B158" s="140"/>
      <c r="C158" s="140"/>
      <c r="D158" s="65"/>
      <c r="E158" s="141"/>
      <c r="F158" s="142"/>
      <c r="G158" s="140"/>
      <c r="H158" s="141"/>
      <c r="I158" s="16" t="str">
        <f t="shared" si="17"/>
        <v/>
      </c>
      <c r="J158" s="16" t="str">
        <f t="shared" si="18"/>
        <v/>
      </c>
    </row>
    <row r="159" spans="1:10">
      <c r="A159" s="139">
        <v>150</v>
      </c>
      <c r="B159" s="140"/>
      <c r="C159" s="140"/>
      <c r="D159" s="65"/>
      <c r="E159" s="141"/>
      <c r="F159" s="142"/>
      <c r="G159" s="140"/>
      <c r="H159" s="141"/>
      <c r="I159" s="16" t="str">
        <f t="shared" si="17"/>
        <v/>
      </c>
      <c r="J159" s="16" t="str">
        <f t="shared" si="18"/>
        <v/>
      </c>
    </row>
    <row r="160" spans="1:10">
      <c r="A160" s="139">
        <v>151</v>
      </c>
      <c r="B160" s="140"/>
      <c r="C160" s="140"/>
      <c r="D160" s="65"/>
      <c r="E160" s="141"/>
      <c r="F160" s="142"/>
      <c r="G160" s="140"/>
      <c r="H160" s="141"/>
      <c r="I160" s="16" t="str">
        <f t="shared" si="17"/>
        <v/>
      </c>
      <c r="J160" s="16" t="str">
        <f t="shared" si="18"/>
        <v/>
      </c>
    </row>
    <row r="161" spans="1:10">
      <c r="A161" s="139">
        <v>152</v>
      </c>
      <c r="B161" s="140"/>
      <c r="C161" s="140"/>
      <c r="D161" s="65"/>
      <c r="E161" s="141"/>
      <c r="F161" s="142"/>
      <c r="G161" s="140"/>
      <c r="H161" s="141"/>
      <c r="I161" s="16" t="str">
        <f t="shared" si="17"/>
        <v/>
      </c>
      <c r="J161" s="16" t="str">
        <f t="shared" si="18"/>
        <v/>
      </c>
    </row>
    <row r="162" spans="1:10">
      <c r="A162" s="139">
        <v>153</v>
      </c>
      <c r="B162" s="140"/>
      <c r="C162" s="140"/>
      <c r="D162" s="65"/>
      <c r="E162" s="141"/>
      <c r="F162" s="142"/>
      <c r="G162" s="140"/>
      <c r="H162" s="141"/>
      <c r="I162" s="16" t="str">
        <f t="shared" si="17"/>
        <v/>
      </c>
      <c r="J162" s="16" t="str">
        <f t="shared" si="18"/>
        <v/>
      </c>
    </row>
    <row r="163" spans="1:10">
      <c r="A163" s="139">
        <v>154</v>
      </c>
      <c r="B163" s="140"/>
      <c r="C163" s="140"/>
      <c r="D163" s="65"/>
      <c r="E163" s="141"/>
      <c r="F163" s="142"/>
      <c r="G163" s="140"/>
      <c r="H163" s="141"/>
      <c r="I163" s="16" t="str">
        <f t="shared" si="17"/>
        <v/>
      </c>
      <c r="J163" s="16" t="str">
        <f t="shared" si="18"/>
        <v/>
      </c>
    </row>
    <row r="164" spans="1:10">
      <c r="A164" s="139">
        <v>155</v>
      </c>
      <c r="B164" s="140"/>
      <c r="C164" s="140"/>
      <c r="D164" s="65"/>
      <c r="E164" s="141"/>
      <c r="F164" s="142"/>
      <c r="G164" s="140"/>
      <c r="H164" s="141"/>
      <c r="I164" s="16" t="str">
        <f t="shared" si="17"/>
        <v/>
      </c>
      <c r="J164" s="16" t="str">
        <f t="shared" si="18"/>
        <v/>
      </c>
    </row>
    <row r="165" spans="1:10">
      <c r="A165" s="139">
        <v>156</v>
      </c>
      <c r="B165" s="140"/>
      <c r="C165" s="140"/>
      <c r="D165" s="65"/>
      <c r="E165" s="141"/>
      <c r="F165" s="142"/>
      <c r="G165" s="140"/>
      <c r="H165" s="141"/>
      <c r="I165" s="16" t="str">
        <f t="shared" si="17"/>
        <v/>
      </c>
      <c r="J165" s="16" t="str">
        <f t="shared" si="18"/>
        <v/>
      </c>
    </row>
    <row r="166" spans="1:10">
      <c r="A166" s="139">
        <v>157</v>
      </c>
      <c r="B166" s="140"/>
      <c r="C166" s="140"/>
      <c r="D166" s="65"/>
      <c r="E166" s="141"/>
      <c r="F166" s="142"/>
      <c r="G166" s="140"/>
      <c r="H166" s="141"/>
      <c r="I166" s="16" t="str">
        <f t="shared" si="17"/>
        <v/>
      </c>
      <c r="J166" s="16" t="str">
        <f t="shared" si="18"/>
        <v/>
      </c>
    </row>
    <row r="167" spans="1:10">
      <c r="A167" s="139">
        <v>158</v>
      </c>
      <c r="B167" s="140"/>
      <c r="C167" s="140"/>
      <c r="D167" s="65"/>
      <c r="E167" s="141"/>
      <c r="F167" s="142"/>
      <c r="G167" s="140"/>
      <c r="H167" s="141"/>
      <c r="I167" s="16" t="str">
        <f t="shared" si="17"/>
        <v/>
      </c>
      <c r="J167" s="16" t="str">
        <f t="shared" si="18"/>
        <v/>
      </c>
    </row>
    <row r="168" spans="1:10">
      <c r="A168" s="139">
        <v>159</v>
      </c>
      <c r="B168" s="140"/>
      <c r="C168" s="140"/>
      <c r="D168" s="65"/>
      <c r="E168" s="141"/>
      <c r="F168" s="142"/>
      <c r="G168" s="140"/>
      <c r="H168" s="141"/>
      <c r="I168" s="16" t="str">
        <f t="shared" si="17"/>
        <v/>
      </c>
      <c r="J168" s="16" t="str">
        <f t="shared" si="18"/>
        <v/>
      </c>
    </row>
    <row r="169" spans="1:10">
      <c r="A169" s="139">
        <v>160</v>
      </c>
      <c r="B169" s="140"/>
      <c r="C169" s="140"/>
      <c r="D169" s="65"/>
      <c r="E169" s="141"/>
      <c r="F169" s="142"/>
      <c r="G169" s="140"/>
      <c r="H169" s="141"/>
      <c r="I169" s="16" t="str">
        <f t="shared" si="17"/>
        <v/>
      </c>
      <c r="J169" s="16" t="str">
        <f t="shared" si="18"/>
        <v/>
      </c>
    </row>
    <row r="170" spans="1:10">
      <c r="A170" s="139">
        <v>161</v>
      </c>
      <c r="B170" s="140"/>
      <c r="C170" s="140"/>
      <c r="D170" s="65"/>
      <c r="E170" s="141"/>
      <c r="F170" s="142"/>
      <c r="G170" s="140"/>
      <c r="H170" s="141"/>
      <c r="I170" s="16" t="str">
        <f t="shared" si="17"/>
        <v/>
      </c>
      <c r="J170" s="16" t="str">
        <f t="shared" si="18"/>
        <v/>
      </c>
    </row>
    <row r="171" spans="1:10">
      <c r="A171" s="139">
        <v>162</v>
      </c>
      <c r="B171" s="140"/>
      <c r="C171" s="140"/>
      <c r="D171" s="65"/>
      <c r="E171" s="141"/>
      <c r="F171" s="142"/>
      <c r="G171" s="140"/>
      <c r="H171" s="141"/>
      <c r="I171" s="16" t="str">
        <f t="shared" si="17"/>
        <v/>
      </c>
      <c r="J171" s="16" t="str">
        <f t="shared" si="18"/>
        <v/>
      </c>
    </row>
    <row r="172" spans="1:10">
      <c r="A172" s="139">
        <v>163</v>
      </c>
      <c r="B172" s="140"/>
      <c r="C172" s="140"/>
      <c r="D172" s="65"/>
      <c r="E172" s="141"/>
      <c r="F172" s="142"/>
      <c r="G172" s="140"/>
      <c r="H172" s="141"/>
      <c r="I172" s="16" t="str">
        <f t="shared" si="17"/>
        <v/>
      </c>
      <c r="J172" s="16" t="str">
        <f t="shared" si="18"/>
        <v/>
      </c>
    </row>
    <row r="173" spans="1:10">
      <c r="A173" s="139">
        <v>164</v>
      </c>
      <c r="B173" s="140"/>
      <c r="C173" s="140"/>
      <c r="D173" s="65"/>
      <c r="E173" s="141"/>
      <c r="F173" s="142"/>
      <c r="G173" s="140"/>
      <c r="H173" s="141"/>
      <c r="I173" s="16" t="str">
        <f t="shared" si="17"/>
        <v/>
      </c>
      <c r="J173" s="16" t="str">
        <f t="shared" si="18"/>
        <v/>
      </c>
    </row>
    <row r="174" spans="1:10">
      <c r="A174" s="139">
        <v>165</v>
      </c>
      <c r="B174" s="140"/>
      <c r="C174" s="140"/>
      <c r="D174" s="65"/>
      <c r="E174" s="141"/>
      <c r="F174" s="142"/>
      <c r="G174" s="140"/>
      <c r="H174" s="141"/>
      <c r="I174" s="16" t="str">
        <f t="shared" si="17"/>
        <v/>
      </c>
      <c r="J174" s="16" t="str">
        <f t="shared" si="18"/>
        <v/>
      </c>
    </row>
    <row r="175" spans="1:10">
      <c r="A175" s="139">
        <v>166</v>
      </c>
      <c r="B175" s="140"/>
      <c r="C175" s="140"/>
      <c r="D175" s="65"/>
      <c r="E175" s="141"/>
      <c r="F175" s="142"/>
      <c r="G175" s="140"/>
      <c r="H175" s="141"/>
      <c r="I175" s="16" t="str">
        <f t="shared" si="17"/>
        <v/>
      </c>
      <c r="J175" s="16" t="str">
        <f t="shared" si="18"/>
        <v/>
      </c>
    </row>
    <row r="176" spans="1:10">
      <c r="A176" s="139">
        <v>167</v>
      </c>
      <c r="B176" s="140"/>
      <c r="C176" s="140"/>
      <c r="D176" s="65"/>
      <c r="E176" s="141"/>
      <c r="F176" s="142"/>
      <c r="G176" s="140"/>
      <c r="H176" s="141"/>
      <c r="I176" s="16" t="str">
        <f t="shared" si="17"/>
        <v/>
      </c>
      <c r="J176" s="16" t="str">
        <f t="shared" si="18"/>
        <v/>
      </c>
    </row>
    <row r="177" spans="1:10">
      <c r="A177" s="139">
        <v>168</v>
      </c>
      <c r="B177" s="140"/>
      <c r="C177" s="140"/>
      <c r="D177" s="65"/>
      <c r="E177" s="141"/>
      <c r="F177" s="142"/>
      <c r="G177" s="140"/>
      <c r="H177" s="141"/>
      <c r="I177" s="16" t="str">
        <f t="shared" si="17"/>
        <v/>
      </c>
      <c r="J177" s="16" t="str">
        <f t="shared" si="18"/>
        <v/>
      </c>
    </row>
    <row r="178" spans="1:10">
      <c r="A178" s="139">
        <v>169</v>
      </c>
      <c r="B178" s="140"/>
      <c r="C178" s="140"/>
      <c r="D178" s="65"/>
      <c r="E178" s="141"/>
      <c r="F178" s="142"/>
      <c r="G178" s="140"/>
      <c r="H178" s="141"/>
      <c r="I178" s="16" t="str">
        <f t="shared" si="17"/>
        <v/>
      </c>
      <c r="J178" s="16" t="str">
        <f t="shared" si="18"/>
        <v/>
      </c>
    </row>
    <row r="179" spans="1:10">
      <c r="A179" s="139">
        <v>170</v>
      </c>
      <c r="B179" s="140"/>
      <c r="C179" s="140"/>
      <c r="D179" s="65"/>
      <c r="E179" s="141"/>
      <c r="F179" s="142"/>
      <c r="G179" s="140"/>
      <c r="H179" s="141"/>
      <c r="I179" s="16" t="str">
        <f t="shared" si="17"/>
        <v/>
      </c>
      <c r="J179" s="16" t="str">
        <f t="shared" si="18"/>
        <v/>
      </c>
    </row>
    <row r="180" spans="1:10">
      <c r="A180" s="139">
        <v>171</v>
      </c>
      <c r="B180" s="140"/>
      <c r="C180" s="140"/>
      <c r="D180" s="65"/>
      <c r="E180" s="141"/>
      <c r="F180" s="142"/>
      <c r="G180" s="140"/>
      <c r="H180" s="141"/>
      <c r="I180" s="16" t="str">
        <f t="shared" si="17"/>
        <v/>
      </c>
      <c r="J180" s="16" t="str">
        <f t="shared" si="18"/>
        <v/>
      </c>
    </row>
    <row r="181" spans="1:10">
      <c r="A181" s="139">
        <v>172</v>
      </c>
      <c r="B181" s="140"/>
      <c r="C181" s="140"/>
      <c r="D181" s="65"/>
      <c r="E181" s="141"/>
      <c r="F181" s="142"/>
      <c r="G181" s="140"/>
      <c r="H181" s="141"/>
      <c r="I181" s="16" t="str">
        <f t="shared" si="17"/>
        <v/>
      </c>
      <c r="J181" s="16" t="str">
        <f t="shared" si="18"/>
        <v/>
      </c>
    </row>
    <row r="182" spans="1:10">
      <c r="A182" s="139">
        <v>173</v>
      </c>
      <c r="B182" s="140"/>
      <c r="C182" s="140"/>
      <c r="D182" s="65"/>
      <c r="E182" s="141"/>
      <c r="F182" s="142"/>
      <c r="G182" s="140"/>
      <c r="H182" s="141"/>
      <c r="I182" s="16" t="str">
        <f t="shared" si="17"/>
        <v/>
      </c>
      <c r="J182" s="16" t="str">
        <f t="shared" si="18"/>
        <v/>
      </c>
    </row>
    <row r="183" spans="1:10">
      <c r="A183" s="139">
        <v>174</v>
      </c>
      <c r="B183" s="140"/>
      <c r="C183" s="140"/>
      <c r="D183" s="65"/>
      <c r="E183" s="141"/>
      <c r="F183" s="142"/>
      <c r="G183" s="140"/>
      <c r="H183" s="141"/>
      <c r="I183" s="16" t="str">
        <f t="shared" si="17"/>
        <v/>
      </c>
      <c r="J183" s="16" t="str">
        <f t="shared" si="18"/>
        <v/>
      </c>
    </row>
    <row r="184" spans="1:10">
      <c r="A184" s="139">
        <v>175</v>
      </c>
      <c r="B184" s="140"/>
      <c r="C184" s="140"/>
      <c r="D184" s="65"/>
      <c r="E184" s="141"/>
      <c r="F184" s="142"/>
      <c r="G184" s="140"/>
      <c r="H184" s="141"/>
      <c r="I184" s="16" t="str">
        <f t="shared" si="17"/>
        <v/>
      </c>
      <c r="J184" s="16" t="str">
        <f t="shared" si="18"/>
        <v/>
      </c>
    </row>
    <row r="185" spans="1:10">
      <c r="A185" s="139">
        <v>176</v>
      </c>
      <c r="B185" s="140"/>
      <c r="C185" s="140"/>
      <c r="D185" s="65"/>
      <c r="E185" s="141"/>
      <c r="F185" s="142"/>
      <c r="G185" s="140"/>
      <c r="H185" s="141"/>
      <c r="I185" s="16" t="str">
        <f t="shared" si="17"/>
        <v/>
      </c>
      <c r="J185" s="16" t="str">
        <f t="shared" si="18"/>
        <v/>
      </c>
    </row>
    <row r="186" spans="1:10">
      <c r="A186" s="139">
        <v>177</v>
      </c>
      <c r="B186" s="140"/>
      <c r="C186" s="140"/>
      <c r="D186" s="65"/>
      <c r="E186" s="141"/>
      <c r="F186" s="142"/>
      <c r="G186" s="140"/>
      <c r="H186" s="141"/>
      <c r="I186" s="16" t="str">
        <f t="shared" si="17"/>
        <v/>
      </c>
      <c r="J186" s="16" t="str">
        <f t="shared" si="18"/>
        <v/>
      </c>
    </row>
    <row r="187" spans="1:10">
      <c r="A187" s="139">
        <v>178</v>
      </c>
      <c r="B187" s="140"/>
      <c r="C187" s="140"/>
      <c r="D187" s="65"/>
      <c r="E187" s="141"/>
      <c r="F187" s="142"/>
      <c r="G187" s="140"/>
      <c r="H187" s="141"/>
      <c r="I187" s="16" t="str">
        <f t="shared" si="17"/>
        <v/>
      </c>
      <c r="J187" s="16" t="str">
        <f t="shared" si="18"/>
        <v/>
      </c>
    </row>
    <row r="188" spans="1:10">
      <c r="A188" s="139">
        <v>179</v>
      </c>
      <c r="B188" s="140"/>
      <c r="C188" s="140"/>
      <c r="D188" s="65"/>
      <c r="E188" s="141"/>
      <c r="F188" s="142"/>
      <c r="G188" s="140"/>
      <c r="H188" s="141"/>
      <c r="I188" s="16" t="str">
        <f t="shared" si="17"/>
        <v/>
      </c>
      <c r="J188" s="16" t="str">
        <f t="shared" si="18"/>
        <v/>
      </c>
    </row>
    <row r="189" spans="1:10">
      <c r="A189" s="139">
        <v>180</v>
      </c>
      <c r="B189" s="140"/>
      <c r="C189" s="140"/>
      <c r="D189" s="65"/>
      <c r="E189" s="141"/>
      <c r="F189" s="142"/>
      <c r="G189" s="140"/>
      <c r="H189" s="141"/>
      <c r="I189" s="16" t="str">
        <f t="shared" si="17"/>
        <v/>
      </c>
      <c r="J189" s="16" t="str">
        <f t="shared" si="18"/>
        <v/>
      </c>
    </row>
    <row r="190" spans="1:10">
      <c r="A190" s="139">
        <v>181</v>
      </c>
      <c r="B190" s="140"/>
      <c r="C190" s="140"/>
      <c r="D190" s="65"/>
      <c r="E190" s="141"/>
      <c r="F190" s="142"/>
      <c r="G190" s="140"/>
      <c r="H190" s="141"/>
      <c r="I190" s="16" t="str">
        <f t="shared" si="17"/>
        <v/>
      </c>
      <c r="J190" s="16" t="str">
        <f t="shared" si="18"/>
        <v/>
      </c>
    </row>
    <row r="191" spans="1:10">
      <c r="A191" s="139">
        <v>182</v>
      </c>
      <c r="B191" s="140"/>
      <c r="C191" s="140"/>
      <c r="D191" s="65"/>
      <c r="E191" s="141"/>
      <c r="F191" s="142"/>
      <c r="G191" s="140"/>
      <c r="H191" s="141"/>
      <c r="I191" s="16" t="str">
        <f t="shared" si="17"/>
        <v/>
      </c>
      <c r="J191" s="16" t="str">
        <f t="shared" si="18"/>
        <v/>
      </c>
    </row>
    <row r="192" spans="1:10">
      <c r="A192" s="139">
        <v>183</v>
      </c>
      <c r="B192" s="140"/>
      <c r="C192" s="140"/>
      <c r="D192" s="65"/>
      <c r="E192" s="141"/>
      <c r="F192" s="142"/>
      <c r="G192" s="140"/>
      <c r="H192" s="141"/>
      <c r="I192" s="16" t="str">
        <f t="shared" si="17"/>
        <v/>
      </c>
      <c r="J192" s="16" t="str">
        <f t="shared" si="18"/>
        <v/>
      </c>
    </row>
    <row r="193" spans="1:10">
      <c r="A193" s="139">
        <v>184</v>
      </c>
      <c r="B193" s="140"/>
      <c r="C193" s="140"/>
      <c r="D193" s="65"/>
      <c r="E193" s="141"/>
      <c r="F193" s="142"/>
      <c r="G193" s="140"/>
      <c r="H193" s="141"/>
      <c r="I193" s="16" t="str">
        <f t="shared" si="17"/>
        <v/>
      </c>
      <c r="J193" s="16" t="str">
        <f t="shared" si="18"/>
        <v/>
      </c>
    </row>
    <row r="194" spans="1:10">
      <c r="A194" s="139">
        <v>185</v>
      </c>
      <c r="B194" s="140"/>
      <c r="C194" s="140"/>
      <c r="D194" s="65"/>
      <c r="E194" s="141"/>
      <c r="F194" s="142"/>
      <c r="G194" s="140"/>
      <c r="H194" s="141"/>
      <c r="I194" s="16" t="str">
        <f t="shared" si="17"/>
        <v/>
      </c>
      <c r="J194" s="16" t="str">
        <f t="shared" si="18"/>
        <v/>
      </c>
    </row>
    <row r="195" spans="1:10">
      <c r="A195" s="139">
        <v>186</v>
      </c>
      <c r="B195" s="140"/>
      <c r="C195" s="140"/>
      <c r="D195" s="65"/>
      <c r="E195" s="141"/>
      <c r="F195" s="142"/>
      <c r="G195" s="140"/>
      <c r="H195" s="141"/>
      <c r="I195" s="16" t="str">
        <f t="shared" si="17"/>
        <v/>
      </c>
      <c r="J195" s="16" t="str">
        <f t="shared" si="18"/>
        <v/>
      </c>
    </row>
    <row r="196" spans="1:10">
      <c r="A196" s="139">
        <v>187</v>
      </c>
      <c r="B196" s="140"/>
      <c r="C196" s="140"/>
      <c r="D196" s="65"/>
      <c r="E196" s="141"/>
      <c r="F196" s="142"/>
      <c r="G196" s="140"/>
      <c r="H196" s="141"/>
      <c r="I196" s="16" t="str">
        <f t="shared" si="17"/>
        <v/>
      </c>
      <c r="J196" s="16" t="str">
        <f t="shared" si="18"/>
        <v/>
      </c>
    </row>
    <row r="197" spans="1:10">
      <c r="A197" s="139">
        <v>188</v>
      </c>
      <c r="B197" s="140"/>
      <c r="C197" s="140"/>
      <c r="D197" s="65"/>
      <c r="E197" s="141"/>
      <c r="F197" s="142"/>
      <c r="G197" s="140"/>
      <c r="H197" s="141"/>
      <c r="I197" s="16" t="str">
        <f t="shared" si="17"/>
        <v/>
      </c>
      <c r="J197" s="16" t="str">
        <f t="shared" si="18"/>
        <v/>
      </c>
    </row>
    <row r="198" spans="1:10">
      <c r="A198" s="139">
        <v>189</v>
      </c>
      <c r="B198" s="140"/>
      <c r="C198" s="140"/>
      <c r="D198" s="65"/>
      <c r="E198" s="141"/>
      <c r="F198" s="142"/>
      <c r="G198" s="140"/>
      <c r="H198" s="141"/>
      <c r="I198" s="16" t="str">
        <f t="shared" si="17"/>
        <v/>
      </c>
      <c r="J198" s="16" t="str">
        <f t="shared" si="18"/>
        <v/>
      </c>
    </row>
    <row r="199" spans="1:10">
      <c r="A199" s="139">
        <v>190</v>
      </c>
      <c r="B199" s="140"/>
      <c r="C199" s="140"/>
      <c r="D199" s="65"/>
      <c r="E199" s="141"/>
      <c r="F199" s="142"/>
      <c r="G199" s="140"/>
      <c r="H199" s="141"/>
      <c r="I199" s="16" t="str">
        <f t="shared" si="17"/>
        <v/>
      </c>
      <c r="J199" s="16" t="str">
        <f t="shared" si="18"/>
        <v/>
      </c>
    </row>
    <row r="200" spans="1:10">
      <c r="A200" s="139">
        <v>191</v>
      </c>
      <c r="B200" s="140"/>
      <c r="C200" s="140"/>
      <c r="D200" s="65"/>
      <c r="E200" s="141"/>
      <c r="F200" s="142"/>
      <c r="G200" s="140"/>
      <c r="H200" s="141"/>
      <c r="I200" s="16" t="str">
        <f t="shared" si="17"/>
        <v/>
      </c>
      <c r="J200" s="16" t="str">
        <f t="shared" si="18"/>
        <v/>
      </c>
    </row>
    <row r="201" spans="1:10">
      <c r="A201" s="139">
        <v>192</v>
      </c>
      <c r="B201" s="140"/>
      <c r="C201" s="140"/>
      <c r="D201" s="65"/>
      <c r="E201" s="141"/>
      <c r="F201" s="142"/>
      <c r="G201" s="140"/>
      <c r="H201" s="141"/>
      <c r="I201" s="16" t="str">
        <f t="shared" si="17"/>
        <v/>
      </c>
      <c r="J201" s="16" t="str">
        <f t="shared" si="18"/>
        <v/>
      </c>
    </row>
    <row r="202" spans="1:10">
      <c r="A202" s="139">
        <v>193</v>
      </c>
      <c r="B202" s="140"/>
      <c r="C202" s="140"/>
      <c r="D202" s="65"/>
      <c r="E202" s="141"/>
      <c r="F202" s="142"/>
      <c r="G202" s="140"/>
      <c r="H202" s="141"/>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39">
        <v>194</v>
      </c>
      <c r="B203" s="140"/>
      <c r="C203" s="140"/>
      <c r="D203" s="65"/>
      <c r="E203" s="141"/>
      <c r="F203" s="142"/>
      <c r="G203" s="140"/>
      <c r="H203" s="141"/>
      <c r="I203" s="16" t="str">
        <f t="shared" si="19"/>
        <v/>
      </c>
      <c r="J203" s="16" t="str">
        <f t="shared" si="20"/>
        <v/>
      </c>
    </row>
    <row r="204" spans="1:10">
      <c r="A204" s="139">
        <v>195</v>
      </c>
      <c r="B204" s="140"/>
      <c r="C204" s="140"/>
      <c r="D204" s="65"/>
      <c r="E204" s="141"/>
      <c r="F204" s="142"/>
      <c r="G204" s="140"/>
      <c r="H204" s="141"/>
      <c r="I204" s="16" t="str">
        <f t="shared" si="19"/>
        <v/>
      </c>
      <c r="J204" s="16" t="str">
        <f t="shared" si="20"/>
        <v/>
      </c>
    </row>
    <row r="205" spans="1:10">
      <c r="A205" s="139">
        <v>196</v>
      </c>
      <c r="B205" s="140"/>
      <c r="C205" s="140"/>
      <c r="D205" s="65"/>
      <c r="E205" s="141"/>
      <c r="F205" s="142"/>
      <c r="G205" s="140"/>
      <c r="H205" s="141"/>
      <c r="I205" s="16" t="str">
        <f t="shared" si="19"/>
        <v/>
      </c>
      <c r="J205" s="16" t="str">
        <f t="shared" si="20"/>
        <v/>
      </c>
    </row>
    <row r="206" spans="1:10">
      <c r="A206" s="139">
        <v>197</v>
      </c>
      <c r="B206" s="140"/>
      <c r="C206" s="140"/>
      <c r="D206" s="65"/>
      <c r="E206" s="141"/>
      <c r="F206" s="142"/>
      <c r="G206" s="140"/>
      <c r="H206" s="141"/>
      <c r="I206" s="16" t="str">
        <f t="shared" si="19"/>
        <v/>
      </c>
      <c r="J206" s="16" t="str">
        <f t="shared" si="20"/>
        <v/>
      </c>
    </row>
    <row r="207" spans="1:10">
      <c r="A207" s="139">
        <v>198</v>
      </c>
      <c r="B207" s="140"/>
      <c r="C207" s="140"/>
      <c r="D207" s="65"/>
      <c r="E207" s="141"/>
      <c r="F207" s="142"/>
      <c r="G207" s="140"/>
      <c r="H207" s="141"/>
      <c r="I207" s="16" t="str">
        <f t="shared" si="19"/>
        <v/>
      </c>
      <c r="J207" s="16" t="str">
        <f t="shared" si="20"/>
        <v/>
      </c>
    </row>
    <row r="208" spans="1:10">
      <c r="A208" s="139">
        <v>199</v>
      </c>
      <c r="B208" s="140"/>
      <c r="C208" s="140"/>
      <c r="D208" s="65"/>
      <c r="E208" s="141"/>
      <c r="F208" s="142"/>
      <c r="G208" s="140"/>
      <c r="H208" s="141"/>
      <c r="I208" s="16" t="str">
        <f t="shared" si="19"/>
        <v/>
      </c>
      <c r="J208" s="16" t="str">
        <f t="shared" si="20"/>
        <v/>
      </c>
    </row>
    <row r="209" spans="1:10">
      <c r="A209" s="139">
        <v>200</v>
      </c>
      <c r="B209" s="140"/>
      <c r="C209" s="140"/>
      <c r="D209" s="65"/>
      <c r="E209" s="141"/>
      <c r="F209" s="142"/>
      <c r="G209" s="140"/>
      <c r="H209" s="141"/>
      <c r="I209" s="16" t="str">
        <f t="shared" si="19"/>
        <v/>
      </c>
      <c r="J209" s="16" t="str">
        <f t="shared" si="20"/>
        <v/>
      </c>
    </row>
    <row r="210" spans="1:10">
      <c r="A210" s="139">
        <v>201</v>
      </c>
      <c r="B210" s="140"/>
      <c r="C210" s="140"/>
      <c r="D210" s="65"/>
      <c r="E210" s="141"/>
      <c r="F210" s="142"/>
      <c r="G210" s="140"/>
      <c r="H210" s="141"/>
      <c r="I210" s="16" t="str">
        <f t="shared" si="19"/>
        <v/>
      </c>
      <c r="J210" s="16" t="str">
        <f t="shared" si="20"/>
        <v/>
      </c>
    </row>
    <row r="211" spans="1:10">
      <c r="A211" s="139">
        <v>202</v>
      </c>
      <c r="B211" s="140"/>
      <c r="C211" s="140"/>
      <c r="D211" s="65"/>
      <c r="E211" s="141"/>
      <c r="F211" s="142"/>
      <c r="G211" s="140"/>
      <c r="H211" s="141"/>
      <c r="I211" s="16" t="str">
        <f t="shared" si="19"/>
        <v/>
      </c>
      <c r="J211" s="16" t="str">
        <f t="shared" si="20"/>
        <v/>
      </c>
    </row>
    <row r="212" spans="1:10">
      <c r="A212" s="139">
        <v>203</v>
      </c>
      <c r="B212" s="140"/>
      <c r="C212" s="140"/>
      <c r="D212" s="65"/>
      <c r="E212" s="141"/>
      <c r="F212" s="142"/>
      <c r="G212" s="140"/>
      <c r="H212" s="141"/>
      <c r="I212" s="16" t="str">
        <f t="shared" si="19"/>
        <v/>
      </c>
      <c r="J212" s="16" t="str">
        <f t="shared" si="20"/>
        <v/>
      </c>
    </row>
    <row r="213" spans="1:10">
      <c r="A213" s="139">
        <v>204</v>
      </c>
      <c r="B213" s="140"/>
      <c r="C213" s="140"/>
      <c r="D213" s="65"/>
      <c r="E213" s="141"/>
      <c r="F213" s="142"/>
      <c r="G213" s="140"/>
      <c r="H213" s="141"/>
      <c r="I213" s="16" t="str">
        <f t="shared" si="19"/>
        <v/>
      </c>
      <c r="J213" s="16" t="str">
        <f t="shared" si="20"/>
        <v/>
      </c>
    </row>
    <row r="214" spans="1:10">
      <c r="A214" s="139">
        <v>205</v>
      </c>
      <c r="B214" s="140"/>
      <c r="C214" s="140"/>
      <c r="D214" s="65"/>
      <c r="E214" s="141"/>
      <c r="F214" s="142"/>
      <c r="G214" s="140"/>
      <c r="H214" s="141"/>
      <c r="I214" s="16" t="str">
        <f t="shared" si="19"/>
        <v/>
      </c>
      <c r="J214" s="16" t="str">
        <f t="shared" si="20"/>
        <v/>
      </c>
    </row>
    <row r="215" spans="1:10">
      <c r="A215" s="139">
        <v>206</v>
      </c>
      <c r="B215" s="140"/>
      <c r="C215" s="140"/>
      <c r="D215" s="65"/>
      <c r="E215" s="141"/>
      <c r="F215" s="142"/>
      <c r="G215" s="140"/>
      <c r="H215" s="141"/>
      <c r="I215" s="16" t="str">
        <f t="shared" si="19"/>
        <v/>
      </c>
      <c r="J215" s="16" t="str">
        <f t="shared" si="20"/>
        <v/>
      </c>
    </row>
    <row r="216" spans="1:10">
      <c r="A216" s="139">
        <v>207</v>
      </c>
      <c r="B216" s="140"/>
      <c r="C216" s="140"/>
      <c r="D216" s="65"/>
      <c r="E216" s="141"/>
      <c r="F216" s="142"/>
      <c r="G216" s="140"/>
      <c r="H216" s="141"/>
      <c r="I216" s="16" t="str">
        <f t="shared" si="19"/>
        <v/>
      </c>
      <c r="J216" s="16" t="str">
        <f t="shared" si="20"/>
        <v/>
      </c>
    </row>
    <row r="217" spans="1:10">
      <c r="A217" s="139">
        <v>208</v>
      </c>
      <c r="B217" s="140"/>
      <c r="C217" s="140"/>
      <c r="D217" s="65"/>
      <c r="E217" s="141"/>
      <c r="F217" s="142"/>
      <c r="G217" s="140"/>
      <c r="H217" s="141"/>
      <c r="I217" s="16" t="str">
        <f t="shared" si="19"/>
        <v/>
      </c>
      <c r="J217" s="16" t="str">
        <f t="shared" si="20"/>
        <v/>
      </c>
    </row>
    <row r="218" spans="1:10">
      <c r="A218" s="139">
        <v>209</v>
      </c>
      <c r="B218" s="140"/>
      <c r="C218" s="140"/>
      <c r="D218" s="65"/>
      <c r="E218" s="141"/>
      <c r="F218" s="142"/>
      <c r="G218" s="140"/>
      <c r="H218" s="141"/>
      <c r="I218" s="16" t="str">
        <f t="shared" si="19"/>
        <v/>
      </c>
      <c r="J218" s="16" t="str">
        <f t="shared" si="20"/>
        <v/>
      </c>
    </row>
    <row r="219" spans="1:10">
      <c r="A219" s="139">
        <v>210</v>
      </c>
      <c r="B219" s="140"/>
      <c r="C219" s="140"/>
      <c r="D219" s="65"/>
      <c r="E219" s="141"/>
      <c r="F219" s="142"/>
      <c r="G219" s="140"/>
      <c r="H219" s="141"/>
      <c r="I219" s="16" t="str">
        <f t="shared" si="19"/>
        <v/>
      </c>
      <c r="J219" s="16" t="str">
        <f t="shared" si="20"/>
        <v/>
      </c>
    </row>
    <row r="220" spans="1:10">
      <c r="A220" s="139">
        <v>211</v>
      </c>
      <c r="B220" s="140"/>
      <c r="C220" s="140"/>
      <c r="D220" s="65"/>
      <c r="E220" s="141"/>
      <c r="F220" s="142"/>
      <c r="G220" s="140"/>
      <c r="H220" s="141"/>
      <c r="I220" s="16" t="str">
        <f t="shared" si="19"/>
        <v/>
      </c>
      <c r="J220" s="16" t="str">
        <f t="shared" si="20"/>
        <v/>
      </c>
    </row>
    <row r="221" spans="1:10">
      <c r="A221" s="139">
        <v>212</v>
      </c>
      <c r="B221" s="140"/>
      <c r="C221" s="140"/>
      <c r="D221" s="65"/>
      <c r="E221" s="141"/>
      <c r="F221" s="142"/>
      <c r="G221" s="140"/>
      <c r="H221" s="141"/>
      <c r="I221" s="16" t="str">
        <f t="shared" si="19"/>
        <v/>
      </c>
      <c r="J221" s="16" t="str">
        <f t="shared" si="20"/>
        <v/>
      </c>
    </row>
    <row r="222" spans="1:10">
      <c r="A222" s="139">
        <v>213</v>
      </c>
      <c r="B222" s="140"/>
      <c r="C222" s="140"/>
      <c r="D222" s="65"/>
      <c r="E222" s="141"/>
      <c r="F222" s="142"/>
      <c r="G222" s="140"/>
      <c r="H222" s="141"/>
      <c r="I222" s="16" t="str">
        <f t="shared" si="19"/>
        <v/>
      </c>
      <c r="J222" s="16" t="str">
        <f t="shared" si="20"/>
        <v/>
      </c>
    </row>
    <row r="223" spans="1:10">
      <c r="A223" s="139">
        <v>214</v>
      </c>
      <c r="B223" s="140"/>
      <c r="C223" s="140"/>
      <c r="D223" s="65"/>
      <c r="E223" s="141"/>
      <c r="F223" s="142"/>
      <c r="G223" s="140"/>
      <c r="H223" s="141"/>
      <c r="I223" s="16" t="str">
        <f t="shared" si="19"/>
        <v/>
      </c>
      <c r="J223" s="16" t="str">
        <f t="shared" si="20"/>
        <v/>
      </c>
    </row>
    <row r="224" spans="1:10">
      <c r="A224" s="139">
        <v>215</v>
      </c>
      <c r="B224" s="140"/>
      <c r="C224" s="140"/>
      <c r="D224" s="65"/>
      <c r="E224" s="141"/>
      <c r="F224" s="142"/>
      <c r="G224" s="140"/>
      <c r="H224" s="141"/>
      <c r="I224" s="16" t="str">
        <f t="shared" si="19"/>
        <v/>
      </c>
      <c r="J224" s="16" t="str">
        <f t="shared" si="20"/>
        <v/>
      </c>
    </row>
    <row r="225" spans="1:10">
      <c r="A225" s="139">
        <v>216</v>
      </c>
      <c r="B225" s="140"/>
      <c r="C225" s="140"/>
      <c r="D225" s="65"/>
      <c r="E225" s="141"/>
      <c r="F225" s="142"/>
      <c r="G225" s="140"/>
      <c r="H225" s="141"/>
      <c r="I225" s="16" t="str">
        <f t="shared" si="19"/>
        <v/>
      </c>
      <c r="J225" s="16" t="str">
        <f t="shared" si="20"/>
        <v/>
      </c>
    </row>
    <row r="226" spans="1:10">
      <c r="A226" s="139">
        <v>217</v>
      </c>
      <c r="B226" s="140"/>
      <c r="C226" s="140"/>
      <c r="D226" s="65"/>
      <c r="E226" s="141"/>
      <c r="F226" s="142"/>
      <c r="G226" s="140"/>
      <c r="H226" s="141"/>
      <c r="I226" s="16" t="str">
        <f t="shared" si="19"/>
        <v/>
      </c>
      <c r="J226" s="16" t="str">
        <f t="shared" si="20"/>
        <v/>
      </c>
    </row>
    <row r="227" spans="1:10">
      <c r="A227" s="139">
        <v>218</v>
      </c>
      <c r="B227" s="140"/>
      <c r="C227" s="140"/>
      <c r="D227" s="65"/>
      <c r="E227" s="141"/>
      <c r="F227" s="142"/>
      <c r="G227" s="140"/>
      <c r="H227" s="141"/>
      <c r="I227" s="16" t="str">
        <f t="shared" si="19"/>
        <v/>
      </c>
      <c r="J227" s="16" t="str">
        <f t="shared" si="20"/>
        <v/>
      </c>
    </row>
    <row r="228" spans="1:10">
      <c r="A228" s="139">
        <v>219</v>
      </c>
      <c r="B228" s="140"/>
      <c r="C228" s="140"/>
      <c r="D228" s="65"/>
      <c r="E228" s="141"/>
      <c r="F228" s="142"/>
      <c r="G228" s="140"/>
      <c r="H228" s="141"/>
      <c r="I228" s="16" t="str">
        <f t="shared" si="19"/>
        <v/>
      </c>
      <c r="J228" s="16" t="str">
        <f t="shared" si="20"/>
        <v/>
      </c>
    </row>
    <row r="229" spans="1:10">
      <c r="A229" s="139">
        <v>220</v>
      </c>
      <c r="B229" s="140"/>
      <c r="C229" s="140"/>
      <c r="D229" s="65"/>
      <c r="E229" s="141"/>
      <c r="F229" s="142"/>
      <c r="G229" s="140"/>
      <c r="H229" s="141"/>
      <c r="I229" s="16" t="str">
        <f t="shared" si="19"/>
        <v/>
      </c>
      <c r="J229" s="16" t="str">
        <f t="shared" si="20"/>
        <v/>
      </c>
    </row>
    <row r="230" spans="1:10">
      <c r="A230" s="139">
        <v>221</v>
      </c>
      <c r="B230" s="140"/>
      <c r="C230" s="140"/>
      <c r="D230" s="65"/>
      <c r="E230" s="141"/>
      <c r="F230" s="142"/>
      <c r="G230" s="140"/>
      <c r="H230" s="141"/>
      <c r="I230" s="16" t="str">
        <f t="shared" si="19"/>
        <v/>
      </c>
      <c r="J230" s="16" t="str">
        <f t="shared" si="20"/>
        <v/>
      </c>
    </row>
    <row r="231" spans="1:10">
      <c r="A231" s="139">
        <v>222</v>
      </c>
      <c r="B231" s="140"/>
      <c r="C231" s="140"/>
      <c r="D231" s="65"/>
      <c r="E231" s="141"/>
      <c r="F231" s="142"/>
      <c r="G231" s="140"/>
      <c r="H231" s="141"/>
      <c r="I231" s="16" t="str">
        <f t="shared" si="19"/>
        <v/>
      </c>
      <c r="J231" s="16" t="str">
        <f t="shared" si="20"/>
        <v/>
      </c>
    </row>
    <row r="232" spans="1:10">
      <c r="A232" s="139">
        <v>223</v>
      </c>
      <c r="B232" s="140"/>
      <c r="C232" s="140"/>
      <c r="D232" s="65"/>
      <c r="E232" s="141"/>
      <c r="F232" s="142"/>
      <c r="G232" s="140"/>
      <c r="H232" s="141"/>
      <c r="I232" s="16" t="str">
        <f t="shared" si="19"/>
        <v/>
      </c>
      <c r="J232" s="16" t="str">
        <f t="shared" si="20"/>
        <v/>
      </c>
    </row>
    <row r="233" spans="1:10">
      <c r="A233" s="139">
        <v>224</v>
      </c>
      <c r="B233" s="140"/>
      <c r="C233" s="140"/>
      <c r="D233" s="65"/>
      <c r="E233" s="141"/>
      <c r="F233" s="142"/>
      <c r="G233" s="140"/>
      <c r="H233" s="141"/>
      <c r="I233" s="16" t="str">
        <f t="shared" si="19"/>
        <v/>
      </c>
      <c r="J233" s="16" t="str">
        <f t="shared" si="20"/>
        <v/>
      </c>
    </row>
    <row r="234" spans="1:10">
      <c r="A234" s="139">
        <v>225</v>
      </c>
      <c r="B234" s="140"/>
      <c r="C234" s="140"/>
      <c r="D234" s="65"/>
      <c r="E234" s="141"/>
      <c r="F234" s="142"/>
      <c r="G234" s="140"/>
      <c r="H234" s="141"/>
      <c r="I234" s="16" t="str">
        <f t="shared" si="19"/>
        <v/>
      </c>
      <c r="J234" s="16" t="str">
        <f t="shared" si="20"/>
        <v/>
      </c>
    </row>
    <row r="235" spans="1:10">
      <c r="A235" s="139">
        <v>226</v>
      </c>
      <c r="B235" s="140"/>
      <c r="C235" s="140"/>
      <c r="D235" s="65"/>
      <c r="E235" s="141"/>
      <c r="F235" s="142"/>
      <c r="G235" s="140"/>
      <c r="H235" s="141"/>
      <c r="I235" s="16" t="str">
        <f t="shared" si="19"/>
        <v/>
      </c>
      <c r="J235" s="16" t="str">
        <f t="shared" si="20"/>
        <v/>
      </c>
    </row>
    <row r="236" spans="1:10">
      <c r="A236" s="139">
        <v>227</v>
      </c>
      <c r="B236" s="140"/>
      <c r="C236" s="140"/>
      <c r="D236" s="65"/>
      <c r="E236" s="141"/>
      <c r="F236" s="142"/>
      <c r="G236" s="140"/>
      <c r="H236" s="141"/>
      <c r="I236" s="16" t="str">
        <f t="shared" si="19"/>
        <v/>
      </c>
      <c r="J236" s="16" t="str">
        <f t="shared" si="20"/>
        <v/>
      </c>
    </row>
    <row r="237" spans="1:10">
      <c r="A237" s="139">
        <v>228</v>
      </c>
      <c r="B237" s="140"/>
      <c r="C237" s="140"/>
      <c r="D237" s="65"/>
      <c r="E237" s="141"/>
      <c r="F237" s="142"/>
      <c r="G237" s="140"/>
      <c r="H237" s="141"/>
      <c r="I237" s="16" t="str">
        <f t="shared" si="19"/>
        <v/>
      </c>
      <c r="J237" s="16" t="str">
        <f t="shared" si="20"/>
        <v/>
      </c>
    </row>
    <row r="238" spans="1:10">
      <c r="A238" s="139">
        <v>229</v>
      </c>
      <c r="B238" s="140"/>
      <c r="C238" s="140"/>
      <c r="D238" s="65"/>
      <c r="E238" s="141"/>
      <c r="F238" s="142"/>
      <c r="G238" s="140"/>
      <c r="H238" s="141"/>
      <c r="I238" s="16" t="str">
        <f t="shared" si="19"/>
        <v/>
      </c>
      <c r="J238" s="16" t="str">
        <f t="shared" si="20"/>
        <v/>
      </c>
    </row>
    <row r="239" spans="1:10">
      <c r="A239" s="139">
        <v>230</v>
      </c>
      <c r="B239" s="140"/>
      <c r="C239" s="140"/>
      <c r="D239" s="65"/>
      <c r="E239" s="141"/>
      <c r="F239" s="142"/>
      <c r="G239" s="140"/>
      <c r="H239" s="141"/>
      <c r="I239" s="16" t="str">
        <f t="shared" si="19"/>
        <v/>
      </c>
      <c r="J239" s="16" t="str">
        <f t="shared" si="20"/>
        <v/>
      </c>
    </row>
    <row r="240" spans="1:10">
      <c r="A240" s="139">
        <v>231</v>
      </c>
      <c r="B240" s="140"/>
      <c r="C240" s="140"/>
      <c r="D240" s="65"/>
      <c r="E240" s="141"/>
      <c r="F240" s="142"/>
      <c r="G240" s="140"/>
      <c r="H240" s="141"/>
      <c r="I240" s="16" t="str">
        <f t="shared" si="19"/>
        <v/>
      </c>
      <c r="J240" s="16" t="str">
        <f t="shared" si="20"/>
        <v/>
      </c>
    </row>
    <row r="241" spans="1:10">
      <c r="A241" s="139">
        <v>232</v>
      </c>
      <c r="B241" s="140"/>
      <c r="C241" s="140"/>
      <c r="D241" s="65"/>
      <c r="E241" s="141"/>
      <c r="F241" s="142"/>
      <c r="G241" s="140"/>
      <c r="H241" s="141"/>
      <c r="I241" s="16" t="str">
        <f t="shared" si="19"/>
        <v/>
      </c>
      <c r="J241" s="16" t="str">
        <f t="shared" si="20"/>
        <v/>
      </c>
    </row>
    <row r="242" spans="1:10">
      <c r="A242" s="139">
        <v>233</v>
      </c>
      <c r="B242" s="140"/>
      <c r="C242" s="140"/>
      <c r="D242" s="65"/>
      <c r="E242" s="141"/>
      <c r="F242" s="142"/>
      <c r="G242" s="140"/>
      <c r="H242" s="141"/>
      <c r="I242" s="16" t="str">
        <f t="shared" si="19"/>
        <v/>
      </c>
      <c r="J242" s="16" t="str">
        <f t="shared" si="20"/>
        <v/>
      </c>
    </row>
    <row r="243" spans="1:10">
      <c r="A243" s="139">
        <v>234</v>
      </c>
      <c r="B243" s="140"/>
      <c r="C243" s="140"/>
      <c r="D243" s="65"/>
      <c r="E243" s="141"/>
      <c r="F243" s="142"/>
      <c r="G243" s="140"/>
      <c r="H243" s="141"/>
      <c r="I243" s="16" t="str">
        <f t="shared" si="19"/>
        <v/>
      </c>
      <c r="J243" s="16" t="str">
        <f t="shared" si="20"/>
        <v/>
      </c>
    </row>
    <row r="244" spans="1:10">
      <c r="A244" s="139">
        <v>235</v>
      </c>
      <c r="B244" s="140"/>
      <c r="C244" s="140"/>
      <c r="D244" s="65"/>
      <c r="E244" s="141"/>
      <c r="F244" s="142"/>
      <c r="G244" s="140"/>
      <c r="H244" s="141"/>
      <c r="I244" s="16" t="str">
        <f t="shared" si="19"/>
        <v/>
      </c>
      <c r="J244" s="16" t="str">
        <f t="shared" si="20"/>
        <v/>
      </c>
    </row>
    <row r="245" spans="1:10">
      <c r="A245" s="139">
        <v>236</v>
      </c>
      <c r="B245" s="140"/>
      <c r="C245" s="140"/>
      <c r="D245" s="65"/>
      <c r="E245" s="141"/>
      <c r="F245" s="142"/>
      <c r="G245" s="140"/>
      <c r="H245" s="141"/>
      <c r="I245" s="16" t="str">
        <f t="shared" si="19"/>
        <v/>
      </c>
      <c r="J245" s="16" t="str">
        <f t="shared" si="20"/>
        <v/>
      </c>
    </row>
    <row r="246" spans="1:10">
      <c r="A246" s="139">
        <v>237</v>
      </c>
      <c r="B246" s="140"/>
      <c r="C246" s="140"/>
      <c r="D246" s="65"/>
      <c r="E246" s="141"/>
      <c r="F246" s="142"/>
      <c r="G246" s="140"/>
      <c r="H246" s="141"/>
      <c r="I246" s="16" t="str">
        <f t="shared" si="19"/>
        <v/>
      </c>
      <c r="J246" s="16" t="str">
        <f t="shared" si="20"/>
        <v/>
      </c>
    </row>
    <row r="247" spans="1:10">
      <c r="A247" s="139">
        <v>238</v>
      </c>
      <c r="B247" s="140"/>
      <c r="C247" s="140"/>
      <c r="D247" s="65"/>
      <c r="E247" s="141"/>
      <c r="F247" s="142"/>
      <c r="G247" s="140"/>
      <c r="H247" s="141"/>
      <c r="I247" s="16" t="str">
        <f t="shared" si="19"/>
        <v/>
      </c>
      <c r="J247" s="16" t="str">
        <f t="shared" si="20"/>
        <v/>
      </c>
    </row>
    <row r="248" spans="1:10">
      <c r="A248" s="139">
        <v>239</v>
      </c>
      <c r="B248" s="140"/>
      <c r="C248" s="140"/>
      <c r="D248" s="65"/>
      <c r="E248" s="141"/>
      <c r="F248" s="142"/>
      <c r="G248" s="140"/>
      <c r="H248" s="141"/>
      <c r="I248" s="16" t="str">
        <f t="shared" si="19"/>
        <v/>
      </c>
      <c r="J248" s="16" t="str">
        <f t="shared" si="20"/>
        <v/>
      </c>
    </row>
    <row r="249" spans="1:10">
      <c r="A249" s="139">
        <v>240</v>
      </c>
      <c r="B249" s="140"/>
      <c r="C249" s="140"/>
      <c r="D249" s="65"/>
      <c r="E249" s="141"/>
      <c r="F249" s="142"/>
      <c r="G249" s="140"/>
      <c r="H249" s="141"/>
      <c r="I249" s="16" t="str">
        <f t="shared" si="19"/>
        <v/>
      </c>
      <c r="J249" s="16" t="str">
        <f t="shared" si="20"/>
        <v/>
      </c>
    </row>
    <row r="250" spans="1:10">
      <c r="A250" s="139">
        <v>241</v>
      </c>
      <c r="B250" s="140"/>
      <c r="C250" s="140"/>
      <c r="D250" s="65"/>
      <c r="E250" s="141"/>
      <c r="F250" s="142"/>
      <c r="G250" s="140"/>
      <c r="H250" s="141"/>
      <c r="I250" s="16" t="str">
        <f t="shared" si="19"/>
        <v/>
      </c>
      <c r="J250" s="16" t="str">
        <f t="shared" si="20"/>
        <v/>
      </c>
    </row>
    <row r="251" spans="1:10">
      <c r="A251" s="139">
        <v>242</v>
      </c>
      <c r="B251" s="140"/>
      <c r="C251" s="140"/>
      <c r="D251" s="65"/>
      <c r="E251" s="141"/>
      <c r="F251" s="142"/>
      <c r="G251" s="140"/>
      <c r="H251" s="141"/>
      <c r="I251" s="16" t="str">
        <f t="shared" si="19"/>
        <v/>
      </c>
      <c r="J251" s="16" t="str">
        <f t="shared" si="20"/>
        <v/>
      </c>
    </row>
    <row r="252" spans="1:10">
      <c r="A252" s="139">
        <v>243</v>
      </c>
      <c r="B252" s="140"/>
      <c r="C252" s="140"/>
      <c r="D252" s="65"/>
      <c r="E252" s="141"/>
      <c r="F252" s="142"/>
      <c r="G252" s="140"/>
      <c r="H252" s="141"/>
      <c r="I252" s="16" t="str">
        <f t="shared" si="19"/>
        <v/>
      </c>
      <c r="J252" s="16" t="str">
        <f t="shared" si="20"/>
        <v/>
      </c>
    </row>
    <row r="253" spans="1:10">
      <c r="A253" s="139">
        <v>244</v>
      </c>
      <c r="B253" s="140"/>
      <c r="C253" s="140"/>
      <c r="D253" s="65"/>
      <c r="E253" s="141"/>
      <c r="F253" s="142"/>
      <c r="G253" s="140"/>
      <c r="H253" s="141"/>
      <c r="I253" s="16" t="str">
        <f t="shared" si="19"/>
        <v/>
      </c>
      <c r="J253" s="16" t="str">
        <f t="shared" si="20"/>
        <v/>
      </c>
    </row>
    <row r="254" spans="1:10">
      <c r="A254" s="139">
        <v>245</v>
      </c>
      <c r="B254" s="140"/>
      <c r="C254" s="140"/>
      <c r="D254" s="65"/>
      <c r="E254" s="141"/>
      <c r="F254" s="142"/>
      <c r="G254" s="140"/>
      <c r="H254" s="141"/>
      <c r="I254" s="16" t="str">
        <f t="shared" si="19"/>
        <v/>
      </c>
      <c r="J254" s="16" t="str">
        <f t="shared" si="20"/>
        <v/>
      </c>
    </row>
    <row r="255" spans="1:10">
      <c r="A255" s="139">
        <v>246</v>
      </c>
      <c r="B255" s="140"/>
      <c r="C255" s="140"/>
      <c r="D255" s="65"/>
      <c r="E255" s="141"/>
      <c r="F255" s="142"/>
      <c r="G255" s="140"/>
      <c r="H255" s="141"/>
      <c r="I255" s="16" t="str">
        <f t="shared" si="19"/>
        <v/>
      </c>
      <c r="J255" s="16" t="str">
        <f t="shared" si="20"/>
        <v/>
      </c>
    </row>
    <row r="256" spans="1:10">
      <c r="A256" s="139">
        <v>247</v>
      </c>
      <c r="B256" s="140"/>
      <c r="C256" s="140"/>
      <c r="D256" s="65"/>
      <c r="E256" s="141"/>
      <c r="F256" s="142"/>
      <c r="G256" s="140"/>
      <c r="H256" s="141"/>
      <c r="I256" s="16" t="str">
        <f t="shared" si="19"/>
        <v/>
      </c>
      <c r="J256" s="16" t="str">
        <f t="shared" si="20"/>
        <v/>
      </c>
    </row>
    <row r="257" spans="1:10">
      <c r="A257" s="139">
        <v>248</v>
      </c>
      <c r="B257" s="140"/>
      <c r="C257" s="140"/>
      <c r="D257" s="65"/>
      <c r="E257" s="141"/>
      <c r="F257" s="142"/>
      <c r="G257" s="140"/>
      <c r="H257" s="141"/>
      <c r="I257" s="16" t="str">
        <f t="shared" si="19"/>
        <v/>
      </c>
      <c r="J257" s="16" t="str">
        <f t="shared" si="20"/>
        <v/>
      </c>
    </row>
    <row r="258" spans="1:10">
      <c r="A258" s="139">
        <v>249</v>
      </c>
      <c r="B258" s="140"/>
      <c r="C258" s="140"/>
      <c r="D258" s="65"/>
      <c r="E258" s="141"/>
      <c r="F258" s="142"/>
      <c r="G258" s="140"/>
      <c r="H258" s="141"/>
      <c r="I258" s="16" t="str">
        <f t="shared" si="19"/>
        <v/>
      </c>
      <c r="J258" s="16" t="str">
        <f t="shared" si="20"/>
        <v/>
      </c>
    </row>
    <row r="259" spans="1:10">
      <c r="A259" s="139">
        <v>250</v>
      </c>
      <c r="B259" s="140"/>
      <c r="C259" s="140"/>
      <c r="D259" s="65"/>
      <c r="E259" s="141"/>
      <c r="F259" s="142"/>
      <c r="G259" s="140"/>
      <c r="H259" s="141"/>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B10" sqref="B10:H14"/>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ht="36.75" customHeight="1">
      <c r="A5" s="533" t="s">
        <v>414</v>
      </c>
      <c r="B5" s="533"/>
      <c r="C5" s="533"/>
      <c r="D5" s="533"/>
      <c r="E5" s="533"/>
      <c r="F5" s="533"/>
      <c r="G5" s="533"/>
      <c r="H5" s="533"/>
      <c r="I5" s="533"/>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
      <c r="E74" s="212"/>
      <c r="F74" s="211"/>
      <c r="G74" s="211"/>
      <c r="H74" s="211"/>
      <c r="I74" s="16" t="str">
        <f t="shared" ref="I74:I137" si="9">IF(OR($B74="",$C74="",$D74="",$E74="",$F74&lt;an_initial,$F74&gt;an_final,$O74=FALSE),"",IF($H74="",CS_STR_RO2*$G74/P74,CS_STR_RO2*$H74))</f>
        <v/>
      </c>
      <c r="J74" s="16" t="str">
        <f t="shared" ref="J74:J137" si="10">IF(OR($B74="",$C74="",$D74="",$E74="",$F74="",$F74&gt;an_final,$O74=FALSE),"",IF($H74="",CS_STR_RO2*$G74/P74,CS_STR_RO2*$H74))</f>
        <v/>
      </c>
      <c r="K74" s="364"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139">
        <v>66</v>
      </c>
      <c r="B75" s="6"/>
      <c r="C75" s="6"/>
      <c r="D75" s="6"/>
      <c r="E75" s="212"/>
      <c r="F75" s="211"/>
      <c r="G75" s="211"/>
      <c r="H75" s="211"/>
      <c r="I75" s="16" t="str">
        <f t="shared" si="9"/>
        <v/>
      </c>
      <c r="J75" s="16" t="str">
        <f t="shared" si="10"/>
        <v/>
      </c>
      <c r="K75" s="364" t="str">
        <f t="shared" si="11"/>
        <v/>
      </c>
      <c r="L75" s="58" t="str">
        <f t="shared" si="12"/>
        <v/>
      </c>
      <c r="M75" s="365" t="str">
        <f t="shared" si="13"/>
        <v/>
      </c>
      <c r="N75" s="58" t="str">
        <f t="shared" si="14"/>
        <v/>
      </c>
      <c r="O75" s="342" t="b">
        <f t="shared" si="15"/>
        <v>0</v>
      </c>
      <c r="P75" s="343">
        <f t="shared" si="16"/>
        <v>1</v>
      </c>
    </row>
    <row r="76" spans="1:16">
      <c r="A76" s="139">
        <v>67</v>
      </c>
      <c r="B76" s="6"/>
      <c r="C76" s="6"/>
      <c r="D76" s="6"/>
      <c r="E76" s="212"/>
      <c r="F76" s="211"/>
      <c r="G76" s="211"/>
      <c r="H76" s="211"/>
      <c r="I76" s="16" t="str">
        <f t="shared" si="9"/>
        <v/>
      </c>
      <c r="J76" s="16" t="str">
        <f t="shared" si="10"/>
        <v/>
      </c>
      <c r="K76" s="364" t="str">
        <f t="shared" si="11"/>
        <v/>
      </c>
      <c r="L76" s="58" t="str">
        <f t="shared" si="12"/>
        <v/>
      </c>
      <c r="M76" s="365" t="str">
        <f t="shared" si="13"/>
        <v/>
      </c>
      <c r="N76" s="58" t="str">
        <f t="shared" si="14"/>
        <v/>
      </c>
      <c r="O76" s="342" t="b">
        <f t="shared" si="15"/>
        <v>0</v>
      </c>
      <c r="P76" s="343">
        <f t="shared" si="16"/>
        <v>1</v>
      </c>
    </row>
    <row r="77" spans="1:16">
      <c r="A77" s="139">
        <v>68</v>
      </c>
      <c r="B77" s="6"/>
      <c r="C77" s="6"/>
      <c r="D77" s="6"/>
      <c r="E77" s="212"/>
      <c r="F77" s="211"/>
      <c r="G77" s="211"/>
      <c r="H77" s="211"/>
      <c r="I77" s="16" t="str">
        <f t="shared" si="9"/>
        <v/>
      </c>
      <c r="J77" s="16" t="str">
        <f t="shared" si="10"/>
        <v/>
      </c>
      <c r="K77" s="364" t="str">
        <f t="shared" si="11"/>
        <v/>
      </c>
      <c r="L77" s="58" t="str">
        <f t="shared" si="12"/>
        <v/>
      </c>
      <c r="M77" s="365" t="str">
        <f t="shared" si="13"/>
        <v/>
      </c>
      <c r="N77" s="58" t="str">
        <f t="shared" si="14"/>
        <v/>
      </c>
      <c r="O77" s="342" t="b">
        <f t="shared" si="15"/>
        <v>0</v>
      </c>
      <c r="P77" s="343">
        <f t="shared" si="16"/>
        <v>1</v>
      </c>
    </row>
    <row r="78" spans="1:16">
      <c r="A78" s="139">
        <v>69</v>
      </c>
      <c r="B78" s="6"/>
      <c r="C78" s="6"/>
      <c r="D78" s="6"/>
      <c r="E78" s="212"/>
      <c r="F78" s="211"/>
      <c r="G78" s="211"/>
      <c r="H78" s="211"/>
      <c r="I78" s="16" t="str">
        <f t="shared" si="9"/>
        <v/>
      </c>
      <c r="J78" s="16" t="str">
        <f t="shared" si="10"/>
        <v/>
      </c>
      <c r="K78" s="364" t="str">
        <f t="shared" si="11"/>
        <v/>
      </c>
      <c r="L78" s="58" t="str">
        <f t="shared" si="12"/>
        <v/>
      </c>
      <c r="M78" s="365" t="str">
        <f t="shared" si="13"/>
        <v/>
      </c>
      <c r="N78" s="58" t="str">
        <f t="shared" si="14"/>
        <v/>
      </c>
      <c r="O78" s="342" t="b">
        <f t="shared" si="15"/>
        <v>0</v>
      </c>
      <c r="P78" s="343">
        <f t="shared" si="16"/>
        <v>1</v>
      </c>
    </row>
    <row r="79" spans="1:16">
      <c r="A79" s="139">
        <v>70</v>
      </c>
      <c r="B79" s="6"/>
      <c r="C79" s="6"/>
      <c r="D79" s="6"/>
      <c r="E79" s="212"/>
      <c r="F79" s="211"/>
      <c r="G79" s="211"/>
      <c r="H79" s="211"/>
      <c r="I79" s="16" t="str">
        <f t="shared" si="9"/>
        <v/>
      </c>
      <c r="J79" s="16" t="str">
        <f t="shared" si="10"/>
        <v/>
      </c>
      <c r="K79" s="364" t="str">
        <f t="shared" si="11"/>
        <v/>
      </c>
      <c r="L79" s="58" t="str">
        <f t="shared" si="12"/>
        <v/>
      </c>
      <c r="M79" s="365" t="str">
        <f t="shared" si="13"/>
        <v/>
      </c>
      <c r="N79" s="58" t="str">
        <f t="shared" si="14"/>
        <v/>
      </c>
      <c r="O79" s="342" t="b">
        <f t="shared" si="15"/>
        <v>0</v>
      </c>
      <c r="P79" s="343">
        <f t="shared" si="16"/>
        <v>1</v>
      </c>
    </row>
    <row r="80" spans="1:16">
      <c r="A80" s="139">
        <v>71</v>
      </c>
      <c r="B80" s="6"/>
      <c r="C80" s="6"/>
      <c r="D80" s="6"/>
      <c r="E80" s="212"/>
      <c r="F80" s="211"/>
      <c r="G80" s="211"/>
      <c r="H80" s="211"/>
      <c r="I80" s="16" t="str">
        <f t="shared" si="9"/>
        <v/>
      </c>
      <c r="J80" s="16" t="str">
        <f t="shared" si="10"/>
        <v/>
      </c>
      <c r="K80" s="364" t="str">
        <f t="shared" si="11"/>
        <v/>
      </c>
      <c r="L80" s="58" t="str">
        <f t="shared" si="12"/>
        <v/>
      </c>
      <c r="M80" s="365" t="str">
        <f t="shared" si="13"/>
        <v/>
      </c>
      <c r="N80" s="58" t="str">
        <f t="shared" si="14"/>
        <v/>
      </c>
      <c r="O80" s="342" t="b">
        <f t="shared" si="15"/>
        <v>0</v>
      </c>
      <c r="P80" s="343">
        <f t="shared" si="16"/>
        <v>1</v>
      </c>
    </row>
    <row r="81" spans="1:16">
      <c r="A81" s="139">
        <v>72</v>
      </c>
      <c r="B81" s="6"/>
      <c r="C81" s="6"/>
      <c r="D81" s="6"/>
      <c r="E81" s="212"/>
      <c r="F81" s="211"/>
      <c r="G81" s="211"/>
      <c r="H81" s="211"/>
      <c r="I81" s="16" t="str">
        <f t="shared" si="9"/>
        <v/>
      </c>
      <c r="J81" s="16" t="str">
        <f t="shared" si="10"/>
        <v/>
      </c>
      <c r="K81" s="364" t="str">
        <f t="shared" si="11"/>
        <v/>
      </c>
      <c r="L81" s="58" t="str">
        <f t="shared" si="12"/>
        <v/>
      </c>
      <c r="M81" s="365" t="str">
        <f t="shared" si="13"/>
        <v/>
      </c>
      <c r="N81" s="58" t="str">
        <f t="shared" si="14"/>
        <v/>
      </c>
      <c r="O81" s="342" t="b">
        <f t="shared" si="15"/>
        <v>0</v>
      </c>
      <c r="P81" s="343">
        <f t="shared" si="16"/>
        <v>1</v>
      </c>
    </row>
    <row r="82" spans="1:16">
      <c r="A82" s="139">
        <v>73</v>
      </c>
      <c r="B82" s="6"/>
      <c r="C82" s="6"/>
      <c r="D82" s="6"/>
      <c r="E82" s="212"/>
      <c r="F82" s="211"/>
      <c r="G82" s="211"/>
      <c r="H82" s="211"/>
      <c r="I82" s="16" t="str">
        <f t="shared" si="9"/>
        <v/>
      </c>
      <c r="J82" s="16" t="str">
        <f t="shared" si="10"/>
        <v/>
      </c>
      <c r="K82" s="364" t="str">
        <f t="shared" si="11"/>
        <v/>
      </c>
      <c r="L82" s="58" t="str">
        <f t="shared" si="12"/>
        <v/>
      </c>
      <c r="M82" s="365" t="str">
        <f t="shared" si="13"/>
        <v/>
      </c>
      <c r="N82" s="58" t="str">
        <f t="shared" si="14"/>
        <v/>
      </c>
      <c r="O82" s="342" t="b">
        <f t="shared" si="15"/>
        <v>0</v>
      </c>
      <c r="P82" s="343">
        <f t="shared" si="16"/>
        <v>1</v>
      </c>
    </row>
    <row r="83" spans="1:16">
      <c r="A83" s="139">
        <v>74</v>
      </c>
      <c r="B83" s="6"/>
      <c r="C83" s="6"/>
      <c r="D83" s="6"/>
      <c r="E83" s="212"/>
      <c r="F83" s="211"/>
      <c r="G83" s="211"/>
      <c r="H83" s="211"/>
      <c r="I83" s="16" t="str">
        <f t="shared" si="9"/>
        <v/>
      </c>
      <c r="J83" s="16" t="str">
        <f t="shared" si="10"/>
        <v/>
      </c>
      <c r="K83" s="364" t="str">
        <f t="shared" si="11"/>
        <v/>
      </c>
      <c r="L83" s="58" t="str">
        <f t="shared" si="12"/>
        <v/>
      </c>
      <c r="M83" s="365" t="str">
        <f t="shared" si="13"/>
        <v/>
      </c>
      <c r="N83" s="58" t="str">
        <f t="shared" si="14"/>
        <v/>
      </c>
      <c r="O83" s="342" t="b">
        <f t="shared" si="15"/>
        <v>0</v>
      </c>
      <c r="P83" s="343">
        <f t="shared" si="16"/>
        <v>1</v>
      </c>
    </row>
    <row r="84" spans="1:16">
      <c r="A84" s="139">
        <v>75</v>
      </c>
      <c r="B84" s="6"/>
      <c r="C84" s="6"/>
      <c r="D84" s="6"/>
      <c r="E84" s="212"/>
      <c r="F84" s="211"/>
      <c r="G84" s="211"/>
      <c r="H84" s="211"/>
      <c r="I84" s="16" t="str">
        <f t="shared" si="9"/>
        <v/>
      </c>
      <c r="J84" s="16" t="str">
        <f t="shared" si="10"/>
        <v/>
      </c>
      <c r="K84" s="364" t="str">
        <f t="shared" si="11"/>
        <v/>
      </c>
      <c r="L84" s="58" t="str">
        <f t="shared" si="12"/>
        <v/>
      </c>
      <c r="M84" s="365" t="str">
        <f t="shared" si="13"/>
        <v/>
      </c>
      <c r="N84" s="58" t="str">
        <f t="shared" si="14"/>
        <v/>
      </c>
      <c r="O84" s="342" t="b">
        <f t="shared" si="15"/>
        <v>0</v>
      </c>
      <c r="P84" s="343">
        <f t="shared" si="16"/>
        <v>1</v>
      </c>
    </row>
    <row r="85" spans="1:16">
      <c r="A85" s="139">
        <v>76</v>
      </c>
      <c r="B85" s="6"/>
      <c r="C85" s="6"/>
      <c r="D85" s="6"/>
      <c r="E85" s="212"/>
      <c r="F85" s="211"/>
      <c r="G85" s="211"/>
      <c r="H85" s="211"/>
      <c r="I85" s="16" t="str">
        <f t="shared" si="9"/>
        <v/>
      </c>
      <c r="J85" s="16" t="str">
        <f t="shared" si="10"/>
        <v/>
      </c>
      <c r="K85" s="364" t="str">
        <f t="shared" si="11"/>
        <v/>
      </c>
      <c r="L85" s="58" t="str">
        <f t="shared" si="12"/>
        <v/>
      </c>
      <c r="M85" s="365" t="str">
        <f t="shared" si="13"/>
        <v/>
      </c>
      <c r="N85" s="58" t="str">
        <f t="shared" si="14"/>
        <v/>
      </c>
      <c r="O85" s="342" t="b">
        <f t="shared" si="15"/>
        <v>0</v>
      </c>
      <c r="P85" s="343">
        <f t="shared" si="16"/>
        <v>1</v>
      </c>
    </row>
    <row r="86" spans="1:16">
      <c r="A86" s="139">
        <v>77</v>
      </c>
      <c r="B86" s="6"/>
      <c r="C86" s="6"/>
      <c r="D86" s="6"/>
      <c r="E86" s="212"/>
      <c r="F86" s="211"/>
      <c r="G86" s="211"/>
      <c r="H86" s="211"/>
      <c r="I86" s="16" t="str">
        <f t="shared" si="9"/>
        <v/>
      </c>
      <c r="J86" s="16" t="str">
        <f t="shared" si="10"/>
        <v/>
      </c>
      <c r="K86" s="364" t="str">
        <f t="shared" si="11"/>
        <v/>
      </c>
      <c r="L86" s="58" t="str">
        <f t="shared" si="12"/>
        <v/>
      </c>
      <c r="M86" s="365" t="str">
        <f t="shared" si="13"/>
        <v/>
      </c>
      <c r="N86" s="58" t="str">
        <f t="shared" si="14"/>
        <v/>
      </c>
      <c r="O86" s="342" t="b">
        <f t="shared" si="15"/>
        <v>0</v>
      </c>
      <c r="P86" s="343">
        <f t="shared" si="16"/>
        <v>1</v>
      </c>
    </row>
    <row r="87" spans="1:16">
      <c r="A87" s="139">
        <v>78</v>
      </c>
      <c r="B87" s="6"/>
      <c r="C87" s="6"/>
      <c r="D87" s="6"/>
      <c r="E87" s="212"/>
      <c r="F87" s="211"/>
      <c r="G87" s="211"/>
      <c r="H87" s="211"/>
      <c r="I87" s="16" t="str">
        <f t="shared" si="9"/>
        <v/>
      </c>
      <c r="J87" s="16" t="str">
        <f t="shared" si="10"/>
        <v/>
      </c>
      <c r="K87" s="364" t="str">
        <f t="shared" si="11"/>
        <v/>
      </c>
      <c r="L87" s="58" t="str">
        <f t="shared" si="12"/>
        <v/>
      </c>
      <c r="M87" s="365" t="str">
        <f t="shared" si="13"/>
        <v/>
      </c>
      <c r="N87" s="58" t="str">
        <f t="shared" si="14"/>
        <v/>
      </c>
      <c r="O87" s="342" t="b">
        <f t="shared" si="15"/>
        <v>0</v>
      </c>
      <c r="P87" s="343">
        <f t="shared" si="16"/>
        <v>1</v>
      </c>
    </row>
    <row r="88" spans="1:16">
      <c r="A88" s="139">
        <v>79</v>
      </c>
      <c r="B88" s="6"/>
      <c r="C88" s="6"/>
      <c r="D88" s="6"/>
      <c r="E88" s="212"/>
      <c r="F88" s="211"/>
      <c r="G88" s="211"/>
      <c r="H88" s="211"/>
      <c r="I88" s="16" t="str">
        <f t="shared" si="9"/>
        <v/>
      </c>
      <c r="J88" s="16" t="str">
        <f t="shared" si="10"/>
        <v/>
      </c>
      <c r="K88" s="364" t="str">
        <f t="shared" si="11"/>
        <v/>
      </c>
      <c r="L88" s="58" t="str">
        <f t="shared" si="12"/>
        <v/>
      </c>
      <c r="M88" s="365" t="str">
        <f t="shared" si="13"/>
        <v/>
      </c>
      <c r="N88" s="58" t="str">
        <f t="shared" si="14"/>
        <v/>
      </c>
      <c r="O88" s="342" t="b">
        <f t="shared" si="15"/>
        <v>0</v>
      </c>
      <c r="P88" s="343">
        <f t="shared" si="16"/>
        <v>1</v>
      </c>
    </row>
    <row r="89" spans="1:16">
      <c r="A89" s="139">
        <v>80</v>
      </c>
      <c r="B89" s="6"/>
      <c r="C89" s="6"/>
      <c r="D89" s="6"/>
      <c r="E89" s="212"/>
      <c r="F89" s="211"/>
      <c r="G89" s="211"/>
      <c r="H89" s="211"/>
      <c r="I89" s="16" t="str">
        <f t="shared" si="9"/>
        <v/>
      </c>
      <c r="J89" s="16" t="str">
        <f t="shared" si="10"/>
        <v/>
      </c>
      <c r="K89" s="364" t="str">
        <f t="shared" si="11"/>
        <v/>
      </c>
      <c r="L89" s="58" t="str">
        <f t="shared" si="12"/>
        <v/>
      </c>
      <c r="M89" s="365" t="str">
        <f t="shared" si="13"/>
        <v/>
      </c>
      <c r="N89" s="58" t="str">
        <f t="shared" si="14"/>
        <v/>
      </c>
      <c r="O89" s="342" t="b">
        <f t="shared" si="15"/>
        <v>0</v>
      </c>
      <c r="P89" s="343">
        <f t="shared" si="16"/>
        <v>1</v>
      </c>
    </row>
    <row r="90" spans="1:16">
      <c r="A90" s="139">
        <v>81</v>
      </c>
      <c r="B90" s="6"/>
      <c r="C90" s="6"/>
      <c r="D90" s="6"/>
      <c r="E90" s="212"/>
      <c r="F90" s="211"/>
      <c r="G90" s="211"/>
      <c r="H90" s="211"/>
      <c r="I90" s="16" t="str">
        <f t="shared" si="9"/>
        <v/>
      </c>
      <c r="J90" s="16" t="str">
        <f t="shared" si="10"/>
        <v/>
      </c>
      <c r="K90" s="364" t="str">
        <f t="shared" si="11"/>
        <v/>
      </c>
      <c r="L90" s="58" t="str">
        <f t="shared" si="12"/>
        <v/>
      </c>
      <c r="M90" s="365" t="str">
        <f t="shared" si="13"/>
        <v/>
      </c>
      <c r="N90" s="58" t="str">
        <f t="shared" si="14"/>
        <v/>
      </c>
      <c r="O90" s="342" t="b">
        <f t="shared" si="15"/>
        <v>0</v>
      </c>
      <c r="P90" s="343">
        <f t="shared" si="16"/>
        <v>1</v>
      </c>
    </row>
    <row r="91" spans="1:16">
      <c r="A91" s="139">
        <v>82</v>
      </c>
      <c r="B91" s="6"/>
      <c r="C91" s="6"/>
      <c r="D91" s="6"/>
      <c r="E91" s="212"/>
      <c r="F91" s="211"/>
      <c r="G91" s="211"/>
      <c r="H91" s="211"/>
      <c r="I91" s="16" t="str">
        <f t="shared" si="9"/>
        <v/>
      </c>
      <c r="J91" s="16" t="str">
        <f t="shared" si="10"/>
        <v/>
      </c>
      <c r="K91" s="364" t="str">
        <f t="shared" si="11"/>
        <v/>
      </c>
      <c r="L91" s="58" t="str">
        <f t="shared" si="12"/>
        <v/>
      </c>
      <c r="M91" s="365" t="str">
        <f t="shared" si="13"/>
        <v/>
      </c>
      <c r="N91" s="58" t="str">
        <f t="shared" si="14"/>
        <v/>
      </c>
      <c r="O91" s="342" t="b">
        <f t="shared" si="15"/>
        <v>0</v>
      </c>
      <c r="P91" s="343">
        <f t="shared" si="16"/>
        <v>1</v>
      </c>
    </row>
    <row r="92" spans="1:16">
      <c r="A92" s="139">
        <v>83</v>
      </c>
      <c r="B92" s="6"/>
      <c r="C92" s="6"/>
      <c r="D92" s="6"/>
      <c r="E92" s="212"/>
      <c r="F92" s="211"/>
      <c r="G92" s="211"/>
      <c r="H92" s="211"/>
      <c r="I92" s="16" t="str">
        <f t="shared" si="9"/>
        <v/>
      </c>
      <c r="J92" s="16" t="str">
        <f t="shared" si="10"/>
        <v/>
      </c>
      <c r="K92" s="364" t="str">
        <f t="shared" si="11"/>
        <v/>
      </c>
      <c r="L92" s="58" t="str">
        <f t="shared" si="12"/>
        <v/>
      </c>
      <c r="M92" s="365" t="str">
        <f t="shared" si="13"/>
        <v/>
      </c>
      <c r="N92" s="58" t="str">
        <f t="shared" si="14"/>
        <v/>
      </c>
      <c r="O92" s="342" t="b">
        <f t="shared" si="15"/>
        <v>0</v>
      </c>
      <c r="P92" s="343">
        <f t="shared" si="16"/>
        <v>1</v>
      </c>
    </row>
    <row r="93" spans="1:16">
      <c r="A93" s="139">
        <v>84</v>
      </c>
      <c r="B93" s="6"/>
      <c r="C93" s="6"/>
      <c r="D93" s="6"/>
      <c r="E93" s="212"/>
      <c r="F93" s="211"/>
      <c r="G93" s="211"/>
      <c r="H93" s="211"/>
      <c r="I93" s="16" t="str">
        <f t="shared" si="9"/>
        <v/>
      </c>
      <c r="J93" s="16" t="str">
        <f t="shared" si="10"/>
        <v/>
      </c>
      <c r="K93" s="364" t="str">
        <f t="shared" si="11"/>
        <v/>
      </c>
      <c r="L93" s="58" t="str">
        <f t="shared" si="12"/>
        <v/>
      </c>
      <c r="M93" s="365" t="str">
        <f t="shared" si="13"/>
        <v/>
      </c>
      <c r="N93" s="58" t="str">
        <f t="shared" si="14"/>
        <v/>
      </c>
      <c r="O93" s="342" t="b">
        <f t="shared" si="15"/>
        <v>0</v>
      </c>
      <c r="P93" s="343">
        <f t="shared" si="16"/>
        <v>1</v>
      </c>
    </row>
    <row r="94" spans="1:16">
      <c r="A94" s="139">
        <v>85</v>
      </c>
      <c r="B94" s="6"/>
      <c r="C94" s="6"/>
      <c r="D94" s="6"/>
      <c r="E94" s="212"/>
      <c r="F94" s="211"/>
      <c r="G94" s="211"/>
      <c r="H94" s="211"/>
      <c r="I94" s="16" t="str">
        <f t="shared" si="9"/>
        <v/>
      </c>
      <c r="J94" s="16" t="str">
        <f t="shared" si="10"/>
        <v/>
      </c>
      <c r="K94" s="364" t="str">
        <f t="shared" si="11"/>
        <v/>
      </c>
      <c r="L94" s="58" t="str">
        <f t="shared" si="12"/>
        <v/>
      </c>
      <c r="M94" s="365" t="str">
        <f t="shared" si="13"/>
        <v/>
      </c>
      <c r="N94" s="58" t="str">
        <f t="shared" si="14"/>
        <v/>
      </c>
      <c r="O94" s="342" t="b">
        <f t="shared" si="15"/>
        <v>0</v>
      </c>
      <c r="P94" s="343">
        <f t="shared" si="16"/>
        <v>1</v>
      </c>
    </row>
    <row r="95" spans="1:16">
      <c r="A95" s="139">
        <v>86</v>
      </c>
      <c r="B95" s="6"/>
      <c r="C95" s="6"/>
      <c r="D95" s="6"/>
      <c r="E95" s="212"/>
      <c r="F95" s="211"/>
      <c r="G95" s="211"/>
      <c r="H95" s="211"/>
      <c r="I95" s="16" t="str">
        <f t="shared" si="9"/>
        <v/>
      </c>
      <c r="J95" s="16" t="str">
        <f t="shared" si="10"/>
        <v/>
      </c>
      <c r="K95" s="364" t="str">
        <f t="shared" si="11"/>
        <v/>
      </c>
      <c r="L95" s="58" t="str">
        <f t="shared" si="12"/>
        <v/>
      </c>
      <c r="M95" s="365" t="str">
        <f t="shared" si="13"/>
        <v/>
      </c>
      <c r="N95" s="58" t="str">
        <f t="shared" si="14"/>
        <v/>
      </c>
      <c r="O95" s="342" t="b">
        <f t="shared" si="15"/>
        <v>0</v>
      </c>
      <c r="P95" s="343">
        <f t="shared" si="16"/>
        <v>1</v>
      </c>
    </row>
    <row r="96" spans="1:16">
      <c r="A96" s="139">
        <v>87</v>
      </c>
      <c r="B96" s="6"/>
      <c r="C96" s="6"/>
      <c r="D96" s="6"/>
      <c r="E96" s="212"/>
      <c r="F96" s="211"/>
      <c r="G96" s="211"/>
      <c r="H96" s="211"/>
      <c r="I96" s="16" t="str">
        <f t="shared" si="9"/>
        <v/>
      </c>
      <c r="J96" s="16" t="str">
        <f t="shared" si="10"/>
        <v/>
      </c>
      <c r="K96" s="364" t="str">
        <f t="shared" si="11"/>
        <v/>
      </c>
      <c r="L96" s="58" t="str">
        <f t="shared" si="12"/>
        <v/>
      </c>
      <c r="M96" s="365" t="str">
        <f t="shared" si="13"/>
        <v/>
      </c>
      <c r="N96" s="58" t="str">
        <f t="shared" si="14"/>
        <v/>
      </c>
      <c r="O96" s="342" t="b">
        <f t="shared" si="15"/>
        <v>0</v>
      </c>
      <c r="P96" s="343">
        <f t="shared" si="16"/>
        <v>1</v>
      </c>
    </row>
    <row r="97" spans="1:16">
      <c r="A97" s="139">
        <v>88</v>
      </c>
      <c r="B97" s="6"/>
      <c r="C97" s="6"/>
      <c r="D97" s="6"/>
      <c r="E97" s="212"/>
      <c r="F97" s="211"/>
      <c r="G97" s="211"/>
      <c r="H97" s="211"/>
      <c r="I97" s="16" t="str">
        <f t="shared" si="9"/>
        <v/>
      </c>
      <c r="J97" s="16" t="str">
        <f t="shared" si="10"/>
        <v/>
      </c>
      <c r="K97" s="364" t="str">
        <f t="shared" si="11"/>
        <v/>
      </c>
      <c r="L97" s="58" t="str">
        <f t="shared" si="12"/>
        <v/>
      </c>
      <c r="M97" s="365" t="str">
        <f t="shared" si="13"/>
        <v/>
      </c>
      <c r="N97" s="58" t="str">
        <f t="shared" si="14"/>
        <v/>
      </c>
      <c r="O97" s="342" t="b">
        <f t="shared" si="15"/>
        <v>0</v>
      </c>
      <c r="P97" s="343">
        <f t="shared" si="16"/>
        <v>1</v>
      </c>
    </row>
    <row r="98" spans="1:16">
      <c r="A98" s="139">
        <v>89</v>
      </c>
      <c r="B98" s="6"/>
      <c r="C98" s="6"/>
      <c r="D98" s="6"/>
      <c r="E98" s="212"/>
      <c r="F98" s="211"/>
      <c r="G98" s="211"/>
      <c r="H98" s="211"/>
      <c r="I98" s="16" t="str">
        <f t="shared" si="9"/>
        <v/>
      </c>
      <c r="J98" s="16" t="str">
        <f t="shared" si="10"/>
        <v/>
      </c>
      <c r="K98" s="364" t="str">
        <f t="shared" si="11"/>
        <v/>
      </c>
      <c r="L98" s="58" t="str">
        <f t="shared" si="12"/>
        <v/>
      </c>
      <c r="M98" s="365" t="str">
        <f t="shared" si="13"/>
        <v/>
      </c>
      <c r="N98" s="58" t="str">
        <f t="shared" si="14"/>
        <v/>
      </c>
      <c r="O98" s="342" t="b">
        <f t="shared" si="15"/>
        <v>0</v>
      </c>
      <c r="P98" s="343">
        <f t="shared" si="16"/>
        <v>1</v>
      </c>
    </row>
    <row r="99" spans="1:16">
      <c r="A99" s="139">
        <v>90</v>
      </c>
      <c r="B99" s="6"/>
      <c r="C99" s="6"/>
      <c r="D99" s="6"/>
      <c r="E99" s="212"/>
      <c r="F99" s="211"/>
      <c r="G99" s="211"/>
      <c r="H99" s="211"/>
      <c r="I99" s="16" t="str">
        <f t="shared" si="9"/>
        <v/>
      </c>
      <c r="J99" s="16" t="str">
        <f t="shared" si="10"/>
        <v/>
      </c>
      <c r="K99" s="364" t="str">
        <f t="shared" si="11"/>
        <v/>
      </c>
      <c r="L99" s="58" t="str">
        <f t="shared" si="12"/>
        <v/>
      </c>
      <c r="M99" s="365" t="str">
        <f t="shared" si="13"/>
        <v/>
      </c>
      <c r="N99" s="58" t="str">
        <f t="shared" si="14"/>
        <v/>
      </c>
      <c r="O99" s="342" t="b">
        <f t="shared" si="15"/>
        <v>0</v>
      </c>
      <c r="P99" s="343">
        <f t="shared" si="16"/>
        <v>1</v>
      </c>
    </row>
    <row r="100" spans="1:16">
      <c r="A100" s="139">
        <v>91</v>
      </c>
      <c r="B100" s="6"/>
      <c r="C100" s="6"/>
      <c r="D100" s="6"/>
      <c r="E100" s="212"/>
      <c r="F100" s="211"/>
      <c r="G100" s="211"/>
      <c r="H100" s="211"/>
      <c r="I100" s="16" t="str">
        <f t="shared" si="9"/>
        <v/>
      </c>
      <c r="J100" s="16" t="str">
        <f t="shared" si="10"/>
        <v/>
      </c>
      <c r="K100" s="364" t="str">
        <f t="shared" si="11"/>
        <v/>
      </c>
      <c r="L100" s="58" t="str">
        <f t="shared" si="12"/>
        <v/>
      </c>
      <c r="M100" s="365" t="str">
        <f t="shared" si="13"/>
        <v/>
      </c>
      <c r="N100" s="58" t="str">
        <f t="shared" si="14"/>
        <v/>
      </c>
      <c r="O100" s="342" t="b">
        <f t="shared" si="15"/>
        <v>0</v>
      </c>
      <c r="P100" s="343">
        <f t="shared" si="16"/>
        <v>1</v>
      </c>
    </row>
    <row r="101" spans="1:16">
      <c r="A101" s="139">
        <v>92</v>
      </c>
      <c r="B101" s="6"/>
      <c r="C101" s="6"/>
      <c r="D101" s="6"/>
      <c r="E101" s="212"/>
      <c r="F101" s="211"/>
      <c r="G101" s="211"/>
      <c r="H101" s="211"/>
      <c r="I101" s="16" t="str">
        <f t="shared" si="9"/>
        <v/>
      </c>
      <c r="J101" s="16" t="str">
        <f t="shared" si="10"/>
        <v/>
      </c>
      <c r="K101" s="364" t="str">
        <f t="shared" si="11"/>
        <v/>
      </c>
      <c r="L101" s="58" t="str">
        <f t="shared" si="12"/>
        <v/>
      </c>
      <c r="M101" s="365" t="str">
        <f t="shared" si="13"/>
        <v/>
      </c>
      <c r="N101" s="58" t="str">
        <f t="shared" si="14"/>
        <v/>
      </c>
      <c r="O101" s="342" t="b">
        <f t="shared" si="15"/>
        <v>0</v>
      </c>
      <c r="P101" s="343">
        <f t="shared" si="16"/>
        <v>1</v>
      </c>
    </row>
    <row r="102" spans="1:16">
      <c r="A102" s="139">
        <v>93</v>
      </c>
      <c r="B102" s="6"/>
      <c r="C102" s="6"/>
      <c r="D102" s="6"/>
      <c r="E102" s="212"/>
      <c r="F102" s="211"/>
      <c r="G102" s="211"/>
      <c r="H102" s="211"/>
      <c r="I102" s="16" t="str">
        <f t="shared" si="9"/>
        <v/>
      </c>
      <c r="J102" s="16" t="str">
        <f t="shared" si="10"/>
        <v/>
      </c>
      <c r="K102" s="364" t="str">
        <f t="shared" si="11"/>
        <v/>
      </c>
      <c r="L102" s="58" t="str">
        <f t="shared" si="12"/>
        <v/>
      </c>
      <c r="M102" s="365" t="str">
        <f t="shared" si="13"/>
        <v/>
      </c>
      <c r="N102" s="58" t="str">
        <f t="shared" si="14"/>
        <v/>
      </c>
      <c r="O102" s="342" t="b">
        <f t="shared" si="15"/>
        <v>0</v>
      </c>
      <c r="P102" s="343">
        <f t="shared" si="16"/>
        <v>1</v>
      </c>
    </row>
    <row r="103" spans="1:16">
      <c r="A103" s="139">
        <v>94</v>
      </c>
      <c r="B103" s="6"/>
      <c r="C103" s="6"/>
      <c r="D103" s="6"/>
      <c r="E103" s="212"/>
      <c r="F103" s="211"/>
      <c r="G103" s="211"/>
      <c r="H103" s="211"/>
      <c r="I103" s="16" t="str">
        <f t="shared" si="9"/>
        <v/>
      </c>
      <c r="J103" s="16" t="str">
        <f t="shared" si="10"/>
        <v/>
      </c>
      <c r="K103" s="364" t="str">
        <f t="shared" si="11"/>
        <v/>
      </c>
      <c r="L103" s="58" t="str">
        <f t="shared" si="12"/>
        <v/>
      </c>
      <c r="M103" s="365" t="str">
        <f t="shared" si="13"/>
        <v/>
      </c>
      <c r="N103" s="58" t="str">
        <f t="shared" si="14"/>
        <v/>
      </c>
      <c r="O103" s="342" t="b">
        <f t="shared" si="15"/>
        <v>0</v>
      </c>
      <c r="P103" s="343">
        <f t="shared" si="16"/>
        <v>1</v>
      </c>
    </row>
    <row r="104" spans="1:16">
      <c r="A104" s="139">
        <v>95</v>
      </c>
      <c r="B104" s="6"/>
      <c r="C104" s="6"/>
      <c r="D104" s="6"/>
      <c r="E104" s="212"/>
      <c r="F104" s="211"/>
      <c r="G104" s="211"/>
      <c r="H104" s="211"/>
      <c r="I104" s="16" t="str">
        <f t="shared" si="9"/>
        <v/>
      </c>
      <c r="J104" s="16" t="str">
        <f t="shared" si="10"/>
        <v/>
      </c>
      <c r="K104" s="364" t="str">
        <f t="shared" si="11"/>
        <v/>
      </c>
      <c r="L104" s="58" t="str">
        <f t="shared" si="12"/>
        <v/>
      </c>
      <c r="M104" s="365" t="str">
        <f t="shared" si="13"/>
        <v/>
      </c>
      <c r="N104" s="58" t="str">
        <f t="shared" si="14"/>
        <v/>
      </c>
      <c r="O104" s="342" t="b">
        <f t="shared" si="15"/>
        <v>0</v>
      </c>
      <c r="P104" s="343">
        <f t="shared" si="16"/>
        <v>1</v>
      </c>
    </row>
    <row r="105" spans="1:16">
      <c r="A105" s="139">
        <v>96</v>
      </c>
      <c r="B105" s="6"/>
      <c r="C105" s="6"/>
      <c r="D105" s="6"/>
      <c r="E105" s="212"/>
      <c r="F105" s="211"/>
      <c r="G105" s="211"/>
      <c r="H105" s="211"/>
      <c r="I105" s="16" t="str">
        <f t="shared" si="9"/>
        <v/>
      </c>
      <c r="J105" s="16" t="str">
        <f t="shared" si="10"/>
        <v/>
      </c>
      <c r="K105" s="364" t="str">
        <f t="shared" si="11"/>
        <v/>
      </c>
      <c r="L105" s="58" t="str">
        <f t="shared" si="12"/>
        <v/>
      </c>
      <c r="M105" s="365" t="str">
        <f t="shared" si="13"/>
        <v/>
      </c>
      <c r="N105" s="58" t="str">
        <f t="shared" si="14"/>
        <v/>
      </c>
      <c r="O105" s="342" t="b">
        <f t="shared" si="15"/>
        <v>0</v>
      </c>
      <c r="P105" s="343">
        <f t="shared" si="16"/>
        <v>1</v>
      </c>
    </row>
    <row r="106" spans="1:16">
      <c r="A106" s="139">
        <v>97</v>
      </c>
      <c r="B106" s="6"/>
      <c r="C106" s="6"/>
      <c r="D106" s="6"/>
      <c r="E106" s="212"/>
      <c r="F106" s="211"/>
      <c r="G106" s="211"/>
      <c r="H106" s="211"/>
      <c r="I106" s="16" t="str">
        <f t="shared" si="9"/>
        <v/>
      </c>
      <c r="J106" s="16" t="str">
        <f t="shared" si="10"/>
        <v/>
      </c>
      <c r="K106" s="364" t="str">
        <f t="shared" si="11"/>
        <v/>
      </c>
      <c r="L106" s="58" t="str">
        <f t="shared" si="12"/>
        <v/>
      </c>
      <c r="M106" s="365" t="str">
        <f t="shared" si="13"/>
        <v/>
      </c>
      <c r="N106" s="58" t="str">
        <f t="shared" si="14"/>
        <v/>
      </c>
      <c r="O106" s="342" t="b">
        <f t="shared" si="15"/>
        <v>0</v>
      </c>
      <c r="P106" s="343">
        <f t="shared" si="16"/>
        <v>1</v>
      </c>
    </row>
    <row r="107" spans="1:16">
      <c r="A107" s="139">
        <v>98</v>
      </c>
      <c r="B107" s="6"/>
      <c r="C107" s="6"/>
      <c r="D107" s="6"/>
      <c r="E107" s="212"/>
      <c r="F107" s="211"/>
      <c r="G107" s="211"/>
      <c r="H107" s="211"/>
      <c r="I107" s="16" t="str">
        <f t="shared" si="9"/>
        <v/>
      </c>
      <c r="J107" s="16" t="str">
        <f t="shared" si="10"/>
        <v/>
      </c>
      <c r="K107" s="364" t="str">
        <f t="shared" si="11"/>
        <v/>
      </c>
      <c r="L107" s="58" t="str">
        <f t="shared" si="12"/>
        <v/>
      </c>
      <c r="M107" s="365" t="str">
        <f t="shared" si="13"/>
        <v/>
      </c>
      <c r="N107" s="58" t="str">
        <f t="shared" si="14"/>
        <v/>
      </c>
      <c r="O107" s="342" t="b">
        <f t="shared" si="15"/>
        <v>0</v>
      </c>
      <c r="P107" s="343">
        <f t="shared" si="16"/>
        <v>1</v>
      </c>
    </row>
    <row r="108" spans="1:16">
      <c r="A108" s="139">
        <v>99</v>
      </c>
      <c r="B108" s="6"/>
      <c r="C108" s="6"/>
      <c r="D108" s="6"/>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140"/>
      <c r="E109" s="141"/>
      <c r="F109" s="142"/>
      <c r="G109" s="140"/>
      <c r="H109" s="141"/>
      <c r="I109" s="16" t="str">
        <f t="shared" si="9"/>
        <v/>
      </c>
      <c r="J109" s="16" t="str">
        <f t="shared" si="10"/>
        <v/>
      </c>
    </row>
    <row r="110" spans="1:16">
      <c r="A110" s="139">
        <v>101</v>
      </c>
      <c r="B110" s="140"/>
      <c r="C110" s="140"/>
      <c r="D110" s="140"/>
      <c r="E110" s="141"/>
      <c r="F110" s="142"/>
      <c r="G110" s="140"/>
      <c r="H110" s="141"/>
      <c r="I110" s="16" t="str">
        <f t="shared" si="9"/>
        <v/>
      </c>
      <c r="J110" s="16" t="str">
        <f t="shared" si="10"/>
        <v/>
      </c>
    </row>
    <row r="111" spans="1:16">
      <c r="A111" s="139">
        <v>102</v>
      </c>
      <c r="B111" s="140"/>
      <c r="C111" s="140"/>
      <c r="D111" s="140"/>
      <c r="E111" s="141"/>
      <c r="F111" s="142"/>
      <c r="G111" s="140"/>
      <c r="H111" s="141"/>
      <c r="I111" s="16" t="str">
        <f t="shared" si="9"/>
        <v/>
      </c>
      <c r="J111" s="16" t="str">
        <f t="shared" si="10"/>
        <v/>
      </c>
    </row>
    <row r="112" spans="1:16">
      <c r="A112" s="139">
        <v>103</v>
      </c>
      <c r="B112" s="140"/>
      <c r="C112" s="140"/>
      <c r="D112" s="140"/>
      <c r="E112" s="141"/>
      <c r="F112" s="142"/>
      <c r="G112" s="140"/>
      <c r="H112" s="141"/>
      <c r="I112" s="16" t="str">
        <f t="shared" si="9"/>
        <v/>
      </c>
      <c r="J112" s="16" t="str">
        <f t="shared" si="10"/>
        <v/>
      </c>
    </row>
    <row r="113" spans="1:10">
      <c r="A113" s="139">
        <v>104</v>
      </c>
      <c r="B113" s="140"/>
      <c r="C113" s="140"/>
      <c r="D113" s="140"/>
      <c r="E113" s="141"/>
      <c r="F113" s="142"/>
      <c r="G113" s="140"/>
      <c r="H113" s="141"/>
      <c r="I113" s="16" t="str">
        <f t="shared" si="9"/>
        <v/>
      </c>
      <c r="J113" s="16" t="str">
        <f t="shared" si="10"/>
        <v/>
      </c>
    </row>
    <row r="114" spans="1:10">
      <c r="A114" s="139">
        <v>105</v>
      </c>
      <c r="B114" s="140"/>
      <c r="C114" s="140"/>
      <c r="D114" s="140"/>
      <c r="E114" s="141"/>
      <c r="F114" s="142"/>
      <c r="G114" s="140"/>
      <c r="H114" s="141"/>
      <c r="I114" s="16" t="str">
        <f t="shared" si="9"/>
        <v/>
      </c>
      <c r="J114" s="16" t="str">
        <f t="shared" si="10"/>
        <v/>
      </c>
    </row>
    <row r="115" spans="1:10">
      <c r="A115" s="139">
        <v>106</v>
      </c>
      <c r="B115" s="140"/>
      <c r="C115" s="140"/>
      <c r="D115" s="140"/>
      <c r="E115" s="141"/>
      <c r="F115" s="142"/>
      <c r="G115" s="140"/>
      <c r="H115" s="141"/>
      <c r="I115" s="16" t="str">
        <f t="shared" si="9"/>
        <v/>
      </c>
      <c r="J115" s="16" t="str">
        <f t="shared" si="10"/>
        <v/>
      </c>
    </row>
    <row r="116" spans="1:10">
      <c r="A116" s="139">
        <v>107</v>
      </c>
      <c r="B116" s="140"/>
      <c r="C116" s="140"/>
      <c r="D116" s="140"/>
      <c r="E116" s="141"/>
      <c r="F116" s="142"/>
      <c r="G116" s="140"/>
      <c r="H116" s="141"/>
      <c r="I116" s="16" t="str">
        <f t="shared" si="9"/>
        <v/>
      </c>
      <c r="J116" s="16" t="str">
        <f t="shared" si="10"/>
        <v/>
      </c>
    </row>
    <row r="117" spans="1:10">
      <c r="A117" s="139">
        <v>108</v>
      </c>
      <c r="B117" s="140"/>
      <c r="C117" s="140"/>
      <c r="D117" s="140"/>
      <c r="E117" s="141"/>
      <c r="F117" s="142"/>
      <c r="G117" s="140"/>
      <c r="H117" s="141"/>
      <c r="I117" s="16" t="str">
        <f t="shared" si="9"/>
        <v/>
      </c>
      <c r="J117" s="16" t="str">
        <f t="shared" si="10"/>
        <v/>
      </c>
    </row>
    <row r="118" spans="1:10">
      <c r="A118" s="139">
        <v>109</v>
      </c>
      <c r="B118" s="140"/>
      <c r="C118" s="140"/>
      <c r="D118" s="140"/>
      <c r="E118" s="141"/>
      <c r="F118" s="142"/>
      <c r="G118" s="140"/>
      <c r="H118" s="141"/>
      <c r="I118" s="16" t="str">
        <f t="shared" si="9"/>
        <v/>
      </c>
      <c r="J118" s="16" t="str">
        <f t="shared" si="10"/>
        <v/>
      </c>
    </row>
    <row r="119" spans="1:10">
      <c r="A119" s="139">
        <v>110</v>
      </c>
      <c r="B119" s="140"/>
      <c r="C119" s="140"/>
      <c r="D119" s="140"/>
      <c r="E119" s="141"/>
      <c r="F119" s="142"/>
      <c r="G119" s="140"/>
      <c r="H119" s="141"/>
      <c r="I119" s="16" t="str">
        <f t="shared" si="9"/>
        <v/>
      </c>
      <c r="J119" s="16" t="str">
        <f t="shared" si="10"/>
        <v/>
      </c>
    </row>
    <row r="120" spans="1:10">
      <c r="A120" s="139">
        <v>111</v>
      </c>
      <c r="B120" s="140"/>
      <c r="C120" s="140"/>
      <c r="D120" s="140"/>
      <c r="E120" s="141"/>
      <c r="F120" s="142"/>
      <c r="G120" s="140"/>
      <c r="H120" s="141"/>
      <c r="I120" s="16" t="str">
        <f t="shared" si="9"/>
        <v/>
      </c>
      <c r="J120" s="16" t="str">
        <f t="shared" si="10"/>
        <v/>
      </c>
    </row>
    <row r="121" spans="1:10">
      <c r="A121" s="139">
        <v>112</v>
      </c>
      <c r="B121" s="140"/>
      <c r="C121" s="140"/>
      <c r="D121" s="140"/>
      <c r="E121" s="141"/>
      <c r="F121" s="142"/>
      <c r="G121" s="140"/>
      <c r="H121" s="141"/>
      <c r="I121" s="16" t="str">
        <f t="shared" si="9"/>
        <v/>
      </c>
      <c r="J121" s="16" t="str">
        <f t="shared" si="10"/>
        <v/>
      </c>
    </row>
    <row r="122" spans="1:10">
      <c r="A122" s="139">
        <v>113</v>
      </c>
      <c r="B122" s="140"/>
      <c r="C122" s="140"/>
      <c r="D122" s="140"/>
      <c r="E122" s="141"/>
      <c r="F122" s="142"/>
      <c r="G122" s="140"/>
      <c r="H122" s="141"/>
      <c r="I122" s="16" t="str">
        <f t="shared" si="9"/>
        <v/>
      </c>
      <c r="J122" s="16" t="str">
        <f t="shared" si="10"/>
        <v/>
      </c>
    </row>
    <row r="123" spans="1:10">
      <c r="A123" s="139">
        <v>114</v>
      </c>
      <c r="B123" s="140"/>
      <c r="C123" s="140"/>
      <c r="D123" s="140"/>
      <c r="E123" s="141"/>
      <c r="F123" s="142"/>
      <c r="G123" s="140"/>
      <c r="H123" s="141"/>
      <c r="I123" s="16" t="str">
        <f t="shared" si="9"/>
        <v/>
      </c>
      <c r="J123" s="16" t="str">
        <f t="shared" si="10"/>
        <v/>
      </c>
    </row>
    <row r="124" spans="1:10">
      <c r="A124" s="139">
        <v>115</v>
      </c>
      <c r="B124" s="140"/>
      <c r="C124" s="140"/>
      <c r="D124" s="140"/>
      <c r="E124" s="141"/>
      <c r="F124" s="142"/>
      <c r="G124" s="140"/>
      <c r="H124" s="141"/>
      <c r="I124" s="16" t="str">
        <f t="shared" si="9"/>
        <v/>
      </c>
      <c r="J124" s="16" t="str">
        <f t="shared" si="10"/>
        <v/>
      </c>
    </row>
    <row r="125" spans="1:10">
      <c r="A125" s="139">
        <v>116</v>
      </c>
      <c r="B125" s="140"/>
      <c r="C125" s="140"/>
      <c r="D125" s="140"/>
      <c r="E125" s="141"/>
      <c r="F125" s="142"/>
      <c r="G125" s="140"/>
      <c r="H125" s="141"/>
      <c r="I125" s="16" t="str">
        <f t="shared" si="9"/>
        <v/>
      </c>
      <c r="J125" s="16" t="str">
        <f t="shared" si="10"/>
        <v/>
      </c>
    </row>
    <row r="126" spans="1:10">
      <c r="A126" s="139">
        <v>117</v>
      </c>
      <c r="B126" s="140"/>
      <c r="C126" s="140"/>
      <c r="D126" s="140"/>
      <c r="E126" s="141"/>
      <c r="F126" s="142"/>
      <c r="G126" s="140"/>
      <c r="H126" s="141"/>
      <c r="I126" s="16" t="str">
        <f t="shared" si="9"/>
        <v/>
      </c>
      <c r="J126" s="16" t="str">
        <f t="shared" si="10"/>
        <v/>
      </c>
    </row>
    <row r="127" spans="1:10">
      <c r="A127" s="139">
        <v>118</v>
      </c>
      <c r="B127" s="140"/>
      <c r="C127" s="140"/>
      <c r="D127" s="140"/>
      <c r="E127" s="141"/>
      <c r="F127" s="142"/>
      <c r="G127" s="140"/>
      <c r="H127" s="141"/>
      <c r="I127" s="16" t="str">
        <f t="shared" si="9"/>
        <v/>
      </c>
      <c r="J127" s="16" t="str">
        <f t="shared" si="10"/>
        <v/>
      </c>
    </row>
    <row r="128" spans="1:10">
      <c r="A128" s="139">
        <v>119</v>
      </c>
      <c r="B128" s="140"/>
      <c r="C128" s="140"/>
      <c r="D128" s="140"/>
      <c r="E128" s="141"/>
      <c r="F128" s="142"/>
      <c r="G128" s="140"/>
      <c r="H128" s="141"/>
      <c r="I128" s="16" t="str">
        <f t="shared" si="9"/>
        <v/>
      </c>
      <c r="J128" s="16" t="str">
        <f t="shared" si="10"/>
        <v/>
      </c>
    </row>
    <row r="129" spans="1:10">
      <c r="A129" s="139">
        <v>120</v>
      </c>
      <c r="B129" s="140"/>
      <c r="C129" s="140"/>
      <c r="D129" s="140"/>
      <c r="E129" s="141"/>
      <c r="F129" s="142"/>
      <c r="G129" s="140"/>
      <c r="H129" s="141"/>
      <c r="I129" s="16" t="str">
        <f t="shared" si="9"/>
        <v/>
      </c>
      <c r="J129" s="16" t="str">
        <f t="shared" si="10"/>
        <v/>
      </c>
    </row>
    <row r="130" spans="1:10">
      <c r="A130" s="139">
        <v>121</v>
      </c>
      <c r="B130" s="140"/>
      <c r="C130" s="140"/>
      <c r="D130" s="140"/>
      <c r="E130" s="141"/>
      <c r="F130" s="142"/>
      <c r="G130" s="140"/>
      <c r="H130" s="141"/>
      <c r="I130" s="16" t="str">
        <f t="shared" si="9"/>
        <v/>
      </c>
      <c r="J130" s="16" t="str">
        <f t="shared" si="10"/>
        <v/>
      </c>
    </row>
    <row r="131" spans="1:10">
      <c r="A131" s="139">
        <v>122</v>
      </c>
      <c r="B131" s="140"/>
      <c r="C131" s="140"/>
      <c r="D131" s="140"/>
      <c r="E131" s="141"/>
      <c r="F131" s="142"/>
      <c r="G131" s="140"/>
      <c r="H131" s="141"/>
      <c r="I131" s="16" t="str">
        <f t="shared" si="9"/>
        <v/>
      </c>
      <c r="J131" s="16" t="str">
        <f t="shared" si="10"/>
        <v/>
      </c>
    </row>
    <row r="132" spans="1:10">
      <c r="A132" s="139">
        <v>123</v>
      </c>
      <c r="B132" s="140"/>
      <c r="C132" s="140"/>
      <c r="D132" s="140"/>
      <c r="E132" s="141"/>
      <c r="F132" s="142"/>
      <c r="G132" s="140"/>
      <c r="H132" s="141"/>
      <c r="I132" s="16" t="str">
        <f t="shared" si="9"/>
        <v/>
      </c>
      <c r="J132" s="16" t="str">
        <f t="shared" si="10"/>
        <v/>
      </c>
    </row>
    <row r="133" spans="1:10">
      <c r="A133" s="139">
        <v>124</v>
      </c>
      <c r="B133" s="140"/>
      <c r="C133" s="140"/>
      <c r="D133" s="140"/>
      <c r="E133" s="141"/>
      <c r="F133" s="142"/>
      <c r="G133" s="140"/>
      <c r="H133" s="141"/>
      <c r="I133" s="16" t="str">
        <f t="shared" si="9"/>
        <v/>
      </c>
      <c r="J133" s="16" t="str">
        <f t="shared" si="10"/>
        <v/>
      </c>
    </row>
    <row r="134" spans="1:10">
      <c r="A134" s="139">
        <v>125</v>
      </c>
      <c r="B134" s="140"/>
      <c r="C134" s="140"/>
      <c r="D134" s="140"/>
      <c r="E134" s="141"/>
      <c r="F134" s="142"/>
      <c r="G134" s="140"/>
      <c r="H134" s="141"/>
      <c r="I134" s="16" t="str">
        <f t="shared" si="9"/>
        <v/>
      </c>
      <c r="J134" s="16" t="str">
        <f t="shared" si="10"/>
        <v/>
      </c>
    </row>
    <row r="135" spans="1:10">
      <c r="A135" s="139">
        <v>126</v>
      </c>
      <c r="B135" s="140"/>
      <c r="C135" s="140"/>
      <c r="D135" s="140"/>
      <c r="E135" s="141"/>
      <c r="F135" s="142"/>
      <c r="G135" s="140"/>
      <c r="H135" s="141"/>
      <c r="I135" s="16" t="str">
        <f t="shared" si="9"/>
        <v/>
      </c>
      <c r="J135" s="16" t="str">
        <f t="shared" si="10"/>
        <v/>
      </c>
    </row>
    <row r="136" spans="1:10">
      <c r="A136" s="139">
        <v>127</v>
      </c>
      <c r="B136" s="140"/>
      <c r="C136" s="140"/>
      <c r="D136" s="140"/>
      <c r="E136" s="141"/>
      <c r="F136" s="142"/>
      <c r="G136" s="140"/>
      <c r="H136" s="141"/>
      <c r="I136" s="16" t="str">
        <f t="shared" si="9"/>
        <v/>
      </c>
      <c r="J136" s="16" t="str">
        <f t="shared" si="10"/>
        <v/>
      </c>
    </row>
    <row r="137" spans="1:10">
      <c r="A137" s="139">
        <v>128</v>
      </c>
      <c r="B137" s="140"/>
      <c r="C137" s="140"/>
      <c r="D137" s="140"/>
      <c r="E137" s="141"/>
      <c r="F137" s="142"/>
      <c r="G137" s="140"/>
      <c r="H137" s="141"/>
      <c r="I137" s="16" t="str">
        <f t="shared" si="9"/>
        <v/>
      </c>
      <c r="J137" s="16" t="str">
        <f t="shared" si="10"/>
        <v/>
      </c>
    </row>
    <row r="138" spans="1:10">
      <c r="A138" s="139">
        <v>129</v>
      </c>
      <c r="B138" s="140"/>
      <c r="C138" s="140"/>
      <c r="D138" s="140"/>
      <c r="E138" s="141"/>
      <c r="F138" s="142"/>
      <c r="G138" s="140"/>
      <c r="H138" s="141"/>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39">
        <v>130</v>
      </c>
      <c r="B139" s="140"/>
      <c r="C139" s="140"/>
      <c r="D139" s="140"/>
      <c r="E139" s="141"/>
      <c r="F139" s="142"/>
      <c r="G139" s="140"/>
      <c r="H139" s="141"/>
      <c r="I139" s="16" t="str">
        <f t="shared" si="17"/>
        <v/>
      </c>
      <c r="J139" s="16" t="str">
        <f t="shared" si="18"/>
        <v/>
      </c>
    </row>
    <row r="140" spans="1:10">
      <c r="A140" s="139">
        <v>131</v>
      </c>
      <c r="B140" s="140"/>
      <c r="C140" s="140"/>
      <c r="D140" s="140"/>
      <c r="E140" s="141"/>
      <c r="F140" s="142"/>
      <c r="G140" s="140"/>
      <c r="H140" s="141"/>
      <c r="I140" s="16" t="str">
        <f t="shared" si="17"/>
        <v/>
      </c>
      <c r="J140" s="16" t="str">
        <f t="shared" si="18"/>
        <v/>
      </c>
    </row>
    <row r="141" spans="1:10">
      <c r="A141" s="139">
        <v>132</v>
      </c>
      <c r="B141" s="140"/>
      <c r="C141" s="140"/>
      <c r="D141" s="140"/>
      <c r="E141" s="141"/>
      <c r="F141" s="142"/>
      <c r="G141" s="140"/>
      <c r="H141" s="141"/>
      <c r="I141" s="16" t="str">
        <f t="shared" si="17"/>
        <v/>
      </c>
      <c r="J141" s="16" t="str">
        <f t="shared" si="18"/>
        <v/>
      </c>
    </row>
    <row r="142" spans="1:10">
      <c r="A142" s="139">
        <v>133</v>
      </c>
      <c r="B142" s="140"/>
      <c r="C142" s="140"/>
      <c r="D142" s="140"/>
      <c r="E142" s="141"/>
      <c r="F142" s="142"/>
      <c r="G142" s="140"/>
      <c r="H142" s="141"/>
      <c r="I142" s="16" t="str">
        <f t="shared" si="17"/>
        <v/>
      </c>
      <c r="J142" s="16" t="str">
        <f t="shared" si="18"/>
        <v/>
      </c>
    </row>
    <row r="143" spans="1:10">
      <c r="A143" s="139">
        <v>134</v>
      </c>
      <c r="B143" s="140"/>
      <c r="C143" s="140"/>
      <c r="D143" s="140"/>
      <c r="E143" s="141"/>
      <c r="F143" s="142"/>
      <c r="G143" s="140"/>
      <c r="H143" s="141"/>
      <c r="I143" s="16" t="str">
        <f t="shared" si="17"/>
        <v/>
      </c>
      <c r="J143" s="16" t="str">
        <f t="shared" si="18"/>
        <v/>
      </c>
    </row>
    <row r="144" spans="1:10">
      <c r="A144" s="139">
        <v>135</v>
      </c>
      <c r="B144" s="140"/>
      <c r="C144" s="140"/>
      <c r="D144" s="140"/>
      <c r="E144" s="141"/>
      <c r="F144" s="142"/>
      <c r="G144" s="140"/>
      <c r="H144" s="141"/>
      <c r="I144" s="16" t="str">
        <f t="shared" si="17"/>
        <v/>
      </c>
      <c r="J144" s="16" t="str">
        <f t="shared" si="18"/>
        <v/>
      </c>
    </row>
    <row r="145" spans="1:10">
      <c r="A145" s="139">
        <v>136</v>
      </c>
      <c r="B145" s="140"/>
      <c r="C145" s="140"/>
      <c r="D145" s="140"/>
      <c r="E145" s="141"/>
      <c r="F145" s="142"/>
      <c r="G145" s="140"/>
      <c r="H145" s="141"/>
      <c r="I145" s="16" t="str">
        <f t="shared" si="17"/>
        <v/>
      </c>
      <c r="J145" s="16" t="str">
        <f t="shared" si="18"/>
        <v/>
      </c>
    </row>
    <row r="146" spans="1:10">
      <c r="A146" s="139">
        <v>137</v>
      </c>
      <c r="B146" s="140"/>
      <c r="C146" s="140"/>
      <c r="D146" s="140"/>
      <c r="E146" s="141"/>
      <c r="F146" s="142"/>
      <c r="G146" s="140"/>
      <c r="H146" s="141"/>
      <c r="I146" s="16" t="str">
        <f t="shared" si="17"/>
        <v/>
      </c>
      <c r="J146" s="16" t="str">
        <f t="shared" si="18"/>
        <v/>
      </c>
    </row>
    <row r="147" spans="1:10">
      <c r="A147" s="139">
        <v>138</v>
      </c>
      <c r="B147" s="140"/>
      <c r="C147" s="140"/>
      <c r="D147" s="140"/>
      <c r="E147" s="141"/>
      <c r="F147" s="142"/>
      <c r="G147" s="140"/>
      <c r="H147" s="141"/>
      <c r="I147" s="16" t="str">
        <f t="shared" si="17"/>
        <v/>
      </c>
      <c r="J147" s="16" t="str">
        <f t="shared" si="18"/>
        <v/>
      </c>
    </row>
    <row r="148" spans="1:10">
      <c r="A148" s="139">
        <v>139</v>
      </c>
      <c r="B148" s="140"/>
      <c r="C148" s="140"/>
      <c r="D148" s="140"/>
      <c r="E148" s="141"/>
      <c r="F148" s="142"/>
      <c r="G148" s="140"/>
      <c r="H148" s="141"/>
      <c r="I148" s="16" t="str">
        <f t="shared" si="17"/>
        <v/>
      </c>
      <c r="J148" s="16" t="str">
        <f t="shared" si="18"/>
        <v/>
      </c>
    </row>
    <row r="149" spans="1:10">
      <c r="A149" s="139">
        <v>140</v>
      </c>
      <c r="B149" s="140"/>
      <c r="C149" s="140"/>
      <c r="D149" s="140"/>
      <c r="E149" s="141"/>
      <c r="F149" s="142"/>
      <c r="G149" s="140"/>
      <c r="H149" s="141"/>
      <c r="I149" s="16" t="str">
        <f t="shared" si="17"/>
        <v/>
      </c>
      <c r="J149" s="16" t="str">
        <f t="shared" si="18"/>
        <v/>
      </c>
    </row>
    <row r="150" spans="1:10">
      <c r="A150" s="139">
        <v>141</v>
      </c>
      <c r="B150" s="140"/>
      <c r="C150" s="140"/>
      <c r="D150" s="140"/>
      <c r="E150" s="141"/>
      <c r="F150" s="142"/>
      <c r="G150" s="140"/>
      <c r="H150" s="141"/>
      <c r="I150" s="16" t="str">
        <f t="shared" si="17"/>
        <v/>
      </c>
      <c r="J150" s="16" t="str">
        <f t="shared" si="18"/>
        <v/>
      </c>
    </row>
    <row r="151" spans="1:10">
      <c r="A151" s="139">
        <v>142</v>
      </c>
      <c r="B151" s="140"/>
      <c r="C151" s="140"/>
      <c r="D151" s="140"/>
      <c r="E151" s="141"/>
      <c r="F151" s="142"/>
      <c r="G151" s="140"/>
      <c r="H151" s="141"/>
      <c r="I151" s="16" t="str">
        <f t="shared" si="17"/>
        <v/>
      </c>
      <c r="J151" s="16" t="str">
        <f t="shared" si="18"/>
        <v/>
      </c>
    </row>
    <row r="152" spans="1:10">
      <c r="A152" s="139">
        <v>143</v>
      </c>
      <c r="B152" s="140"/>
      <c r="C152" s="140"/>
      <c r="D152" s="140"/>
      <c r="E152" s="141"/>
      <c r="F152" s="142"/>
      <c r="G152" s="140"/>
      <c r="H152" s="141"/>
      <c r="I152" s="16" t="str">
        <f t="shared" si="17"/>
        <v/>
      </c>
      <c r="J152" s="16" t="str">
        <f t="shared" si="18"/>
        <v/>
      </c>
    </row>
    <row r="153" spans="1:10">
      <c r="A153" s="139">
        <v>144</v>
      </c>
      <c r="B153" s="140"/>
      <c r="C153" s="140"/>
      <c r="D153" s="140"/>
      <c r="E153" s="141"/>
      <c r="F153" s="142"/>
      <c r="G153" s="140"/>
      <c r="H153" s="141"/>
      <c r="I153" s="16" t="str">
        <f t="shared" si="17"/>
        <v/>
      </c>
      <c r="J153" s="16" t="str">
        <f t="shared" si="18"/>
        <v/>
      </c>
    </row>
    <row r="154" spans="1:10">
      <c r="A154" s="139">
        <v>145</v>
      </c>
      <c r="B154" s="140"/>
      <c r="C154" s="140"/>
      <c r="D154" s="140"/>
      <c r="E154" s="141"/>
      <c r="F154" s="142"/>
      <c r="G154" s="140"/>
      <c r="H154" s="141"/>
      <c r="I154" s="16" t="str">
        <f t="shared" si="17"/>
        <v/>
      </c>
      <c r="J154" s="16" t="str">
        <f t="shared" si="18"/>
        <v/>
      </c>
    </row>
    <row r="155" spans="1:10">
      <c r="A155" s="139">
        <v>146</v>
      </c>
      <c r="B155" s="140"/>
      <c r="C155" s="140"/>
      <c r="D155" s="140"/>
      <c r="E155" s="141"/>
      <c r="F155" s="142"/>
      <c r="G155" s="140"/>
      <c r="H155" s="141"/>
      <c r="I155" s="16" t="str">
        <f t="shared" si="17"/>
        <v/>
      </c>
      <c r="J155" s="16" t="str">
        <f t="shared" si="18"/>
        <v/>
      </c>
    </row>
    <row r="156" spans="1:10">
      <c r="A156" s="139">
        <v>147</v>
      </c>
      <c r="B156" s="140"/>
      <c r="C156" s="140"/>
      <c r="D156" s="140"/>
      <c r="E156" s="141"/>
      <c r="F156" s="142"/>
      <c r="G156" s="140"/>
      <c r="H156" s="141"/>
      <c r="I156" s="16" t="str">
        <f t="shared" si="17"/>
        <v/>
      </c>
      <c r="J156" s="16" t="str">
        <f t="shared" si="18"/>
        <v/>
      </c>
    </row>
    <row r="157" spans="1:10">
      <c r="A157" s="139">
        <v>148</v>
      </c>
      <c r="B157" s="140"/>
      <c r="C157" s="140"/>
      <c r="D157" s="140"/>
      <c r="E157" s="141"/>
      <c r="F157" s="142"/>
      <c r="G157" s="140"/>
      <c r="H157" s="141"/>
      <c r="I157" s="16" t="str">
        <f t="shared" si="17"/>
        <v/>
      </c>
      <c r="J157" s="16" t="str">
        <f t="shared" si="18"/>
        <v/>
      </c>
    </row>
    <row r="158" spans="1:10">
      <c r="A158" s="139">
        <v>149</v>
      </c>
      <c r="B158" s="140"/>
      <c r="C158" s="140"/>
      <c r="D158" s="140"/>
      <c r="E158" s="141"/>
      <c r="F158" s="142"/>
      <c r="G158" s="140"/>
      <c r="H158" s="141"/>
      <c r="I158" s="16" t="str">
        <f t="shared" si="17"/>
        <v/>
      </c>
      <c r="J158" s="16" t="str">
        <f t="shared" si="18"/>
        <v/>
      </c>
    </row>
    <row r="159" spans="1:10">
      <c r="A159" s="139">
        <v>150</v>
      </c>
      <c r="B159" s="140"/>
      <c r="C159" s="140"/>
      <c r="D159" s="140"/>
      <c r="E159" s="141"/>
      <c r="F159" s="142"/>
      <c r="G159" s="140"/>
      <c r="H159" s="141"/>
      <c r="I159" s="16" t="str">
        <f t="shared" si="17"/>
        <v/>
      </c>
      <c r="J159" s="16" t="str">
        <f t="shared" si="18"/>
        <v/>
      </c>
    </row>
    <row r="160" spans="1:10">
      <c r="A160" s="139">
        <v>151</v>
      </c>
      <c r="B160" s="140"/>
      <c r="C160" s="140"/>
      <c r="D160" s="140"/>
      <c r="E160" s="141"/>
      <c r="F160" s="142"/>
      <c r="G160" s="140"/>
      <c r="H160" s="141"/>
      <c r="I160" s="16" t="str">
        <f t="shared" si="17"/>
        <v/>
      </c>
      <c r="J160" s="16" t="str">
        <f t="shared" si="18"/>
        <v/>
      </c>
    </row>
    <row r="161" spans="1:10">
      <c r="A161" s="139">
        <v>152</v>
      </c>
      <c r="B161" s="140"/>
      <c r="C161" s="140"/>
      <c r="D161" s="140"/>
      <c r="E161" s="141"/>
      <c r="F161" s="142"/>
      <c r="G161" s="140"/>
      <c r="H161" s="141"/>
      <c r="I161" s="16" t="str">
        <f t="shared" si="17"/>
        <v/>
      </c>
      <c r="J161" s="16" t="str">
        <f t="shared" si="18"/>
        <v/>
      </c>
    </row>
    <row r="162" spans="1:10">
      <c r="A162" s="139">
        <v>153</v>
      </c>
      <c r="B162" s="140"/>
      <c r="C162" s="140"/>
      <c r="D162" s="140"/>
      <c r="E162" s="141"/>
      <c r="F162" s="142"/>
      <c r="G162" s="140"/>
      <c r="H162" s="141"/>
      <c r="I162" s="16" t="str">
        <f t="shared" si="17"/>
        <v/>
      </c>
      <c r="J162" s="16" t="str">
        <f t="shared" si="18"/>
        <v/>
      </c>
    </row>
    <row r="163" spans="1:10">
      <c r="A163" s="139">
        <v>154</v>
      </c>
      <c r="B163" s="140"/>
      <c r="C163" s="140"/>
      <c r="D163" s="140"/>
      <c r="E163" s="141"/>
      <c r="F163" s="142"/>
      <c r="G163" s="140"/>
      <c r="H163" s="141"/>
      <c r="I163" s="16" t="str">
        <f t="shared" si="17"/>
        <v/>
      </c>
      <c r="J163" s="16" t="str">
        <f t="shared" si="18"/>
        <v/>
      </c>
    </row>
    <row r="164" spans="1:10">
      <c r="A164" s="139">
        <v>155</v>
      </c>
      <c r="B164" s="140"/>
      <c r="C164" s="140"/>
      <c r="D164" s="140"/>
      <c r="E164" s="141"/>
      <c r="F164" s="142"/>
      <c r="G164" s="140"/>
      <c r="H164" s="141"/>
      <c r="I164" s="16" t="str">
        <f t="shared" si="17"/>
        <v/>
      </c>
      <c r="J164" s="16" t="str">
        <f t="shared" si="18"/>
        <v/>
      </c>
    </row>
    <row r="165" spans="1:10">
      <c r="A165" s="139">
        <v>156</v>
      </c>
      <c r="B165" s="140"/>
      <c r="C165" s="140"/>
      <c r="D165" s="140"/>
      <c r="E165" s="141"/>
      <c r="F165" s="142"/>
      <c r="G165" s="140"/>
      <c r="H165" s="141"/>
      <c r="I165" s="16" t="str">
        <f t="shared" si="17"/>
        <v/>
      </c>
      <c r="J165" s="16" t="str">
        <f t="shared" si="18"/>
        <v/>
      </c>
    </row>
    <row r="166" spans="1:10">
      <c r="A166" s="139">
        <v>157</v>
      </c>
      <c r="B166" s="140"/>
      <c r="C166" s="140"/>
      <c r="D166" s="140"/>
      <c r="E166" s="141"/>
      <c r="F166" s="142"/>
      <c r="G166" s="140"/>
      <c r="H166" s="141"/>
      <c r="I166" s="16" t="str">
        <f t="shared" si="17"/>
        <v/>
      </c>
      <c r="J166" s="16" t="str">
        <f t="shared" si="18"/>
        <v/>
      </c>
    </row>
    <row r="167" spans="1:10">
      <c r="A167" s="139">
        <v>158</v>
      </c>
      <c r="B167" s="140"/>
      <c r="C167" s="140"/>
      <c r="D167" s="140"/>
      <c r="E167" s="141"/>
      <c r="F167" s="142"/>
      <c r="G167" s="140"/>
      <c r="H167" s="141"/>
      <c r="I167" s="16" t="str">
        <f t="shared" si="17"/>
        <v/>
      </c>
      <c r="J167" s="16" t="str">
        <f t="shared" si="18"/>
        <v/>
      </c>
    </row>
    <row r="168" spans="1:10">
      <c r="A168" s="139">
        <v>159</v>
      </c>
      <c r="B168" s="140"/>
      <c r="C168" s="140"/>
      <c r="D168" s="140"/>
      <c r="E168" s="141"/>
      <c r="F168" s="142"/>
      <c r="G168" s="140"/>
      <c r="H168" s="141"/>
      <c r="I168" s="16" t="str">
        <f t="shared" si="17"/>
        <v/>
      </c>
      <c r="J168" s="16" t="str">
        <f t="shared" si="18"/>
        <v/>
      </c>
    </row>
    <row r="169" spans="1:10">
      <c r="A169" s="139">
        <v>160</v>
      </c>
      <c r="B169" s="140"/>
      <c r="C169" s="140"/>
      <c r="D169" s="140"/>
      <c r="E169" s="141"/>
      <c r="F169" s="142"/>
      <c r="G169" s="140"/>
      <c r="H169" s="141"/>
      <c r="I169" s="16" t="str">
        <f t="shared" si="17"/>
        <v/>
      </c>
      <c r="J169" s="16" t="str">
        <f t="shared" si="18"/>
        <v/>
      </c>
    </row>
    <row r="170" spans="1:10">
      <c r="A170" s="139">
        <v>161</v>
      </c>
      <c r="B170" s="140"/>
      <c r="C170" s="140"/>
      <c r="D170" s="140"/>
      <c r="E170" s="141"/>
      <c r="F170" s="142"/>
      <c r="G170" s="140"/>
      <c r="H170" s="141"/>
      <c r="I170" s="16" t="str">
        <f t="shared" si="17"/>
        <v/>
      </c>
      <c r="J170" s="16" t="str">
        <f t="shared" si="18"/>
        <v/>
      </c>
    </row>
    <row r="171" spans="1:10">
      <c r="A171" s="139">
        <v>162</v>
      </c>
      <c r="B171" s="140"/>
      <c r="C171" s="140"/>
      <c r="D171" s="140"/>
      <c r="E171" s="141"/>
      <c r="F171" s="142"/>
      <c r="G171" s="140"/>
      <c r="H171" s="141"/>
      <c r="I171" s="16" t="str">
        <f t="shared" si="17"/>
        <v/>
      </c>
      <c r="J171" s="16" t="str">
        <f t="shared" si="18"/>
        <v/>
      </c>
    </row>
    <row r="172" spans="1:10">
      <c r="A172" s="139">
        <v>163</v>
      </c>
      <c r="B172" s="140"/>
      <c r="C172" s="140"/>
      <c r="D172" s="140"/>
      <c r="E172" s="141"/>
      <c r="F172" s="142"/>
      <c r="G172" s="140"/>
      <c r="H172" s="141"/>
      <c r="I172" s="16" t="str">
        <f t="shared" si="17"/>
        <v/>
      </c>
      <c r="J172" s="16" t="str">
        <f t="shared" si="18"/>
        <v/>
      </c>
    </row>
    <row r="173" spans="1:10">
      <c r="A173" s="139">
        <v>164</v>
      </c>
      <c r="B173" s="140"/>
      <c r="C173" s="140"/>
      <c r="D173" s="140"/>
      <c r="E173" s="141"/>
      <c r="F173" s="142"/>
      <c r="G173" s="140"/>
      <c r="H173" s="141"/>
      <c r="I173" s="16" t="str">
        <f t="shared" si="17"/>
        <v/>
      </c>
      <c r="J173" s="16" t="str">
        <f t="shared" si="18"/>
        <v/>
      </c>
    </row>
    <row r="174" spans="1:10">
      <c r="A174" s="139">
        <v>165</v>
      </c>
      <c r="B174" s="140"/>
      <c r="C174" s="140"/>
      <c r="D174" s="140"/>
      <c r="E174" s="141"/>
      <c r="F174" s="142"/>
      <c r="G174" s="140"/>
      <c r="H174" s="141"/>
      <c r="I174" s="16" t="str">
        <f t="shared" si="17"/>
        <v/>
      </c>
      <c r="J174" s="16" t="str">
        <f t="shared" si="18"/>
        <v/>
      </c>
    </row>
    <row r="175" spans="1:10">
      <c r="A175" s="139">
        <v>166</v>
      </c>
      <c r="B175" s="140"/>
      <c r="C175" s="140"/>
      <c r="D175" s="140"/>
      <c r="E175" s="141"/>
      <c r="F175" s="142"/>
      <c r="G175" s="140"/>
      <c r="H175" s="141"/>
      <c r="I175" s="16" t="str">
        <f t="shared" si="17"/>
        <v/>
      </c>
      <c r="J175" s="16" t="str">
        <f t="shared" si="18"/>
        <v/>
      </c>
    </row>
    <row r="176" spans="1:10">
      <c r="A176" s="139">
        <v>167</v>
      </c>
      <c r="B176" s="140"/>
      <c r="C176" s="140"/>
      <c r="D176" s="140"/>
      <c r="E176" s="141"/>
      <c r="F176" s="142"/>
      <c r="G176" s="140"/>
      <c r="H176" s="141"/>
      <c r="I176" s="16" t="str">
        <f t="shared" si="17"/>
        <v/>
      </c>
      <c r="J176" s="16" t="str">
        <f t="shared" si="18"/>
        <v/>
      </c>
    </row>
    <row r="177" spans="1:10">
      <c r="A177" s="139">
        <v>168</v>
      </c>
      <c r="B177" s="140"/>
      <c r="C177" s="140"/>
      <c r="D177" s="140"/>
      <c r="E177" s="141"/>
      <c r="F177" s="142"/>
      <c r="G177" s="140"/>
      <c r="H177" s="141"/>
      <c r="I177" s="16" t="str">
        <f t="shared" si="17"/>
        <v/>
      </c>
      <c r="J177" s="16" t="str">
        <f t="shared" si="18"/>
        <v/>
      </c>
    </row>
    <row r="178" spans="1:10">
      <c r="A178" s="139">
        <v>169</v>
      </c>
      <c r="B178" s="140"/>
      <c r="C178" s="140"/>
      <c r="D178" s="140"/>
      <c r="E178" s="141"/>
      <c r="F178" s="142"/>
      <c r="G178" s="140"/>
      <c r="H178" s="141"/>
      <c r="I178" s="16" t="str">
        <f t="shared" si="17"/>
        <v/>
      </c>
      <c r="J178" s="16" t="str">
        <f t="shared" si="18"/>
        <v/>
      </c>
    </row>
    <row r="179" spans="1:10">
      <c r="A179" s="139">
        <v>170</v>
      </c>
      <c r="B179" s="140"/>
      <c r="C179" s="140"/>
      <c r="D179" s="140"/>
      <c r="E179" s="141"/>
      <c r="F179" s="142"/>
      <c r="G179" s="140"/>
      <c r="H179" s="141"/>
      <c r="I179" s="16" t="str">
        <f t="shared" si="17"/>
        <v/>
      </c>
      <c r="J179" s="16" t="str">
        <f t="shared" si="18"/>
        <v/>
      </c>
    </row>
    <row r="180" spans="1:10">
      <c r="A180" s="139">
        <v>171</v>
      </c>
      <c r="B180" s="140"/>
      <c r="C180" s="140"/>
      <c r="D180" s="140"/>
      <c r="E180" s="141"/>
      <c r="F180" s="142"/>
      <c r="G180" s="140"/>
      <c r="H180" s="141"/>
      <c r="I180" s="16" t="str">
        <f t="shared" si="17"/>
        <v/>
      </c>
      <c r="J180" s="16" t="str">
        <f t="shared" si="18"/>
        <v/>
      </c>
    </row>
    <row r="181" spans="1:10">
      <c r="A181" s="139">
        <v>172</v>
      </c>
      <c r="B181" s="140"/>
      <c r="C181" s="140"/>
      <c r="D181" s="140"/>
      <c r="E181" s="141"/>
      <c r="F181" s="142"/>
      <c r="G181" s="140"/>
      <c r="H181" s="141"/>
      <c r="I181" s="16" t="str">
        <f t="shared" si="17"/>
        <v/>
      </c>
      <c r="J181" s="16" t="str">
        <f t="shared" si="18"/>
        <v/>
      </c>
    </row>
    <row r="182" spans="1:10">
      <c r="A182" s="139">
        <v>173</v>
      </c>
      <c r="B182" s="140"/>
      <c r="C182" s="140"/>
      <c r="D182" s="140"/>
      <c r="E182" s="141"/>
      <c r="F182" s="142"/>
      <c r="G182" s="140"/>
      <c r="H182" s="141"/>
      <c r="I182" s="16" t="str">
        <f t="shared" si="17"/>
        <v/>
      </c>
      <c r="J182" s="16" t="str">
        <f t="shared" si="18"/>
        <v/>
      </c>
    </row>
    <row r="183" spans="1:10">
      <c r="A183" s="139">
        <v>174</v>
      </c>
      <c r="B183" s="140"/>
      <c r="C183" s="140"/>
      <c r="D183" s="140"/>
      <c r="E183" s="141"/>
      <c r="F183" s="142"/>
      <c r="G183" s="140"/>
      <c r="H183" s="141"/>
      <c r="I183" s="16" t="str">
        <f t="shared" si="17"/>
        <v/>
      </c>
      <c r="J183" s="16" t="str">
        <f t="shared" si="18"/>
        <v/>
      </c>
    </row>
    <row r="184" spans="1:10">
      <c r="A184" s="139">
        <v>175</v>
      </c>
      <c r="B184" s="140"/>
      <c r="C184" s="140"/>
      <c r="D184" s="140"/>
      <c r="E184" s="141"/>
      <c r="F184" s="142"/>
      <c r="G184" s="140"/>
      <c r="H184" s="141"/>
      <c r="I184" s="16" t="str">
        <f t="shared" si="17"/>
        <v/>
      </c>
      <c r="J184" s="16" t="str">
        <f t="shared" si="18"/>
        <v/>
      </c>
    </row>
    <row r="185" spans="1:10">
      <c r="A185" s="139">
        <v>176</v>
      </c>
      <c r="B185" s="140"/>
      <c r="C185" s="140"/>
      <c r="D185" s="140"/>
      <c r="E185" s="141"/>
      <c r="F185" s="142"/>
      <c r="G185" s="140"/>
      <c r="H185" s="141"/>
      <c r="I185" s="16" t="str">
        <f t="shared" si="17"/>
        <v/>
      </c>
      <c r="J185" s="16" t="str">
        <f t="shared" si="18"/>
        <v/>
      </c>
    </row>
    <row r="186" spans="1:10">
      <c r="A186" s="139">
        <v>177</v>
      </c>
      <c r="B186" s="140"/>
      <c r="C186" s="140"/>
      <c r="D186" s="140"/>
      <c r="E186" s="141"/>
      <c r="F186" s="142"/>
      <c r="G186" s="140"/>
      <c r="H186" s="141"/>
      <c r="I186" s="16" t="str">
        <f t="shared" si="17"/>
        <v/>
      </c>
      <c r="J186" s="16" t="str">
        <f t="shared" si="18"/>
        <v/>
      </c>
    </row>
    <row r="187" spans="1:10">
      <c r="A187" s="139">
        <v>178</v>
      </c>
      <c r="B187" s="140"/>
      <c r="C187" s="140"/>
      <c r="D187" s="140"/>
      <c r="E187" s="141"/>
      <c r="F187" s="142"/>
      <c r="G187" s="140"/>
      <c r="H187" s="141"/>
      <c r="I187" s="16" t="str">
        <f t="shared" si="17"/>
        <v/>
      </c>
      <c r="J187" s="16" t="str">
        <f t="shared" si="18"/>
        <v/>
      </c>
    </row>
    <row r="188" spans="1:10">
      <c r="A188" s="139">
        <v>179</v>
      </c>
      <c r="B188" s="140"/>
      <c r="C188" s="140"/>
      <c r="D188" s="140"/>
      <c r="E188" s="141"/>
      <c r="F188" s="142"/>
      <c r="G188" s="140"/>
      <c r="H188" s="141"/>
      <c r="I188" s="16" t="str">
        <f t="shared" si="17"/>
        <v/>
      </c>
      <c r="J188" s="16" t="str">
        <f t="shared" si="18"/>
        <v/>
      </c>
    </row>
    <row r="189" spans="1:10">
      <c r="A189" s="139">
        <v>180</v>
      </c>
      <c r="B189" s="140"/>
      <c r="C189" s="140"/>
      <c r="D189" s="140"/>
      <c r="E189" s="141"/>
      <c r="F189" s="142"/>
      <c r="G189" s="140"/>
      <c r="H189" s="141"/>
      <c r="I189" s="16" t="str">
        <f t="shared" si="17"/>
        <v/>
      </c>
      <c r="J189" s="16" t="str">
        <f t="shared" si="18"/>
        <v/>
      </c>
    </row>
    <row r="190" spans="1:10">
      <c r="A190" s="139">
        <v>181</v>
      </c>
      <c r="B190" s="140"/>
      <c r="C190" s="140"/>
      <c r="D190" s="140"/>
      <c r="E190" s="141"/>
      <c r="F190" s="142"/>
      <c r="G190" s="140"/>
      <c r="H190" s="141"/>
      <c r="I190" s="16" t="str">
        <f t="shared" si="17"/>
        <v/>
      </c>
      <c r="J190" s="16" t="str">
        <f t="shared" si="18"/>
        <v/>
      </c>
    </row>
    <row r="191" spans="1:10">
      <c r="A191" s="139">
        <v>182</v>
      </c>
      <c r="B191" s="140"/>
      <c r="C191" s="140"/>
      <c r="D191" s="140"/>
      <c r="E191" s="141"/>
      <c r="F191" s="142"/>
      <c r="G191" s="140"/>
      <c r="H191" s="141"/>
      <c r="I191" s="16" t="str">
        <f t="shared" si="17"/>
        <v/>
      </c>
      <c r="J191" s="16" t="str">
        <f t="shared" si="18"/>
        <v/>
      </c>
    </row>
    <row r="192" spans="1:10">
      <c r="A192" s="139">
        <v>183</v>
      </c>
      <c r="B192" s="140"/>
      <c r="C192" s="140"/>
      <c r="D192" s="140"/>
      <c r="E192" s="141"/>
      <c r="F192" s="142"/>
      <c r="G192" s="140"/>
      <c r="H192" s="141"/>
      <c r="I192" s="16" t="str">
        <f t="shared" si="17"/>
        <v/>
      </c>
      <c r="J192" s="16" t="str">
        <f t="shared" si="18"/>
        <v/>
      </c>
    </row>
    <row r="193" spans="1:10">
      <c r="A193" s="139">
        <v>184</v>
      </c>
      <c r="B193" s="140"/>
      <c r="C193" s="140"/>
      <c r="D193" s="140"/>
      <c r="E193" s="141"/>
      <c r="F193" s="142"/>
      <c r="G193" s="140"/>
      <c r="H193" s="141"/>
      <c r="I193" s="16" t="str">
        <f t="shared" si="17"/>
        <v/>
      </c>
      <c r="J193" s="16" t="str">
        <f t="shared" si="18"/>
        <v/>
      </c>
    </row>
    <row r="194" spans="1:10">
      <c r="A194" s="139">
        <v>185</v>
      </c>
      <c r="B194" s="140"/>
      <c r="C194" s="140"/>
      <c r="D194" s="140"/>
      <c r="E194" s="141"/>
      <c r="F194" s="142"/>
      <c r="G194" s="140"/>
      <c r="H194" s="141"/>
      <c r="I194" s="16" t="str">
        <f t="shared" si="17"/>
        <v/>
      </c>
      <c r="J194" s="16" t="str">
        <f t="shared" si="18"/>
        <v/>
      </c>
    </row>
    <row r="195" spans="1:10">
      <c r="A195" s="139">
        <v>186</v>
      </c>
      <c r="B195" s="140"/>
      <c r="C195" s="140"/>
      <c r="D195" s="140"/>
      <c r="E195" s="141"/>
      <c r="F195" s="142"/>
      <c r="G195" s="140"/>
      <c r="H195" s="141"/>
      <c r="I195" s="16" t="str">
        <f t="shared" si="17"/>
        <v/>
      </c>
      <c r="J195" s="16" t="str">
        <f t="shared" si="18"/>
        <v/>
      </c>
    </row>
    <row r="196" spans="1:10">
      <c r="A196" s="139">
        <v>187</v>
      </c>
      <c r="B196" s="140"/>
      <c r="C196" s="140"/>
      <c r="D196" s="140"/>
      <c r="E196" s="141"/>
      <c r="F196" s="142"/>
      <c r="G196" s="140"/>
      <c r="H196" s="141"/>
      <c r="I196" s="16" t="str">
        <f t="shared" si="17"/>
        <v/>
      </c>
      <c r="J196" s="16" t="str">
        <f t="shared" si="18"/>
        <v/>
      </c>
    </row>
    <row r="197" spans="1:10">
      <c r="A197" s="139">
        <v>188</v>
      </c>
      <c r="B197" s="140"/>
      <c r="C197" s="140"/>
      <c r="D197" s="140"/>
      <c r="E197" s="141"/>
      <c r="F197" s="142"/>
      <c r="G197" s="140"/>
      <c r="H197" s="141"/>
      <c r="I197" s="16" t="str">
        <f t="shared" si="17"/>
        <v/>
      </c>
      <c r="J197" s="16" t="str">
        <f t="shared" si="18"/>
        <v/>
      </c>
    </row>
    <row r="198" spans="1:10">
      <c r="A198" s="139">
        <v>189</v>
      </c>
      <c r="B198" s="140"/>
      <c r="C198" s="140"/>
      <c r="D198" s="140"/>
      <c r="E198" s="141"/>
      <c r="F198" s="142"/>
      <c r="G198" s="140"/>
      <c r="H198" s="141"/>
      <c r="I198" s="16" t="str">
        <f t="shared" si="17"/>
        <v/>
      </c>
      <c r="J198" s="16" t="str">
        <f t="shared" si="18"/>
        <v/>
      </c>
    </row>
    <row r="199" spans="1:10">
      <c r="A199" s="139">
        <v>190</v>
      </c>
      <c r="B199" s="140"/>
      <c r="C199" s="140"/>
      <c r="D199" s="140"/>
      <c r="E199" s="141"/>
      <c r="F199" s="142"/>
      <c r="G199" s="140"/>
      <c r="H199" s="141"/>
      <c r="I199" s="16" t="str">
        <f t="shared" si="17"/>
        <v/>
      </c>
      <c r="J199" s="16" t="str">
        <f t="shared" si="18"/>
        <v/>
      </c>
    </row>
    <row r="200" spans="1:10">
      <c r="A200" s="139">
        <v>191</v>
      </c>
      <c r="B200" s="140"/>
      <c r="C200" s="140"/>
      <c r="D200" s="140"/>
      <c r="E200" s="141"/>
      <c r="F200" s="142"/>
      <c r="G200" s="140"/>
      <c r="H200" s="141"/>
      <c r="I200" s="16" t="str">
        <f t="shared" si="17"/>
        <v/>
      </c>
      <c r="J200" s="16" t="str">
        <f t="shared" si="18"/>
        <v/>
      </c>
    </row>
    <row r="201" spans="1:10">
      <c r="A201" s="139">
        <v>192</v>
      </c>
      <c r="B201" s="140"/>
      <c r="C201" s="140"/>
      <c r="D201" s="140"/>
      <c r="E201" s="141"/>
      <c r="F201" s="142"/>
      <c r="G201" s="140"/>
      <c r="H201" s="141"/>
      <c r="I201" s="16" t="str">
        <f t="shared" si="17"/>
        <v/>
      </c>
      <c r="J201" s="16" t="str">
        <f t="shared" si="18"/>
        <v/>
      </c>
    </row>
    <row r="202" spans="1:10">
      <c r="A202" s="139">
        <v>193</v>
      </c>
      <c r="B202" s="140"/>
      <c r="C202" s="140"/>
      <c r="D202" s="140"/>
      <c r="E202" s="141"/>
      <c r="F202" s="142"/>
      <c r="G202" s="140"/>
      <c r="H202" s="141"/>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39">
        <v>194</v>
      </c>
      <c r="B203" s="140"/>
      <c r="C203" s="140"/>
      <c r="D203" s="140"/>
      <c r="E203" s="141"/>
      <c r="F203" s="142"/>
      <c r="G203" s="140"/>
      <c r="H203" s="141"/>
      <c r="I203" s="16" t="str">
        <f t="shared" si="19"/>
        <v/>
      </c>
      <c r="J203" s="16" t="str">
        <f t="shared" si="20"/>
        <v/>
      </c>
    </row>
    <row r="204" spans="1:10">
      <c r="A204" s="139">
        <v>195</v>
      </c>
      <c r="B204" s="140"/>
      <c r="C204" s="140"/>
      <c r="D204" s="140"/>
      <c r="E204" s="141"/>
      <c r="F204" s="142"/>
      <c r="G204" s="140"/>
      <c r="H204" s="141"/>
      <c r="I204" s="16" t="str">
        <f t="shared" si="19"/>
        <v/>
      </c>
      <c r="J204" s="16" t="str">
        <f t="shared" si="20"/>
        <v/>
      </c>
    </row>
    <row r="205" spans="1:10">
      <c r="A205" s="139">
        <v>196</v>
      </c>
      <c r="B205" s="140"/>
      <c r="C205" s="140"/>
      <c r="D205" s="140"/>
      <c r="E205" s="141"/>
      <c r="F205" s="142"/>
      <c r="G205" s="140"/>
      <c r="H205" s="141"/>
      <c r="I205" s="16" t="str">
        <f t="shared" si="19"/>
        <v/>
      </c>
      <c r="J205" s="16" t="str">
        <f t="shared" si="20"/>
        <v/>
      </c>
    </row>
    <row r="206" spans="1:10">
      <c r="A206" s="139">
        <v>197</v>
      </c>
      <c r="B206" s="140"/>
      <c r="C206" s="140"/>
      <c r="D206" s="140"/>
      <c r="E206" s="141"/>
      <c r="F206" s="142"/>
      <c r="G206" s="140"/>
      <c r="H206" s="141"/>
      <c r="I206" s="16" t="str">
        <f t="shared" si="19"/>
        <v/>
      </c>
      <c r="J206" s="16" t="str">
        <f t="shared" si="20"/>
        <v/>
      </c>
    </row>
    <row r="207" spans="1:10">
      <c r="A207" s="139">
        <v>198</v>
      </c>
      <c r="B207" s="140"/>
      <c r="C207" s="140"/>
      <c r="D207" s="140"/>
      <c r="E207" s="141"/>
      <c r="F207" s="142"/>
      <c r="G207" s="140"/>
      <c r="H207" s="141"/>
      <c r="I207" s="16" t="str">
        <f t="shared" si="19"/>
        <v/>
      </c>
      <c r="J207" s="16" t="str">
        <f t="shared" si="20"/>
        <v/>
      </c>
    </row>
    <row r="208" spans="1:10">
      <c r="A208" s="139">
        <v>199</v>
      </c>
      <c r="B208" s="140"/>
      <c r="C208" s="140"/>
      <c r="D208" s="140"/>
      <c r="E208" s="141"/>
      <c r="F208" s="142"/>
      <c r="G208" s="140"/>
      <c r="H208" s="141"/>
      <c r="I208" s="16" t="str">
        <f t="shared" si="19"/>
        <v/>
      </c>
      <c r="J208" s="16" t="str">
        <f t="shared" si="20"/>
        <v/>
      </c>
    </row>
    <row r="209" spans="1:10">
      <c r="A209" s="139">
        <v>200</v>
      </c>
      <c r="B209" s="140"/>
      <c r="C209" s="140"/>
      <c r="D209" s="140"/>
      <c r="E209" s="141"/>
      <c r="F209" s="142"/>
      <c r="G209" s="140"/>
      <c r="H209" s="141"/>
      <c r="I209" s="16" t="str">
        <f t="shared" si="19"/>
        <v/>
      </c>
      <c r="J209" s="16" t="str">
        <f t="shared" si="20"/>
        <v/>
      </c>
    </row>
    <row r="210" spans="1:10">
      <c r="A210" s="139">
        <v>201</v>
      </c>
      <c r="B210" s="140"/>
      <c r="C210" s="140"/>
      <c r="D210" s="140"/>
      <c r="E210" s="141"/>
      <c r="F210" s="142"/>
      <c r="G210" s="140"/>
      <c r="H210" s="141"/>
      <c r="I210" s="16" t="str">
        <f t="shared" si="19"/>
        <v/>
      </c>
      <c r="J210" s="16" t="str">
        <f t="shared" si="20"/>
        <v/>
      </c>
    </row>
    <row r="211" spans="1:10">
      <c r="A211" s="139">
        <v>202</v>
      </c>
      <c r="B211" s="140"/>
      <c r="C211" s="140"/>
      <c r="D211" s="140"/>
      <c r="E211" s="141"/>
      <c r="F211" s="142"/>
      <c r="G211" s="140"/>
      <c r="H211" s="141"/>
      <c r="I211" s="16" t="str">
        <f t="shared" si="19"/>
        <v/>
      </c>
      <c r="J211" s="16" t="str">
        <f t="shared" si="20"/>
        <v/>
      </c>
    </row>
    <row r="212" spans="1:10">
      <c r="A212" s="139">
        <v>203</v>
      </c>
      <c r="B212" s="140"/>
      <c r="C212" s="140"/>
      <c r="D212" s="140"/>
      <c r="E212" s="141"/>
      <c r="F212" s="142"/>
      <c r="G212" s="140"/>
      <c r="H212" s="141"/>
      <c r="I212" s="16" t="str">
        <f t="shared" si="19"/>
        <v/>
      </c>
      <c r="J212" s="16" t="str">
        <f t="shared" si="20"/>
        <v/>
      </c>
    </row>
    <row r="213" spans="1:10">
      <c r="A213" s="139">
        <v>204</v>
      </c>
      <c r="B213" s="140"/>
      <c r="C213" s="140"/>
      <c r="D213" s="140"/>
      <c r="E213" s="141"/>
      <c r="F213" s="142"/>
      <c r="G213" s="140"/>
      <c r="H213" s="141"/>
      <c r="I213" s="16" t="str">
        <f t="shared" si="19"/>
        <v/>
      </c>
      <c r="J213" s="16" t="str">
        <f t="shared" si="20"/>
        <v/>
      </c>
    </row>
    <row r="214" spans="1:10">
      <c r="A214" s="139">
        <v>205</v>
      </c>
      <c r="B214" s="140"/>
      <c r="C214" s="140"/>
      <c r="D214" s="140"/>
      <c r="E214" s="141"/>
      <c r="F214" s="142"/>
      <c r="G214" s="140"/>
      <c r="H214" s="141"/>
      <c r="I214" s="16" t="str">
        <f t="shared" si="19"/>
        <v/>
      </c>
      <c r="J214" s="16" t="str">
        <f t="shared" si="20"/>
        <v/>
      </c>
    </row>
    <row r="215" spans="1:10">
      <c r="A215" s="139">
        <v>206</v>
      </c>
      <c r="B215" s="140"/>
      <c r="C215" s="140"/>
      <c r="D215" s="140"/>
      <c r="E215" s="141"/>
      <c r="F215" s="142"/>
      <c r="G215" s="140"/>
      <c r="H215" s="141"/>
      <c r="I215" s="16" t="str">
        <f t="shared" si="19"/>
        <v/>
      </c>
      <c r="J215" s="16" t="str">
        <f t="shared" si="20"/>
        <v/>
      </c>
    </row>
    <row r="216" spans="1:10">
      <c r="A216" s="139">
        <v>207</v>
      </c>
      <c r="B216" s="140"/>
      <c r="C216" s="140"/>
      <c r="D216" s="140"/>
      <c r="E216" s="141"/>
      <c r="F216" s="142"/>
      <c r="G216" s="140"/>
      <c r="H216" s="141"/>
      <c r="I216" s="16" t="str">
        <f t="shared" si="19"/>
        <v/>
      </c>
      <c r="J216" s="16" t="str">
        <f t="shared" si="20"/>
        <v/>
      </c>
    </row>
    <row r="217" spans="1:10">
      <c r="A217" s="139">
        <v>208</v>
      </c>
      <c r="B217" s="140"/>
      <c r="C217" s="140"/>
      <c r="D217" s="140"/>
      <c r="E217" s="141"/>
      <c r="F217" s="142"/>
      <c r="G217" s="140"/>
      <c r="H217" s="141"/>
      <c r="I217" s="16" t="str">
        <f t="shared" si="19"/>
        <v/>
      </c>
      <c r="J217" s="16" t="str">
        <f t="shared" si="20"/>
        <v/>
      </c>
    </row>
    <row r="218" spans="1:10">
      <c r="A218" s="139">
        <v>209</v>
      </c>
      <c r="B218" s="140"/>
      <c r="C218" s="140"/>
      <c r="D218" s="140"/>
      <c r="E218" s="141"/>
      <c r="F218" s="142"/>
      <c r="G218" s="140"/>
      <c r="H218" s="141"/>
      <c r="I218" s="16" t="str">
        <f t="shared" si="19"/>
        <v/>
      </c>
      <c r="J218" s="16" t="str">
        <f t="shared" si="20"/>
        <v/>
      </c>
    </row>
    <row r="219" spans="1:10">
      <c r="A219" s="139">
        <v>210</v>
      </c>
      <c r="B219" s="140"/>
      <c r="C219" s="140"/>
      <c r="D219" s="140"/>
      <c r="E219" s="141"/>
      <c r="F219" s="142"/>
      <c r="G219" s="140"/>
      <c r="H219" s="141"/>
      <c r="I219" s="16" t="str">
        <f t="shared" si="19"/>
        <v/>
      </c>
      <c r="J219" s="16" t="str">
        <f t="shared" si="20"/>
        <v/>
      </c>
    </row>
    <row r="220" spans="1:10">
      <c r="A220" s="139">
        <v>211</v>
      </c>
      <c r="B220" s="140"/>
      <c r="C220" s="140"/>
      <c r="D220" s="140"/>
      <c r="E220" s="141"/>
      <c r="F220" s="142"/>
      <c r="G220" s="140"/>
      <c r="H220" s="141"/>
      <c r="I220" s="16" t="str">
        <f t="shared" si="19"/>
        <v/>
      </c>
      <c r="J220" s="16" t="str">
        <f t="shared" si="20"/>
        <v/>
      </c>
    </row>
    <row r="221" spans="1:10">
      <c r="A221" s="139">
        <v>212</v>
      </c>
      <c r="B221" s="140"/>
      <c r="C221" s="140"/>
      <c r="D221" s="140"/>
      <c r="E221" s="141"/>
      <c r="F221" s="142"/>
      <c r="G221" s="140"/>
      <c r="H221" s="141"/>
      <c r="I221" s="16" t="str">
        <f t="shared" si="19"/>
        <v/>
      </c>
      <c r="J221" s="16" t="str">
        <f t="shared" si="20"/>
        <v/>
      </c>
    </row>
    <row r="222" spans="1:10">
      <c r="A222" s="139">
        <v>213</v>
      </c>
      <c r="B222" s="140"/>
      <c r="C222" s="140"/>
      <c r="D222" s="140"/>
      <c r="E222" s="141"/>
      <c r="F222" s="142"/>
      <c r="G222" s="140"/>
      <c r="H222" s="141"/>
      <c r="I222" s="16" t="str">
        <f t="shared" si="19"/>
        <v/>
      </c>
      <c r="J222" s="16" t="str">
        <f t="shared" si="20"/>
        <v/>
      </c>
    </row>
    <row r="223" spans="1:10">
      <c r="A223" s="139">
        <v>214</v>
      </c>
      <c r="B223" s="140"/>
      <c r="C223" s="140"/>
      <c r="D223" s="140"/>
      <c r="E223" s="141"/>
      <c r="F223" s="142"/>
      <c r="G223" s="140"/>
      <c r="H223" s="141"/>
      <c r="I223" s="16" t="str">
        <f t="shared" si="19"/>
        <v/>
      </c>
      <c r="J223" s="16" t="str">
        <f t="shared" si="20"/>
        <v/>
      </c>
    </row>
    <row r="224" spans="1:10">
      <c r="A224" s="139">
        <v>215</v>
      </c>
      <c r="B224" s="140"/>
      <c r="C224" s="140"/>
      <c r="D224" s="140"/>
      <c r="E224" s="141"/>
      <c r="F224" s="142"/>
      <c r="G224" s="140"/>
      <c r="H224" s="141"/>
      <c r="I224" s="16" t="str">
        <f t="shared" si="19"/>
        <v/>
      </c>
      <c r="J224" s="16" t="str">
        <f t="shared" si="20"/>
        <v/>
      </c>
    </row>
    <row r="225" spans="1:10">
      <c r="A225" s="139">
        <v>216</v>
      </c>
      <c r="B225" s="140"/>
      <c r="C225" s="140"/>
      <c r="D225" s="140"/>
      <c r="E225" s="141"/>
      <c r="F225" s="142"/>
      <c r="G225" s="140"/>
      <c r="H225" s="141"/>
      <c r="I225" s="16" t="str">
        <f t="shared" si="19"/>
        <v/>
      </c>
      <c r="J225" s="16" t="str">
        <f t="shared" si="20"/>
        <v/>
      </c>
    </row>
    <row r="226" spans="1:10">
      <c r="A226" s="139">
        <v>217</v>
      </c>
      <c r="B226" s="140"/>
      <c r="C226" s="140"/>
      <c r="D226" s="140"/>
      <c r="E226" s="141"/>
      <c r="F226" s="142"/>
      <c r="G226" s="140"/>
      <c r="H226" s="141"/>
      <c r="I226" s="16" t="str">
        <f t="shared" si="19"/>
        <v/>
      </c>
      <c r="J226" s="16" t="str">
        <f t="shared" si="20"/>
        <v/>
      </c>
    </row>
    <row r="227" spans="1:10">
      <c r="A227" s="139">
        <v>218</v>
      </c>
      <c r="B227" s="140"/>
      <c r="C227" s="140"/>
      <c r="D227" s="140"/>
      <c r="E227" s="141"/>
      <c r="F227" s="142"/>
      <c r="G227" s="140"/>
      <c r="H227" s="141"/>
      <c r="I227" s="16" t="str">
        <f t="shared" si="19"/>
        <v/>
      </c>
      <c r="J227" s="16" t="str">
        <f t="shared" si="20"/>
        <v/>
      </c>
    </row>
    <row r="228" spans="1:10">
      <c r="A228" s="139">
        <v>219</v>
      </c>
      <c r="B228" s="140"/>
      <c r="C228" s="140"/>
      <c r="D228" s="140"/>
      <c r="E228" s="141"/>
      <c r="F228" s="142"/>
      <c r="G228" s="140"/>
      <c r="H228" s="141"/>
      <c r="I228" s="16" t="str">
        <f t="shared" si="19"/>
        <v/>
      </c>
      <c r="J228" s="16" t="str">
        <f t="shared" si="20"/>
        <v/>
      </c>
    </row>
    <row r="229" spans="1:10">
      <c r="A229" s="139">
        <v>220</v>
      </c>
      <c r="B229" s="140"/>
      <c r="C229" s="140"/>
      <c r="D229" s="140"/>
      <c r="E229" s="141"/>
      <c r="F229" s="142"/>
      <c r="G229" s="140"/>
      <c r="H229" s="141"/>
      <c r="I229" s="16" t="str">
        <f t="shared" si="19"/>
        <v/>
      </c>
      <c r="J229" s="16" t="str">
        <f t="shared" si="20"/>
        <v/>
      </c>
    </row>
    <row r="230" spans="1:10">
      <c r="A230" s="139">
        <v>221</v>
      </c>
      <c r="B230" s="140"/>
      <c r="C230" s="140"/>
      <c r="D230" s="140"/>
      <c r="E230" s="141"/>
      <c r="F230" s="142"/>
      <c r="G230" s="140"/>
      <c r="H230" s="141"/>
      <c r="I230" s="16" t="str">
        <f t="shared" si="19"/>
        <v/>
      </c>
      <c r="J230" s="16" t="str">
        <f t="shared" si="20"/>
        <v/>
      </c>
    </row>
    <row r="231" spans="1:10">
      <c r="A231" s="139">
        <v>222</v>
      </c>
      <c r="B231" s="140"/>
      <c r="C231" s="140"/>
      <c r="D231" s="140"/>
      <c r="E231" s="141"/>
      <c r="F231" s="142"/>
      <c r="G231" s="140"/>
      <c r="H231" s="141"/>
      <c r="I231" s="16" t="str">
        <f t="shared" si="19"/>
        <v/>
      </c>
      <c r="J231" s="16" t="str">
        <f t="shared" si="20"/>
        <v/>
      </c>
    </row>
    <row r="232" spans="1:10">
      <c r="A232" s="139">
        <v>223</v>
      </c>
      <c r="B232" s="140"/>
      <c r="C232" s="140"/>
      <c r="D232" s="140"/>
      <c r="E232" s="141"/>
      <c r="F232" s="142"/>
      <c r="G232" s="140"/>
      <c r="H232" s="141"/>
      <c r="I232" s="16" t="str">
        <f t="shared" si="19"/>
        <v/>
      </c>
      <c r="J232" s="16" t="str">
        <f t="shared" si="20"/>
        <v/>
      </c>
    </row>
    <row r="233" spans="1:10">
      <c r="A233" s="139">
        <v>224</v>
      </c>
      <c r="B233" s="140"/>
      <c r="C233" s="140"/>
      <c r="D233" s="140"/>
      <c r="E233" s="141"/>
      <c r="F233" s="142"/>
      <c r="G233" s="140"/>
      <c r="H233" s="141"/>
      <c r="I233" s="16" t="str">
        <f t="shared" si="19"/>
        <v/>
      </c>
      <c r="J233" s="16" t="str">
        <f t="shared" si="20"/>
        <v/>
      </c>
    </row>
    <row r="234" spans="1:10">
      <c r="A234" s="139">
        <v>225</v>
      </c>
      <c r="B234" s="140"/>
      <c r="C234" s="140"/>
      <c r="D234" s="140"/>
      <c r="E234" s="141"/>
      <c r="F234" s="142"/>
      <c r="G234" s="140"/>
      <c r="H234" s="141"/>
      <c r="I234" s="16" t="str">
        <f t="shared" si="19"/>
        <v/>
      </c>
      <c r="J234" s="16" t="str">
        <f t="shared" si="20"/>
        <v/>
      </c>
    </row>
    <row r="235" spans="1:10">
      <c r="A235" s="139">
        <v>226</v>
      </c>
      <c r="B235" s="140"/>
      <c r="C235" s="140"/>
      <c r="D235" s="140"/>
      <c r="E235" s="141"/>
      <c r="F235" s="142"/>
      <c r="G235" s="140"/>
      <c r="H235" s="141"/>
      <c r="I235" s="16" t="str">
        <f t="shared" si="19"/>
        <v/>
      </c>
      <c r="J235" s="16" t="str">
        <f t="shared" si="20"/>
        <v/>
      </c>
    </row>
    <row r="236" spans="1:10">
      <c r="A236" s="139">
        <v>227</v>
      </c>
      <c r="B236" s="140"/>
      <c r="C236" s="140"/>
      <c r="D236" s="140"/>
      <c r="E236" s="141"/>
      <c r="F236" s="142"/>
      <c r="G236" s="140"/>
      <c r="H236" s="141"/>
      <c r="I236" s="16" t="str">
        <f t="shared" si="19"/>
        <v/>
      </c>
      <c r="J236" s="16" t="str">
        <f t="shared" si="20"/>
        <v/>
      </c>
    </row>
    <row r="237" spans="1:10">
      <c r="A237" s="139">
        <v>228</v>
      </c>
      <c r="B237" s="140"/>
      <c r="C237" s="140"/>
      <c r="D237" s="140"/>
      <c r="E237" s="141"/>
      <c r="F237" s="142"/>
      <c r="G237" s="140"/>
      <c r="H237" s="141"/>
      <c r="I237" s="16" t="str">
        <f t="shared" si="19"/>
        <v/>
      </c>
      <c r="J237" s="16" t="str">
        <f t="shared" si="20"/>
        <v/>
      </c>
    </row>
    <row r="238" spans="1:10">
      <c r="A238" s="139">
        <v>229</v>
      </c>
      <c r="B238" s="140"/>
      <c r="C238" s="140"/>
      <c r="D238" s="140"/>
      <c r="E238" s="141"/>
      <c r="F238" s="142"/>
      <c r="G238" s="140"/>
      <c r="H238" s="141"/>
      <c r="I238" s="16" t="str">
        <f t="shared" si="19"/>
        <v/>
      </c>
      <c r="J238" s="16" t="str">
        <f t="shared" si="20"/>
        <v/>
      </c>
    </row>
    <row r="239" spans="1:10">
      <c r="A239" s="139">
        <v>230</v>
      </c>
      <c r="B239" s="140"/>
      <c r="C239" s="140"/>
      <c r="D239" s="140"/>
      <c r="E239" s="141"/>
      <c r="F239" s="142"/>
      <c r="G239" s="140"/>
      <c r="H239" s="141"/>
      <c r="I239" s="16" t="str">
        <f t="shared" si="19"/>
        <v/>
      </c>
      <c r="J239" s="16" t="str">
        <f t="shared" si="20"/>
        <v/>
      </c>
    </row>
    <row r="240" spans="1:10">
      <c r="A240" s="139">
        <v>231</v>
      </c>
      <c r="B240" s="140"/>
      <c r="C240" s="140"/>
      <c r="D240" s="140"/>
      <c r="E240" s="141"/>
      <c r="F240" s="142"/>
      <c r="G240" s="140"/>
      <c r="H240" s="141"/>
      <c r="I240" s="16" t="str">
        <f t="shared" si="19"/>
        <v/>
      </c>
      <c r="J240" s="16" t="str">
        <f t="shared" si="20"/>
        <v/>
      </c>
    </row>
    <row r="241" spans="1:10">
      <c r="A241" s="139">
        <v>232</v>
      </c>
      <c r="B241" s="140"/>
      <c r="C241" s="140"/>
      <c r="D241" s="140"/>
      <c r="E241" s="141"/>
      <c r="F241" s="142"/>
      <c r="G241" s="140"/>
      <c r="H241" s="141"/>
      <c r="I241" s="16" t="str">
        <f t="shared" si="19"/>
        <v/>
      </c>
      <c r="J241" s="16" t="str">
        <f t="shared" si="20"/>
        <v/>
      </c>
    </row>
    <row r="242" spans="1:10">
      <c r="A242" s="139">
        <v>233</v>
      </c>
      <c r="B242" s="140"/>
      <c r="C242" s="140"/>
      <c r="D242" s="140"/>
      <c r="E242" s="141"/>
      <c r="F242" s="142"/>
      <c r="G242" s="140"/>
      <c r="H242" s="141"/>
      <c r="I242" s="16" t="str">
        <f t="shared" si="19"/>
        <v/>
      </c>
      <c r="J242" s="16" t="str">
        <f t="shared" si="20"/>
        <v/>
      </c>
    </row>
    <row r="243" spans="1:10">
      <c r="A243" s="139">
        <v>234</v>
      </c>
      <c r="B243" s="140"/>
      <c r="C243" s="140"/>
      <c r="D243" s="140"/>
      <c r="E243" s="141"/>
      <c r="F243" s="142"/>
      <c r="G243" s="140"/>
      <c r="H243" s="141"/>
      <c r="I243" s="16" t="str">
        <f t="shared" si="19"/>
        <v/>
      </c>
      <c r="J243" s="16" t="str">
        <f t="shared" si="20"/>
        <v/>
      </c>
    </row>
    <row r="244" spans="1:10">
      <c r="A244" s="139">
        <v>235</v>
      </c>
      <c r="B244" s="140"/>
      <c r="C244" s="140"/>
      <c r="D244" s="140"/>
      <c r="E244" s="141"/>
      <c r="F244" s="142"/>
      <c r="G244" s="140"/>
      <c r="H244" s="141"/>
      <c r="I244" s="16" t="str">
        <f t="shared" si="19"/>
        <v/>
      </c>
      <c r="J244" s="16" t="str">
        <f t="shared" si="20"/>
        <v/>
      </c>
    </row>
    <row r="245" spans="1:10">
      <c r="A245" s="139">
        <v>236</v>
      </c>
      <c r="B245" s="140"/>
      <c r="C245" s="140"/>
      <c r="D245" s="140"/>
      <c r="E245" s="141"/>
      <c r="F245" s="142"/>
      <c r="G245" s="140"/>
      <c r="H245" s="141"/>
      <c r="I245" s="16" t="str">
        <f t="shared" si="19"/>
        <v/>
      </c>
      <c r="J245" s="16" t="str">
        <f t="shared" si="20"/>
        <v/>
      </c>
    </row>
    <row r="246" spans="1:10">
      <c r="A246" s="139">
        <v>237</v>
      </c>
      <c r="B246" s="140"/>
      <c r="C246" s="140"/>
      <c r="D246" s="140"/>
      <c r="E246" s="141"/>
      <c r="F246" s="142"/>
      <c r="G246" s="140"/>
      <c r="H246" s="141"/>
      <c r="I246" s="16" t="str">
        <f t="shared" si="19"/>
        <v/>
      </c>
      <c r="J246" s="16" t="str">
        <f t="shared" si="20"/>
        <v/>
      </c>
    </row>
    <row r="247" spans="1:10">
      <c r="A247" s="139">
        <v>238</v>
      </c>
      <c r="B247" s="140"/>
      <c r="C247" s="140"/>
      <c r="D247" s="140"/>
      <c r="E247" s="141"/>
      <c r="F247" s="142"/>
      <c r="G247" s="140"/>
      <c r="H247" s="141"/>
      <c r="I247" s="16" t="str">
        <f t="shared" si="19"/>
        <v/>
      </c>
      <c r="J247" s="16" t="str">
        <f t="shared" si="20"/>
        <v/>
      </c>
    </row>
    <row r="248" spans="1:10">
      <c r="A248" s="139">
        <v>239</v>
      </c>
      <c r="B248" s="140"/>
      <c r="C248" s="140"/>
      <c r="D248" s="140"/>
      <c r="E248" s="141"/>
      <c r="F248" s="142"/>
      <c r="G248" s="140"/>
      <c r="H248" s="141"/>
      <c r="I248" s="16" t="str">
        <f t="shared" si="19"/>
        <v/>
      </c>
      <c r="J248" s="16" t="str">
        <f t="shared" si="20"/>
        <v/>
      </c>
    </row>
    <row r="249" spans="1:10">
      <c r="A249" s="139">
        <v>240</v>
      </c>
      <c r="B249" s="140"/>
      <c r="C249" s="140"/>
      <c r="D249" s="140"/>
      <c r="E249" s="141"/>
      <c r="F249" s="142"/>
      <c r="G249" s="140"/>
      <c r="H249" s="141"/>
      <c r="I249" s="16" t="str">
        <f t="shared" si="19"/>
        <v/>
      </c>
      <c r="J249" s="16" t="str">
        <f t="shared" si="20"/>
        <v/>
      </c>
    </row>
    <row r="250" spans="1:10">
      <c r="A250" s="139">
        <v>241</v>
      </c>
      <c r="B250" s="140"/>
      <c r="C250" s="140"/>
      <c r="D250" s="140"/>
      <c r="E250" s="141"/>
      <c r="F250" s="142"/>
      <c r="G250" s="140"/>
      <c r="H250" s="141"/>
      <c r="I250" s="16" t="str">
        <f t="shared" si="19"/>
        <v/>
      </c>
      <c r="J250" s="16" t="str">
        <f t="shared" si="20"/>
        <v/>
      </c>
    </row>
    <row r="251" spans="1:10">
      <c r="A251" s="139">
        <v>242</v>
      </c>
      <c r="B251" s="140"/>
      <c r="C251" s="140"/>
      <c r="D251" s="140"/>
      <c r="E251" s="141"/>
      <c r="F251" s="142"/>
      <c r="G251" s="140"/>
      <c r="H251" s="141"/>
      <c r="I251" s="16" t="str">
        <f t="shared" si="19"/>
        <v/>
      </c>
      <c r="J251" s="16" t="str">
        <f t="shared" si="20"/>
        <v/>
      </c>
    </row>
    <row r="252" spans="1:10">
      <c r="A252" s="139">
        <v>243</v>
      </c>
      <c r="B252" s="140"/>
      <c r="C252" s="140"/>
      <c r="D252" s="140"/>
      <c r="E252" s="141"/>
      <c r="F252" s="142"/>
      <c r="G252" s="140"/>
      <c r="H252" s="141"/>
      <c r="I252" s="16" t="str">
        <f t="shared" si="19"/>
        <v/>
      </c>
      <c r="J252" s="16" t="str">
        <f t="shared" si="20"/>
        <v/>
      </c>
    </row>
    <row r="253" spans="1:10">
      <c r="A253" s="139">
        <v>244</v>
      </c>
      <c r="B253" s="140"/>
      <c r="C253" s="140"/>
      <c r="D253" s="140"/>
      <c r="E253" s="141"/>
      <c r="F253" s="142"/>
      <c r="G253" s="140"/>
      <c r="H253" s="141"/>
      <c r="I253" s="16" t="str">
        <f t="shared" si="19"/>
        <v/>
      </c>
      <c r="J253" s="16" t="str">
        <f t="shared" si="20"/>
        <v/>
      </c>
    </row>
    <row r="254" spans="1:10">
      <c r="A254" s="139">
        <v>245</v>
      </c>
      <c r="B254" s="140"/>
      <c r="C254" s="140"/>
      <c r="D254" s="140"/>
      <c r="E254" s="141"/>
      <c r="F254" s="142"/>
      <c r="G254" s="140"/>
      <c r="H254" s="141"/>
      <c r="I254" s="16" t="str">
        <f t="shared" si="19"/>
        <v/>
      </c>
      <c r="J254" s="16" t="str">
        <f t="shared" si="20"/>
        <v/>
      </c>
    </row>
    <row r="255" spans="1:10">
      <c r="A255" s="139">
        <v>246</v>
      </c>
      <c r="B255" s="140"/>
      <c r="C255" s="140"/>
      <c r="D255" s="140"/>
      <c r="E255" s="141"/>
      <c r="F255" s="142"/>
      <c r="G255" s="140"/>
      <c r="H255" s="141"/>
      <c r="I255" s="16" t="str">
        <f t="shared" si="19"/>
        <v/>
      </c>
      <c r="J255" s="16" t="str">
        <f t="shared" si="20"/>
        <v/>
      </c>
    </row>
    <row r="256" spans="1:10">
      <c r="A256" s="139">
        <v>247</v>
      </c>
      <c r="B256" s="140"/>
      <c r="C256" s="140"/>
      <c r="D256" s="140"/>
      <c r="E256" s="141"/>
      <c r="F256" s="142"/>
      <c r="G256" s="140"/>
      <c r="H256" s="141"/>
      <c r="I256" s="16" t="str">
        <f t="shared" si="19"/>
        <v/>
      </c>
      <c r="J256" s="16" t="str">
        <f t="shared" si="20"/>
        <v/>
      </c>
    </row>
    <row r="257" spans="1:10">
      <c r="A257" s="139">
        <v>248</v>
      </c>
      <c r="B257" s="140"/>
      <c r="C257" s="140"/>
      <c r="D257" s="140"/>
      <c r="E257" s="141"/>
      <c r="F257" s="142"/>
      <c r="G257" s="140"/>
      <c r="H257" s="141"/>
      <c r="I257" s="16" t="str">
        <f t="shared" si="19"/>
        <v/>
      </c>
      <c r="J257" s="16" t="str">
        <f t="shared" si="20"/>
        <v/>
      </c>
    </row>
    <row r="258" spans="1:10">
      <c r="A258" s="139">
        <v>249</v>
      </c>
      <c r="B258" s="140"/>
      <c r="C258" s="140"/>
      <c r="D258" s="140"/>
      <c r="E258" s="141"/>
      <c r="F258" s="142"/>
      <c r="G258" s="140"/>
      <c r="H258" s="141"/>
      <c r="I258" s="16" t="str">
        <f t="shared" si="19"/>
        <v/>
      </c>
      <c r="J258" s="16" t="str">
        <f t="shared" si="20"/>
        <v/>
      </c>
    </row>
    <row r="259" spans="1:10">
      <c r="A259" s="139">
        <v>250</v>
      </c>
      <c r="B259" s="140"/>
      <c r="C259" s="140"/>
      <c r="D259" s="140"/>
      <c r="E259" s="141"/>
      <c r="F259" s="142"/>
      <c r="G259" s="140"/>
      <c r="H259" s="141"/>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B10" sqref="B10:H13"/>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415</v>
      </c>
      <c r="B5" s="527"/>
      <c r="C5" s="527"/>
      <c r="D5" s="527"/>
      <c r="E5" s="527"/>
      <c r="F5" s="527"/>
      <c r="G5" s="527"/>
      <c r="H5" s="527"/>
      <c r="I5" s="527"/>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SUMIF(J10:J214,"&gt;0")</f>
        <v>0</v>
      </c>
      <c r="K9" s="4">
        <f t="shared" si="0"/>
        <v>0</v>
      </c>
      <c r="L9" s="4">
        <f t="shared" si="0"/>
        <v>0</v>
      </c>
      <c r="M9" s="4">
        <f t="shared" si="0"/>
        <v>0</v>
      </c>
      <c r="N9" s="4">
        <f t="shared" si="0"/>
        <v>0</v>
      </c>
      <c r="O9" s="293"/>
    </row>
    <row r="10" spans="1:16">
      <c r="A10" s="37">
        <v>1</v>
      </c>
      <c r="B10" s="7"/>
      <c r="C10" s="7"/>
      <c r="D10" s="65"/>
      <c r="E10" s="5"/>
      <c r="F10" s="215"/>
      <c r="G10" s="215"/>
      <c r="H10" s="215"/>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65" t="str">
        <f t="shared" ref="M10:M175" si="5">IF(OR($B10="",$C10="",$D10="",$E10="",$F10="",$F10&gt;an_final,$O10=FALSE),"",IF($H10="",$G10/P10,$H10))</f>
        <v/>
      </c>
      <c r="N10" s="58" t="str">
        <f t="shared" ref="N10:N175" si="6">IF(OR($B10="",$C10="",$D10="",$E10="",$F10="",$F10&lt;an_initial,$F10&gt;an_final,$O10=FALSE),"",IF($H10="",$G10/P10,$H10))</f>
        <v/>
      </c>
      <c r="O10" s="342" t="b">
        <f t="shared" ref="O10:O175" si="7">IF(nume_candidat="",FALSE,ISNUMBER(SEARCH(nume_candidat,$B10)))</f>
        <v>0</v>
      </c>
      <c r="P10" s="343">
        <f t="shared" ref="P10:P175" si="8">LEN(B10)-LEN(SUBSTITUTE(B10,",",""))+1</f>
        <v>1</v>
      </c>
    </row>
    <row r="11" spans="1:16">
      <c r="A11" s="37">
        <v>2</v>
      </c>
      <c r="B11" s="7"/>
      <c r="C11" s="7"/>
      <c r="D11" s="65"/>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65"/>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5"/>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5"/>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5"/>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5"/>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5"/>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5"/>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5"/>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5"/>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5"/>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5"/>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5"/>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5"/>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5"/>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5"/>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5"/>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5"/>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5"/>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5"/>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5"/>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5"/>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5"/>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5"/>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5"/>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5"/>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5"/>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5"/>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5"/>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5"/>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5"/>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5"/>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5"/>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5"/>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5"/>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5"/>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5"/>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5"/>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5"/>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5"/>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5"/>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5"/>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5"/>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5"/>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5"/>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5"/>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5"/>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5"/>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5"/>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5"/>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5"/>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5"/>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5"/>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5"/>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5"/>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5"/>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5"/>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5"/>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5"/>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5"/>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5"/>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5"/>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5"/>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5"/>
      <c r="E74" s="212"/>
      <c r="F74" s="211"/>
      <c r="G74" s="211"/>
      <c r="H74" s="211"/>
      <c r="I74" s="16" t="str">
        <f t="shared" ref="I74:I137" si="9">IF(OR($B74="",$C74="",$D74="",$E74="",$F74&lt;an_initial,$F74&gt;an_final,$O74=FALSE),"",IF($H74="",CS_STR_ALTE2*$G74/P74,CS_STR_ALTE2*$H74))</f>
        <v/>
      </c>
      <c r="J74" s="16" t="str">
        <f t="shared" ref="J74:J137" si="10">IF(OR($B74="",$C74="",$D74="",$E74="",$F74="",$F74&gt;an_final,$O74=FALSE),"",IF($H74="",CS_STR_ALTE2*$G74/P74,CS_STR_ALTE2*$H74))</f>
        <v/>
      </c>
      <c r="K74" s="364" t="str">
        <f t="shared" si="3"/>
        <v/>
      </c>
      <c r="L74" s="58" t="str">
        <f t="shared" si="4"/>
        <v/>
      </c>
      <c r="M74" s="365" t="str">
        <f t="shared" si="5"/>
        <v/>
      </c>
      <c r="N74" s="58" t="str">
        <f t="shared" si="6"/>
        <v/>
      </c>
      <c r="O74" s="342" t="b">
        <f t="shared" si="7"/>
        <v>0</v>
      </c>
      <c r="P74" s="343">
        <f t="shared" si="8"/>
        <v>1</v>
      </c>
    </row>
    <row r="75" spans="1:16">
      <c r="A75" s="139">
        <v>66</v>
      </c>
      <c r="B75" s="6"/>
      <c r="C75" s="6"/>
      <c r="D75" s="65"/>
      <c r="E75" s="212"/>
      <c r="F75" s="211"/>
      <c r="G75" s="211"/>
      <c r="H75" s="211"/>
      <c r="I75" s="16" t="str">
        <f t="shared" si="9"/>
        <v/>
      </c>
      <c r="J75" s="16" t="str">
        <f t="shared" si="10"/>
        <v/>
      </c>
      <c r="K75" s="364" t="str">
        <f t="shared" si="3"/>
        <v/>
      </c>
      <c r="L75" s="58" t="str">
        <f t="shared" si="4"/>
        <v/>
      </c>
      <c r="M75" s="365" t="str">
        <f t="shared" si="5"/>
        <v/>
      </c>
      <c r="N75" s="58" t="str">
        <f t="shared" si="6"/>
        <v/>
      </c>
      <c r="O75" s="342" t="b">
        <f t="shared" si="7"/>
        <v>0</v>
      </c>
      <c r="P75" s="343">
        <f t="shared" si="8"/>
        <v>1</v>
      </c>
    </row>
    <row r="76" spans="1:16">
      <c r="A76" s="139">
        <v>67</v>
      </c>
      <c r="B76" s="6"/>
      <c r="C76" s="6"/>
      <c r="D76" s="65"/>
      <c r="E76" s="212"/>
      <c r="F76" s="211"/>
      <c r="G76" s="211"/>
      <c r="H76" s="211"/>
      <c r="I76" s="16" t="str">
        <f t="shared" si="9"/>
        <v/>
      </c>
      <c r="J76" s="16" t="str">
        <f t="shared" si="10"/>
        <v/>
      </c>
      <c r="K76" s="364" t="str">
        <f t="shared" si="3"/>
        <v/>
      </c>
      <c r="L76" s="58" t="str">
        <f t="shared" si="4"/>
        <v/>
      </c>
      <c r="M76" s="365" t="str">
        <f t="shared" si="5"/>
        <v/>
      </c>
      <c r="N76" s="58" t="str">
        <f t="shared" si="6"/>
        <v/>
      </c>
      <c r="O76" s="342" t="b">
        <f t="shared" si="7"/>
        <v>0</v>
      </c>
      <c r="P76" s="343">
        <f t="shared" si="8"/>
        <v>1</v>
      </c>
    </row>
    <row r="77" spans="1:16">
      <c r="A77" s="139">
        <v>68</v>
      </c>
      <c r="B77" s="6"/>
      <c r="C77" s="6"/>
      <c r="D77" s="65"/>
      <c r="E77" s="212"/>
      <c r="F77" s="211"/>
      <c r="G77" s="211"/>
      <c r="H77" s="211"/>
      <c r="I77" s="16" t="str">
        <f t="shared" si="9"/>
        <v/>
      </c>
      <c r="J77" s="16" t="str">
        <f t="shared" si="10"/>
        <v/>
      </c>
      <c r="K77" s="364" t="str">
        <f t="shared" si="3"/>
        <v/>
      </c>
      <c r="L77" s="58" t="str">
        <f t="shared" si="4"/>
        <v/>
      </c>
      <c r="M77" s="365" t="str">
        <f t="shared" si="5"/>
        <v/>
      </c>
      <c r="N77" s="58" t="str">
        <f t="shared" si="6"/>
        <v/>
      </c>
      <c r="O77" s="342" t="b">
        <f t="shared" si="7"/>
        <v>0</v>
      </c>
      <c r="P77" s="343">
        <f t="shared" si="8"/>
        <v>1</v>
      </c>
    </row>
    <row r="78" spans="1:16">
      <c r="A78" s="139">
        <v>69</v>
      </c>
      <c r="B78" s="6"/>
      <c r="C78" s="6"/>
      <c r="D78" s="65"/>
      <c r="E78" s="212"/>
      <c r="F78" s="211"/>
      <c r="G78" s="211"/>
      <c r="H78" s="211"/>
      <c r="I78" s="16" t="str">
        <f t="shared" si="9"/>
        <v/>
      </c>
      <c r="J78" s="16" t="str">
        <f t="shared" si="10"/>
        <v/>
      </c>
      <c r="K78" s="364" t="str">
        <f t="shared" si="3"/>
        <v/>
      </c>
      <c r="L78" s="58" t="str">
        <f t="shared" si="4"/>
        <v/>
      </c>
      <c r="M78" s="365" t="str">
        <f t="shared" si="5"/>
        <v/>
      </c>
      <c r="N78" s="58" t="str">
        <f t="shared" si="6"/>
        <v/>
      </c>
      <c r="O78" s="342" t="b">
        <f t="shared" si="7"/>
        <v>0</v>
      </c>
      <c r="P78" s="343">
        <f t="shared" si="8"/>
        <v>1</v>
      </c>
    </row>
    <row r="79" spans="1:16">
      <c r="A79" s="139">
        <v>70</v>
      </c>
      <c r="B79" s="6"/>
      <c r="C79" s="6"/>
      <c r="D79" s="65"/>
      <c r="E79" s="212"/>
      <c r="F79" s="211"/>
      <c r="G79" s="211"/>
      <c r="H79" s="211"/>
      <c r="I79" s="16" t="str">
        <f t="shared" si="9"/>
        <v/>
      </c>
      <c r="J79" s="16" t="str">
        <f t="shared" si="10"/>
        <v/>
      </c>
      <c r="K79" s="364" t="str">
        <f t="shared" si="3"/>
        <v/>
      </c>
      <c r="L79" s="58" t="str">
        <f t="shared" si="4"/>
        <v/>
      </c>
      <c r="M79" s="365" t="str">
        <f t="shared" si="5"/>
        <v/>
      </c>
      <c r="N79" s="58" t="str">
        <f t="shared" si="6"/>
        <v/>
      </c>
      <c r="O79" s="342" t="b">
        <f t="shared" si="7"/>
        <v>0</v>
      </c>
      <c r="P79" s="343">
        <f t="shared" si="8"/>
        <v>1</v>
      </c>
    </row>
    <row r="80" spans="1:16">
      <c r="A80" s="139">
        <v>71</v>
      </c>
      <c r="B80" s="6"/>
      <c r="C80" s="6"/>
      <c r="D80" s="65"/>
      <c r="E80" s="212"/>
      <c r="F80" s="211"/>
      <c r="G80" s="211"/>
      <c r="H80" s="211"/>
      <c r="I80" s="16" t="str">
        <f t="shared" si="9"/>
        <v/>
      </c>
      <c r="J80" s="16" t="str">
        <f t="shared" si="10"/>
        <v/>
      </c>
      <c r="K80" s="364" t="str">
        <f t="shared" si="3"/>
        <v/>
      </c>
      <c r="L80" s="58" t="str">
        <f t="shared" si="4"/>
        <v/>
      </c>
      <c r="M80" s="365" t="str">
        <f t="shared" si="5"/>
        <v/>
      </c>
      <c r="N80" s="58" t="str">
        <f t="shared" si="6"/>
        <v/>
      </c>
      <c r="O80" s="342" t="b">
        <f t="shared" si="7"/>
        <v>0</v>
      </c>
      <c r="P80" s="343">
        <f t="shared" si="8"/>
        <v>1</v>
      </c>
    </row>
    <row r="81" spans="1:16">
      <c r="A81" s="139">
        <v>72</v>
      </c>
      <c r="B81" s="6"/>
      <c r="C81" s="6"/>
      <c r="D81" s="65"/>
      <c r="E81" s="212"/>
      <c r="F81" s="211"/>
      <c r="G81" s="211"/>
      <c r="H81" s="211"/>
      <c r="I81" s="16" t="str">
        <f t="shared" si="9"/>
        <v/>
      </c>
      <c r="J81" s="16" t="str">
        <f t="shared" si="10"/>
        <v/>
      </c>
      <c r="K81" s="364" t="str">
        <f t="shared" si="3"/>
        <v/>
      </c>
      <c r="L81" s="58" t="str">
        <f t="shared" si="4"/>
        <v/>
      </c>
      <c r="M81" s="365" t="str">
        <f t="shared" si="5"/>
        <v/>
      </c>
      <c r="N81" s="58" t="str">
        <f t="shared" si="6"/>
        <v/>
      </c>
      <c r="O81" s="342" t="b">
        <f t="shared" si="7"/>
        <v>0</v>
      </c>
      <c r="P81" s="343">
        <f t="shared" si="8"/>
        <v>1</v>
      </c>
    </row>
    <row r="82" spans="1:16">
      <c r="A82" s="139">
        <v>73</v>
      </c>
      <c r="B82" s="6"/>
      <c r="C82" s="6"/>
      <c r="D82" s="65"/>
      <c r="E82" s="212"/>
      <c r="F82" s="211"/>
      <c r="G82" s="211"/>
      <c r="H82" s="211"/>
      <c r="I82" s="16" t="str">
        <f t="shared" si="9"/>
        <v/>
      </c>
      <c r="J82" s="16" t="str">
        <f t="shared" si="10"/>
        <v/>
      </c>
      <c r="K82" s="364" t="str">
        <f t="shared" si="3"/>
        <v/>
      </c>
      <c r="L82" s="58" t="str">
        <f t="shared" si="4"/>
        <v/>
      </c>
      <c r="M82" s="365" t="str">
        <f t="shared" si="5"/>
        <v/>
      </c>
      <c r="N82" s="58" t="str">
        <f t="shared" si="6"/>
        <v/>
      </c>
      <c r="O82" s="342" t="b">
        <f t="shared" si="7"/>
        <v>0</v>
      </c>
      <c r="P82" s="343">
        <f t="shared" si="8"/>
        <v>1</v>
      </c>
    </row>
    <row r="83" spans="1:16">
      <c r="A83" s="139">
        <v>74</v>
      </c>
      <c r="B83" s="6"/>
      <c r="C83" s="6"/>
      <c r="D83" s="65"/>
      <c r="E83" s="212"/>
      <c r="F83" s="211"/>
      <c r="G83" s="211"/>
      <c r="H83" s="211"/>
      <c r="I83" s="16" t="str">
        <f t="shared" si="9"/>
        <v/>
      </c>
      <c r="J83" s="16" t="str">
        <f t="shared" si="10"/>
        <v/>
      </c>
      <c r="K83" s="364" t="str">
        <f t="shared" si="3"/>
        <v/>
      </c>
      <c r="L83" s="58" t="str">
        <f t="shared" si="4"/>
        <v/>
      </c>
      <c r="M83" s="365" t="str">
        <f t="shared" si="5"/>
        <v/>
      </c>
      <c r="N83" s="58" t="str">
        <f t="shared" si="6"/>
        <v/>
      </c>
      <c r="O83" s="342" t="b">
        <f t="shared" si="7"/>
        <v>0</v>
      </c>
      <c r="P83" s="343">
        <f t="shared" si="8"/>
        <v>1</v>
      </c>
    </row>
    <row r="84" spans="1:16">
      <c r="A84" s="139">
        <v>75</v>
      </c>
      <c r="B84" s="6"/>
      <c r="C84" s="6"/>
      <c r="D84" s="65"/>
      <c r="E84" s="212"/>
      <c r="F84" s="211"/>
      <c r="G84" s="211"/>
      <c r="H84" s="211"/>
      <c r="I84" s="16" t="str">
        <f t="shared" si="9"/>
        <v/>
      </c>
      <c r="J84" s="16" t="str">
        <f t="shared" si="10"/>
        <v/>
      </c>
      <c r="K84" s="364" t="str">
        <f t="shared" si="3"/>
        <v/>
      </c>
      <c r="L84" s="58" t="str">
        <f t="shared" si="4"/>
        <v/>
      </c>
      <c r="M84" s="365" t="str">
        <f t="shared" si="5"/>
        <v/>
      </c>
      <c r="N84" s="58" t="str">
        <f t="shared" si="6"/>
        <v/>
      </c>
      <c r="O84" s="342" t="b">
        <f t="shared" si="7"/>
        <v>0</v>
      </c>
      <c r="P84" s="343">
        <f t="shared" si="8"/>
        <v>1</v>
      </c>
    </row>
    <row r="85" spans="1:16">
      <c r="A85" s="139">
        <v>76</v>
      </c>
      <c r="B85" s="6"/>
      <c r="C85" s="6"/>
      <c r="D85" s="65"/>
      <c r="E85" s="212"/>
      <c r="F85" s="211"/>
      <c r="G85" s="211"/>
      <c r="H85" s="211"/>
      <c r="I85" s="16" t="str">
        <f t="shared" si="9"/>
        <v/>
      </c>
      <c r="J85" s="16" t="str">
        <f t="shared" si="10"/>
        <v/>
      </c>
      <c r="K85" s="364" t="str">
        <f t="shared" si="3"/>
        <v/>
      </c>
      <c r="L85" s="58" t="str">
        <f t="shared" si="4"/>
        <v/>
      </c>
      <c r="M85" s="365" t="str">
        <f t="shared" si="5"/>
        <v/>
      </c>
      <c r="N85" s="58" t="str">
        <f t="shared" si="6"/>
        <v/>
      </c>
      <c r="O85" s="342" t="b">
        <f t="shared" si="7"/>
        <v>0</v>
      </c>
      <c r="P85" s="343">
        <f t="shared" si="8"/>
        <v>1</v>
      </c>
    </row>
    <row r="86" spans="1:16">
      <c r="A86" s="139">
        <v>77</v>
      </c>
      <c r="B86" s="6"/>
      <c r="C86" s="6"/>
      <c r="D86" s="65"/>
      <c r="E86" s="212"/>
      <c r="F86" s="211"/>
      <c r="G86" s="211"/>
      <c r="H86" s="211"/>
      <c r="I86" s="16" t="str">
        <f t="shared" si="9"/>
        <v/>
      </c>
      <c r="J86" s="16" t="str">
        <f t="shared" si="10"/>
        <v/>
      </c>
      <c r="K86" s="364" t="str">
        <f t="shared" si="3"/>
        <v/>
      </c>
      <c r="L86" s="58" t="str">
        <f t="shared" si="4"/>
        <v/>
      </c>
      <c r="M86" s="365" t="str">
        <f t="shared" si="5"/>
        <v/>
      </c>
      <c r="N86" s="58" t="str">
        <f t="shared" si="6"/>
        <v/>
      </c>
      <c r="O86" s="342" t="b">
        <f t="shared" si="7"/>
        <v>0</v>
      </c>
      <c r="P86" s="343">
        <f t="shared" si="8"/>
        <v>1</v>
      </c>
    </row>
    <row r="87" spans="1:16">
      <c r="A87" s="139">
        <v>78</v>
      </c>
      <c r="B87" s="6"/>
      <c r="C87" s="6"/>
      <c r="D87" s="65"/>
      <c r="E87" s="212"/>
      <c r="F87" s="211"/>
      <c r="G87" s="211"/>
      <c r="H87" s="211"/>
      <c r="I87" s="16" t="str">
        <f t="shared" si="9"/>
        <v/>
      </c>
      <c r="J87" s="16" t="str">
        <f t="shared" si="10"/>
        <v/>
      </c>
      <c r="K87" s="364" t="str">
        <f t="shared" si="3"/>
        <v/>
      </c>
      <c r="L87" s="58" t="str">
        <f t="shared" si="4"/>
        <v/>
      </c>
      <c r="M87" s="365" t="str">
        <f t="shared" si="5"/>
        <v/>
      </c>
      <c r="N87" s="58" t="str">
        <f t="shared" si="6"/>
        <v/>
      </c>
      <c r="O87" s="342" t="b">
        <f t="shared" si="7"/>
        <v>0</v>
      </c>
      <c r="P87" s="343">
        <f t="shared" si="8"/>
        <v>1</v>
      </c>
    </row>
    <row r="88" spans="1:16">
      <c r="A88" s="139">
        <v>79</v>
      </c>
      <c r="B88" s="6"/>
      <c r="C88" s="6"/>
      <c r="D88" s="65"/>
      <c r="E88" s="212"/>
      <c r="F88" s="211"/>
      <c r="G88" s="211"/>
      <c r="H88" s="211"/>
      <c r="I88" s="16" t="str">
        <f t="shared" si="9"/>
        <v/>
      </c>
      <c r="J88" s="16" t="str">
        <f t="shared" si="10"/>
        <v/>
      </c>
      <c r="K88" s="364" t="str">
        <f t="shared" si="3"/>
        <v/>
      </c>
      <c r="L88" s="58" t="str">
        <f t="shared" si="4"/>
        <v/>
      </c>
      <c r="M88" s="365" t="str">
        <f t="shared" si="5"/>
        <v/>
      </c>
      <c r="N88" s="58" t="str">
        <f t="shared" si="6"/>
        <v/>
      </c>
      <c r="O88" s="342" t="b">
        <f t="shared" si="7"/>
        <v>0</v>
      </c>
      <c r="P88" s="343">
        <f t="shared" si="8"/>
        <v>1</v>
      </c>
    </row>
    <row r="89" spans="1:16">
      <c r="A89" s="139">
        <v>80</v>
      </c>
      <c r="B89" s="6"/>
      <c r="C89" s="6"/>
      <c r="D89" s="65"/>
      <c r="E89" s="212"/>
      <c r="F89" s="211"/>
      <c r="G89" s="211"/>
      <c r="H89" s="211"/>
      <c r="I89" s="16" t="str">
        <f t="shared" si="9"/>
        <v/>
      </c>
      <c r="J89" s="16" t="str">
        <f t="shared" si="10"/>
        <v/>
      </c>
      <c r="K89" s="364" t="str">
        <f t="shared" si="3"/>
        <v/>
      </c>
      <c r="L89" s="58" t="str">
        <f t="shared" si="4"/>
        <v/>
      </c>
      <c r="M89" s="365" t="str">
        <f t="shared" si="5"/>
        <v/>
      </c>
      <c r="N89" s="58" t="str">
        <f t="shared" si="6"/>
        <v/>
      </c>
      <c r="O89" s="342" t="b">
        <f t="shared" si="7"/>
        <v>0</v>
      </c>
      <c r="P89" s="343">
        <f t="shared" si="8"/>
        <v>1</v>
      </c>
    </row>
    <row r="90" spans="1:16">
      <c r="A90" s="139">
        <v>81</v>
      </c>
      <c r="B90" s="6"/>
      <c r="C90" s="6"/>
      <c r="D90" s="65"/>
      <c r="E90" s="212"/>
      <c r="F90" s="211"/>
      <c r="G90" s="211"/>
      <c r="H90" s="211"/>
      <c r="I90" s="16" t="str">
        <f t="shared" si="9"/>
        <v/>
      </c>
      <c r="J90" s="16" t="str">
        <f t="shared" si="10"/>
        <v/>
      </c>
      <c r="K90" s="364" t="str">
        <f t="shared" si="3"/>
        <v/>
      </c>
      <c r="L90" s="58" t="str">
        <f t="shared" si="4"/>
        <v/>
      </c>
      <c r="M90" s="365" t="str">
        <f t="shared" si="5"/>
        <v/>
      </c>
      <c r="N90" s="58" t="str">
        <f t="shared" si="6"/>
        <v/>
      </c>
      <c r="O90" s="342" t="b">
        <f t="shared" si="7"/>
        <v>0</v>
      </c>
      <c r="P90" s="343">
        <f t="shared" si="8"/>
        <v>1</v>
      </c>
    </row>
    <row r="91" spans="1:16">
      <c r="A91" s="139">
        <v>82</v>
      </c>
      <c r="B91" s="6"/>
      <c r="C91" s="6"/>
      <c r="D91" s="65"/>
      <c r="E91" s="212"/>
      <c r="F91" s="211"/>
      <c r="G91" s="211"/>
      <c r="H91" s="211"/>
      <c r="I91" s="16" t="str">
        <f t="shared" si="9"/>
        <v/>
      </c>
      <c r="J91" s="16" t="str">
        <f t="shared" si="10"/>
        <v/>
      </c>
      <c r="K91" s="364" t="str">
        <f t="shared" si="3"/>
        <v/>
      </c>
      <c r="L91" s="58" t="str">
        <f t="shared" si="4"/>
        <v/>
      </c>
      <c r="M91" s="365" t="str">
        <f t="shared" si="5"/>
        <v/>
      </c>
      <c r="N91" s="58" t="str">
        <f t="shared" si="6"/>
        <v/>
      </c>
      <c r="O91" s="342" t="b">
        <f t="shared" si="7"/>
        <v>0</v>
      </c>
      <c r="P91" s="343">
        <f t="shared" si="8"/>
        <v>1</v>
      </c>
    </row>
    <row r="92" spans="1:16">
      <c r="A92" s="139">
        <v>83</v>
      </c>
      <c r="B92" s="6"/>
      <c r="C92" s="6"/>
      <c r="D92" s="65"/>
      <c r="E92" s="212"/>
      <c r="F92" s="211"/>
      <c r="G92" s="211"/>
      <c r="H92" s="211"/>
      <c r="I92" s="16" t="str">
        <f t="shared" si="9"/>
        <v/>
      </c>
      <c r="J92" s="16" t="str">
        <f t="shared" si="10"/>
        <v/>
      </c>
      <c r="K92" s="364" t="str">
        <f t="shared" si="3"/>
        <v/>
      </c>
      <c r="L92" s="58" t="str">
        <f t="shared" si="4"/>
        <v/>
      </c>
      <c r="M92" s="365" t="str">
        <f t="shared" si="5"/>
        <v/>
      </c>
      <c r="N92" s="58" t="str">
        <f t="shared" si="6"/>
        <v/>
      </c>
      <c r="O92" s="342" t="b">
        <f t="shared" si="7"/>
        <v>0</v>
      </c>
      <c r="P92" s="343">
        <f t="shared" si="8"/>
        <v>1</v>
      </c>
    </row>
    <row r="93" spans="1:16">
      <c r="A93" s="139">
        <v>84</v>
      </c>
      <c r="B93" s="6"/>
      <c r="C93" s="6"/>
      <c r="D93" s="65"/>
      <c r="E93" s="212"/>
      <c r="F93" s="211"/>
      <c r="G93" s="211"/>
      <c r="H93" s="211"/>
      <c r="I93" s="16" t="str">
        <f t="shared" si="9"/>
        <v/>
      </c>
      <c r="J93" s="16" t="str">
        <f t="shared" si="10"/>
        <v/>
      </c>
      <c r="K93" s="364" t="str">
        <f t="shared" si="3"/>
        <v/>
      </c>
      <c r="L93" s="58" t="str">
        <f t="shared" si="4"/>
        <v/>
      </c>
      <c r="M93" s="365" t="str">
        <f t="shared" si="5"/>
        <v/>
      </c>
      <c r="N93" s="58" t="str">
        <f t="shared" si="6"/>
        <v/>
      </c>
      <c r="O93" s="342" t="b">
        <f t="shared" si="7"/>
        <v>0</v>
      </c>
      <c r="P93" s="343">
        <f t="shared" si="8"/>
        <v>1</v>
      </c>
    </row>
    <row r="94" spans="1:16">
      <c r="A94" s="139">
        <v>85</v>
      </c>
      <c r="B94" s="6"/>
      <c r="C94" s="6"/>
      <c r="D94" s="65"/>
      <c r="E94" s="212"/>
      <c r="F94" s="211"/>
      <c r="G94" s="211"/>
      <c r="H94" s="211"/>
      <c r="I94" s="16" t="str">
        <f t="shared" si="9"/>
        <v/>
      </c>
      <c r="J94" s="16" t="str">
        <f t="shared" si="10"/>
        <v/>
      </c>
      <c r="K94" s="364" t="str">
        <f t="shared" si="3"/>
        <v/>
      </c>
      <c r="L94" s="58" t="str">
        <f t="shared" si="4"/>
        <v/>
      </c>
      <c r="M94" s="365" t="str">
        <f t="shared" si="5"/>
        <v/>
      </c>
      <c r="N94" s="58" t="str">
        <f t="shared" si="6"/>
        <v/>
      </c>
      <c r="O94" s="342" t="b">
        <f t="shared" si="7"/>
        <v>0</v>
      </c>
      <c r="P94" s="343">
        <f t="shared" si="8"/>
        <v>1</v>
      </c>
    </row>
    <row r="95" spans="1:16">
      <c r="A95" s="139">
        <v>86</v>
      </c>
      <c r="B95" s="6"/>
      <c r="C95" s="6"/>
      <c r="D95" s="65"/>
      <c r="E95" s="212"/>
      <c r="F95" s="211"/>
      <c r="G95" s="211"/>
      <c r="H95" s="211"/>
      <c r="I95" s="16" t="str">
        <f t="shared" si="9"/>
        <v/>
      </c>
      <c r="J95" s="16" t="str">
        <f t="shared" si="10"/>
        <v/>
      </c>
      <c r="K95" s="364" t="str">
        <f t="shared" si="3"/>
        <v/>
      </c>
      <c r="L95" s="58" t="str">
        <f t="shared" si="4"/>
        <v/>
      </c>
      <c r="M95" s="365" t="str">
        <f t="shared" si="5"/>
        <v/>
      </c>
      <c r="N95" s="58" t="str">
        <f t="shared" si="6"/>
        <v/>
      </c>
      <c r="O95" s="342" t="b">
        <f t="shared" si="7"/>
        <v>0</v>
      </c>
      <c r="P95" s="343">
        <f t="shared" si="8"/>
        <v>1</v>
      </c>
    </row>
    <row r="96" spans="1:16">
      <c r="A96" s="139">
        <v>87</v>
      </c>
      <c r="B96" s="6"/>
      <c r="C96" s="6"/>
      <c r="D96" s="65"/>
      <c r="E96" s="212"/>
      <c r="F96" s="211"/>
      <c r="G96" s="211"/>
      <c r="H96" s="211"/>
      <c r="I96" s="16" t="str">
        <f t="shared" si="9"/>
        <v/>
      </c>
      <c r="J96" s="16" t="str">
        <f t="shared" si="10"/>
        <v/>
      </c>
      <c r="K96" s="364" t="str">
        <f t="shared" si="3"/>
        <v/>
      </c>
      <c r="L96" s="58" t="str">
        <f t="shared" si="4"/>
        <v/>
      </c>
      <c r="M96" s="365" t="str">
        <f t="shared" si="5"/>
        <v/>
      </c>
      <c r="N96" s="58" t="str">
        <f t="shared" si="6"/>
        <v/>
      </c>
      <c r="O96" s="342" t="b">
        <f t="shared" si="7"/>
        <v>0</v>
      </c>
      <c r="P96" s="343">
        <f t="shared" si="8"/>
        <v>1</v>
      </c>
    </row>
    <row r="97" spans="1:16">
      <c r="A97" s="139">
        <v>88</v>
      </c>
      <c r="B97" s="6"/>
      <c r="C97" s="6"/>
      <c r="D97" s="65"/>
      <c r="E97" s="212"/>
      <c r="F97" s="211"/>
      <c r="G97" s="211"/>
      <c r="H97" s="211"/>
      <c r="I97" s="16" t="str">
        <f t="shared" si="9"/>
        <v/>
      </c>
      <c r="J97" s="16" t="str">
        <f t="shared" si="10"/>
        <v/>
      </c>
      <c r="K97" s="364" t="str">
        <f t="shared" si="3"/>
        <v/>
      </c>
      <c r="L97" s="58" t="str">
        <f t="shared" si="4"/>
        <v/>
      </c>
      <c r="M97" s="365" t="str">
        <f t="shared" si="5"/>
        <v/>
      </c>
      <c r="N97" s="58" t="str">
        <f t="shared" si="6"/>
        <v/>
      </c>
      <c r="O97" s="342" t="b">
        <f t="shared" si="7"/>
        <v>0</v>
      </c>
      <c r="P97" s="343">
        <f t="shared" si="8"/>
        <v>1</v>
      </c>
    </row>
    <row r="98" spans="1:16">
      <c r="A98" s="139">
        <v>89</v>
      </c>
      <c r="B98" s="6"/>
      <c r="C98" s="6"/>
      <c r="D98" s="65"/>
      <c r="E98" s="212"/>
      <c r="F98" s="211"/>
      <c r="G98" s="211"/>
      <c r="H98" s="211"/>
      <c r="I98" s="16" t="str">
        <f t="shared" si="9"/>
        <v/>
      </c>
      <c r="J98" s="16" t="str">
        <f t="shared" si="10"/>
        <v/>
      </c>
      <c r="K98" s="364" t="str">
        <f t="shared" si="3"/>
        <v/>
      </c>
      <c r="L98" s="58" t="str">
        <f t="shared" si="4"/>
        <v/>
      </c>
      <c r="M98" s="365" t="str">
        <f t="shared" si="5"/>
        <v/>
      </c>
      <c r="N98" s="58" t="str">
        <f t="shared" si="6"/>
        <v/>
      </c>
      <c r="O98" s="342" t="b">
        <f t="shared" si="7"/>
        <v>0</v>
      </c>
      <c r="P98" s="343">
        <f t="shared" si="8"/>
        <v>1</v>
      </c>
    </row>
    <row r="99" spans="1:16">
      <c r="A99" s="139">
        <v>90</v>
      </c>
      <c r="B99" s="6"/>
      <c r="C99" s="6"/>
      <c r="D99" s="65"/>
      <c r="E99" s="212"/>
      <c r="F99" s="211"/>
      <c r="G99" s="211"/>
      <c r="H99" s="211"/>
      <c r="I99" s="16" t="str">
        <f t="shared" si="9"/>
        <v/>
      </c>
      <c r="J99" s="16" t="str">
        <f t="shared" si="10"/>
        <v/>
      </c>
      <c r="K99" s="364" t="str">
        <f t="shared" si="3"/>
        <v/>
      </c>
      <c r="L99" s="58" t="str">
        <f t="shared" si="4"/>
        <v/>
      </c>
      <c r="M99" s="365" t="str">
        <f t="shared" si="5"/>
        <v/>
      </c>
      <c r="N99" s="58" t="str">
        <f t="shared" si="6"/>
        <v/>
      </c>
      <c r="O99" s="342" t="b">
        <f t="shared" si="7"/>
        <v>0</v>
      </c>
      <c r="P99" s="343">
        <f t="shared" si="8"/>
        <v>1</v>
      </c>
    </row>
    <row r="100" spans="1:16">
      <c r="A100" s="139">
        <v>91</v>
      </c>
      <c r="B100" s="6"/>
      <c r="C100" s="6"/>
      <c r="D100" s="65"/>
      <c r="E100" s="212"/>
      <c r="F100" s="211"/>
      <c r="G100" s="211"/>
      <c r="H100" s="211"/>
      <c r="I100" s="16" t="str">
        <f t="shared" si="9"/>
        <v/>
      </c>
      <c r="J100" s="16" t="str">
        <f t="shared" si="10"/>
        <v/>
      </c>
      <c r="K100" s="364" t="str">
        <f t="shared" si="3"/>
        <v/>
      </c>
      <c r="L100" s="58" t="str">
        <f t="shared" si="4"/>
        <v/>
      </c>
      <c r="M100" s="365" t="str">
        <f t="shared" si="5"/>
        <v/>
      </c>
      <c r="N100" s="58" t="str">
        <f t="shared" si="6"/>
        <v/>
      </c>
      <c r="O100" s="342" t="b">
        <f t="shared" si="7"/>
        <v>0</v>
      </c>
      <c r="P100" s="343">
        <f t="shared" si="8"/>
        <v>1</v>
      </c>
    </row>
    <row r="101" spans="1:16">
      <c r="A101" s="139">
        <v>92</v>
      </c>
      <c r="B101" s="6"/>
      <c r="C101" s="6"/>
      <c r="D101" s="65"/>
      <c r="E101" s="212"/>
      <c r="F101" s="211"/>
      <c r="G101" s="211"/>
      <c r="H101" s="211"/>
      <c r="I101" s="16" t="str">
        <f t="shared" si="9"/>
        <v/>
      </c>
      <c r="J101" s="16" t="str">
        <f t="shared" si="10"/>
        <v/>
      </c>
      <c r="K101" s="364" t="str">
        <f t="shared" si="3"/>
        <v/>
      </c>
      <c r="L101" s="58" t="str">
        <f t="shared" si="4"/>
        <v/>
      </c>
      <c r="M101" s="365" t="str">
        <f t="shared" si="5"/>
        <v/>
      </c>
      <c r="N101" s="58" t="str">
        <f t="shared" si="6"/>
        <v/>
      </c>
      <c r="O101" s="342" t="b">
        <f t="shared" si="7"/>
        <v>0</v>
      </c>
      <c r="P101" s="343">
        <f t="shared" si="8"/>
        <v>1</v>
      </c>
    </row>
    <row r="102" spans="1:16">
      <c r="A102" s="139">
        <v>93</v>
      </c>
      <c r="B102" s="6"/>
      <c r="C102" s="6"/>
      <c r="D102" s="65"/>
      <c r="E102" s="212"/>
      <c r="F102" s="211"/>
      <c r="G102" s="211"/>
      <c r="H102" s="211"/>
      <c r="I102" s="16" t="str">
        <f t="shared" si="9"/>
        <v/>
      </c>
      <c r="J102" s="16" t="str">
        <f t="shared" si="10"/>
        <v/>
      </c>
      <c r="K102" s="364" t="str">
        <f t="shared" si="3"/>
        <v/>
      </c>
      <c r="L102" s="58" t="str">
        <f t="shared" si="4"/>
        <v/>
      </c>
      <c r="M102" s="365" t="str">
        <f t="shared" si="5"/>
        <v/>
      </c>
      <c r="N102" s="58" t="str">
        <f t="shared" si="6"/>
        <v/>
      </c>
      <c r="O102" s="342" t="b">
        <f t="shared" si="7"/>
        <v>0</v>
      </c>
      <c r="P102" s="343">
        <f t="shared" si="8"/>
        <v>1</v>
      </c>
    </row>
    <row r="103" spans="1:16">
      <c r="A103" s="139">
        <v>94</v>
      </c>
      <c r="B103" s="6"/>
      <c r="C103" s="6"/>
      <c r="D103" s="65"/>
      <c r="E103" s="212"/>
      <c r="F103" s="211"/>
      <c r="G103" s="211"/>
      <c r="H103" s="211"/>
      <c r="I103" s="16" t="str">
        <f t="shared" si="9"/>
        <v/>
      </c>
      <c r="J103" s="16" t="str">
        <f t="shared" si="10"/>
        <v/>
      </c>
      <c r="K103" s="364" t="str">
        <f t="shared" si="3"/>
        <v/>
      </c>
      <c r="L103" s="58" t="str">
        <f t="shared" si="4"/>
        <v/>
      </c>
      <c r="M103" s="365" t="str">
        <f t="shared" si="5"/>
        <v/>
      </c>
      <c r="N103" s="58" t="str">
        <f t="shared" si="6"/>
        <v/>
      </c>
      <c r="O103" s="342" t="b">
        <f t="shared" si="7"/>
        <v>0</v>
      </c>
      <c r="P103" s="343">
        <f t="shared" si="8"/>
        <v>1</v>
      </c>
    </row>
    <row r="104" spans="1:16">
      <c r="A104" s="139">
        <v>95</v>
      </c>
      <c r="B104" s="6"/>
      <c r="C104" s="6"/>
      <c r="D104" s="65"/>
      <c r="E104" s="212"/>
      <c r="F104" s="211"/>
      <c r="G104" s="211"/>
      <c r="H104" s="211"/>
      <c r="I104" s="16" t="str">
        <f t="shared" si="9"/>
        <v/>
      </c>
      <c r="J104" s="16" t="str">
        <f t="shared" si="10"/>
        <v/>
      </c>
      <c r="K104" s="364" t="str">
        <f t="shared" si="3"/>
        <v/>
      </c>
      <c r="L104" s="58" t="str">
        <f t="shared" si="4"/>
        <v/>
      </c>
      <c r="M104" s="365" t="str">
        <f t="shared" si="5"/>
        <v/>
      </c>
      <c r="N104" s="58" t="str">
        <f t="shared" si="6"/>
        <v/>
      </c>
      <c r="O104" s="342" t="b">
        <f t="shared" si="7"/>
        <v>0</v>
      </c>
      <c r="P104" s="343">
        <f t="shared" si="8"/>
        <v>1</v>
      </c>
    </row>
    <row r="105" spans="1:16">
      <c r="A105" s="139">
        <v>96</v>
      </c>
      <c r="B105" s="6"/>
      <c r="C105" s="6"/>
      <c r="D105" s="65"/>
      <c r="E105" s="212"/>
      <c r="F105" s="211"/>
      <c r="G105" s="211"/>
      <c r="H105" s="211"/>
      <c r="I105" s="16" t="str">
        <f t="shared" si="9"/>
        <v/>
      </c>
      <c r="J105" s="16" t="str">
        <f t="shared" si="10"/>
        <v/>
      </c>
      <c r="K105" s="364" t="str">
        <f t="shared" si="3"/>
        <v/>
      </c>
      <c r="L105" s="58" t="str">
        <f t="shared" si="4"/>
        <v/>
      </c>
      <c r="M105" s="365" t="str">
        <f t="shared" si="5"/>
        <v/>
      </c>
      <c r="N105" s="58" t="str">
        <f t="shared" si="6"/>
        <v/>
      </c>
      <c r="O105" s="342" t="b">
        <f t="shared" si="7"/>
        <v>0</v>
      </c>
      <c r="P105" s="343">
        <f t="shared" si="8"/>
        <v>1</v>
      </c>
    </row>
    <row r="106" spans="1:16">
      <c r="A106" s="139">
        <v>97</v>
      </c>
      <c r="B106" s="6"/>
      <c r="C106" s="6"/>
      <c r="D106" s="65"/>
      <c r="E106" s="212"/>
      <c r="F106" s="211"/>
      <c r="G106" s="211"/>
      <c r="H106" s="211"/>
      <c r="I106" s="16" t="str">
        <f t="shared" si="9"/>
        <v/>
      </c>
      <c r="J106" s="16" t="str">
        <f t="shared" si="10"/>
        <v/>
      </c>
      <c r="K106" s="364" t="str">
        <f t="shared" si="3"/>
        <v/>
      </c>
      <c r="L106" s="58" t="str">
        <f t="shared" si="4"/>
        <v/>
      </c>
      <c r="M106" s="365" t="str">
        <f t="shared" si="5"/>
        <v/>
      </c>
      <c r="N106" s="58" t="str">
        <f t="shared" si="6"/>
        <v/>
      </c>
      <c r="O106" s="342" t="b">
        <f t="shared" si="7"/>
        <v>0</v>
      </c>
      <c r="P106" s="343">
        <f t="shared" si="8"/>
        <v>1</v>
      </c>
    </row>
    <row r="107" spans="1:16">
      <c r="A107" s="139">
        <v>98</v>
      </c>
      <c r="B107" s="6"/>
      <c r="C107" s="6"/>
      <c r="D107" s="65"/>
      <c r="E107" s="212"/>
      <c r="F107" s="211"/>
      <c r="G107" s="211"/>
      <c r="H107" s="211"/>
      <c r="I107" s="16" t="str">
        <f t="shared" si="9"/>
        <v/>
      </c>
      <c r="J107" s="16" t="str">
        <f t="shared" si="10"/>
        <v/>
      </c>
      <c r="K107" s="364" t="str">
        <f t="shared" si="3"/>
        <v/>
      </c>
      <c r="L107" s="58" t="str">
        <f t="shared" si="4"/>
        <v/>
      </c>
      <c r="M107" s="365" t="str">
        <f t="shared" si="5"/>
        <v/>
      </c>
      <c r="N107" s="58" t="str">
        <f t="shared" si="6"/>
        <v/>
      </c>
      <c r="O107" s="342" t="b">
        <f t="shared" si="7"/>
        <v>0</v>
      </c>
      <c r="P107" s="343">
        <f t="shared" si="8"/>
        <v>1</v>
      </c>
    </row>
    <row r="108" spans="1:16">
      <c r="A108" s="139">
        <v>99</v>
      </c>
      <c r="B108" s="6"/>
      <c r="C108" s="6"/>
      <c r="D108" s="65"/>
      <c r="E108" s="212"/>
      <c r="F108" s="211"/>
      <c r="G108" s="211"/>
      <c r="H108" s="211"/>
      <c r="I108" s="16" t="str">
        <f t="shared" si="9"/>
        <v/>
      </c>
      <c r="J108" s="16" t="str">
        <f t="shared" si="10"/>
        <v/>
      </c>
      <c r="K108" s="364" t="str">
        <f t="shared" si="3"/>
        <v/>
      </c>
      <c r="L108" s="58" t="str">
        <f t="shared" si="4"/>
        <v/>
      </c>
      <c r="M108" s="365" t="str">
        <f t="shared" si="5"/>
        <v/>
      </c>
      <c r="N108" s="58" t="str">
        <f t="shared" si="6"/>
        <v/>
      </c>
      <c r="O108" s="342" t="b">
        <f t="shared" si="7"/>
        <v>0</v>
      </c>
      <c r="P108" s="343">
        <f t="shared" si="8"/>
        <v>1</v>
      </c>
    </row>
    <row r="109" spans="1:16">
      <c r="A109" s="139">
        <v>100</v>
      </c>
      <c r="B109" s="6"/>
      <c r="C109" s="6"/>
      <c r="D109" s="65"/>
      <c r="E109" s="212"/>
      <c r="F109" s="211"/>
      <c r="G109" s="211"/>
      <c r="H109" s="211"/>
      <c r="I109" s="16" t="str">
        <f t="shared" si="9"/>
        <v/>
      </c>
      <c r="J109" s="16" t="str">
        <f t="shared" si="10"/>
        <v/>
      </c>
      <c r="K109" s="364" t="str">
        <f t="shared" si="3"/>
        <v/>
      </c>
      <c r="L109" s="58" t="str">
        <f t="shared" si="4"/>
        <v/>
      </c>
      <c r="M109" s="365" t="str">
        <f t="shared" si="5"/>
        <v/>
      </c>
      <c r="N109" s="58" t="str">
        <f t="shared" si="6"/>
        <v/>
      </c>
      <c r="O109" s="342" t="b">
        <f t="shared" si="7"/>
        <v>0</v>
      </c>
      <c r="P109" s="343">
        <f t="shared" si="8"/>
        <v>1</v>
      </c>
    </row>
    <row r="110" spans="1:16">
      <c r="A110" s="139">
        <v>101</v>
      </c>
      <c r="B110" s="6"/>
      <c r="C110" s="6"/>
      <c r="D110" s="65"/>
      <c r="E110" s="212"/>
      <c r="F110" s="211"/>
      <c r="G110" s="211"/>
      <c r="H110" s="211"/>
      <c r="I110" s="16" t="str">
        <f t="shared" si="9"/>
        <v/>
      </c>
      <c r="J110" s="16" t="str">
        <f t="shared" si="10"/>
        <v/>
      </c>
      <c r="K110" s="364" t="str">
        <f t="shared" si="3"/>
        <v/>
      </c>
      <c r="L110" s="58" t="str">
        <f t="shared" si="4"/>
        <v/>
      </c>
      <c r="M110" s="365" t="str">
        <f t="shared" si="5"/>
        <v/>
      </c>
      <c r="N110" s="58" t="str">
        <f t="shared" si="6"/>
        <v/>
      </c>
      <c r="O110" s="342" t="b">
        <f t="shared" si="7"/>
        <v>0</v>
      </c>
      <c r="P110" s="343">
        <f t="shared" si="8"/>
        <v>1</v>
      </c>
    </row>
    <row r="111" spans="1:16">
      <c r="A111" s="139">
        <v>102</v>
      </c>
      <c r="B111" s="6"/>
      <c r="C111" s="6"/>
      <c r="D111" s="65"/>
      <c r="E111" s="212"/>
      <c r="F111" s="211"/>
      <c r="G111" s="211"/>
      <c r="H111" s="211"/>
      <c r="I111" s="16" t="str">
        <f t="shared" si="9"/>
        <v/>
      </c>
      <c r="J111" s="16" t="str">
        <f t="shared" si="10"/>
        <v/>
      </c>
      <c r="K111" s="364" t="str">
        <f t="shared" si="3"/>
        <v/>
      </c>
      <c r="L111" s="58" t="str">
        <f t="shared" si="4"/>
        <v/>
      </c>
      <c r="M111" s="365" t="str">
        <f t="shared" si="5"/>
        <v/>
      </c>
      <c r="N111" s="58" t="str">
        <f t="shared" si="6"/>
        <v/>
      </c>
      <c r="O111" s="342" t="b">
        <f t="shared" si="7"/>
        <v>0</v>
      </c>
      <c r="P111" s="343">
        <f t="shared" si="8"/>
        <v>1</v>
      </c>
    </row>
    <row r="112" spans="1:16">
      <c r="A112" s="139">
        <v>103</v>
      </c>
      <c r="B112" s="6"/>
      <c r="C112" s="6"/>
      <c r="D112" s="65"/>
      <c r="E112" s="212"/>
      <c r="F112" s="211"/>
      <c r="G112" s="211"/>
      <c r="H112" s="211"/>
      <c r="I112" s="16" t="str">
        <f t="shared" si="9"/>
        <v/>
      </c>
      <c r="J112" s="16" t="str">
        <f t="shared" si="10"/>
        <v/>
      </c>
      <c r="K112" s="364" t="str">
        <f t="shared" si="3"/>
        <v/>
      </c>
      <c r="L112" s="58" t="str">
        <f t="shared" si="4"/>
        <v/>
      </c>
      <c r="M112" s="365" t="str">
        <f t="shared" si="5"/>
        <v/>
      </c>
      <c r="N112" s="58" t="str">
        <f t="shared" si="6"/>
        <v/>
      </c>
      <c r="O112" s="342" t="b">
        <f t="shared" si="7"/>
        <v>0</v>
      </c>
      <c r="P112" s="343">
        <f t="shared" si="8"/>
        <v>1</v>
      </c>
    </row>
    <row r="113" spans="1:16">
      <c r="A113" s="139">
        <v>104</v>
      </c>
      <c r="B113" s="6"/>
      <c r="C113" s="6"/>
      <c r="D113" s="65"/>
      <c r="E113" s="212"/>
      <c r="F113" s="211"/>
      <c r="G113" s="211"/>
      <c r="H113" s="211"/>
      <c r="I113" s="16" t="str">
        <f t="shared" si="9"/>
        <v/>
      </c>
      <c r="J113" s="16" t="str">
        <f t="shared" si="10"/>
        <v/>
      </c>
      <c r="K113" s="364" t="str">
        <f t="shared" si="3"/>
        <v/>
      </c>
      <c r="L113" s="58" t="str">
        <f t="shared" si="4"/>
        <v/>
      </c>
      <c r="M113" s="365" t="str">
        <f t="shared" si="5"/>
        <v/>
      </c>
      <c r="N113" s="58" t="str">
        <f t="shared" si="6"/>
        <v/>
      </c>
      <c r="O113" s="342" t="b">
        <f t="shared" si="7"/>
        <v>0</v>
      </c>
      <c r="P113" s="343">
        <f t="shared" si="8"/>
        <v>1</v>
      </c>
    </row>
    <row r="114" spans="1:16">
      <c r="A114" s="139">
        <v>105</v>
      </c>
      <c r="B114" s="6"/>
      <c r="C114" s="6"/>
      <c r="D114" s="65"/>
      <c r="E114" s="212"/>
      <c r="F114" s="211"/>
      <c r="G114" s="211"/>
      <c r="H114" s="211"/>
      <c r="I114" s="16" t="str">
        <f t="shared" si="9"/>
        <v/>
      </c>
      <c r="J114" s="16" t="str">
        <f t="shared" si="10"/>
        <v/>
      </c>
      <c r="K114" s="364" t="str">
        <f t="shared" si="3"/>
        <v/>
      </c>
      <c r="L114" s="58" t="str">
        <f t="shared" si="4"/>
        <v/>
      </c>
      <c r="M114" s="365" t="str">
        <f t="shared" si="5"/>
        <v/>
      </c>
      <c r="N114" s="58" t="str">
        <f t="shared" si="6"/>
        <v/>
      </c>
      <c r="O114" s="342" t="b">
        <f t="shared" si="7"/>
        <v>0</v>
      </c>
      <c r="P114" s="343">
        <f t="shared" si="8"/>
        <v>1</v>
      </c>
    </row>
    <row r="115" spans="1:16">
      <c r="A115" s="139">
        <v>106</v>
      </c>
      <c r="B115" s="6"/>
      <c r="C115" s="6"/>
      <c r="D115" s="65"/>
      <c r="E115" s="212"/>
      <c r="F115" s="211"/>
      <c r="G115" s="211"/>
      <c r="H115" s="211"/>
      <c r="I115" s="16" t="str">
        <f t="shared" si="9"/>
        <v/>
      </c>
      <c r="J115" s="16" t="str">
        <f t="shared" si="10"/>
        <v/>
      </c>
      <c r="K115" s="364" t="str">
        <f t="shared" si="3"/>
        <v/>
      </c>
      <c r="L115" s="58" t="str">
        <f t="shared" si="4"/>
        <v/>
      </c>
      <c r="M115" s="365" t="str">
        <f t="shared" si="5"/>
        <v/>
      </c>
      <c r="N115" s="58" t="str">
        <f t="shared" si="6"/>
        <v/>
      </c>
      <c r="O115" s="342" t="b">
        <f t="shared" si="7"/>
        <v>0</v>
      </c>
      <c r="P115" s="343">
        <f t="shared" si="8"/>
        <v>1</v>
      </c>
    </row>
    <row r="116" spans="1:16">
      <c r="A116" s="139">
        <v>107</v>
      </c>
      <c r="B116" s="6"/>
      <c r="C116" s="6"/>
      <c r="D116" s="65"/>
      <c r="E116" s="212"/>
      <c r="F116" s="211"/>
      <c r="G116" s="211"/>
      <c r="H116" s="211"/>
      <c r="I116" s="16" t="str">
        <f t="shared" si="9"/>
        <v/>
      </c>
      <c r="J116" s="16" t="str">
        <f t="shared" si="10"/>
        <v/>
      </c>
      <c r="K116" s="364" t="str">
        <f t="shared" si="3"/>
        <v/>
      </c>
      <c r="L116" s="58" t="str">
        <f t="shared" si="4"/>
        <v/>
      </c>
      <c r="M116" s="365" t="str">
        <f t="shared" si="5"/>
        <v/>
      </c>
      <c r="N116" s="58" t="str">
        <f t="shared" si="6"/>
        <v/>
      </c>
      <c r="O116" s="342" t="b">
        <f t="shared" si="7"/>
        <v>0</v>
      </c>
      <c r="P116" s="343">
        <f t="shared" si="8"/>
        <v>1</v>
      </c>
    </row>
    <row r="117" spans="1:16">
      <c r="A117" s="139">
        <v>108</v>
      </c>
      <c r="B117" s="6"/>
      <c r="C117" s="6"/>
      <c r="D117" s="65"/>
      <c r="E117" s="212"/>
      <c r="F117" s="211"/>
      <c r="G117" s="211"/>
      <c r="H117" s="211"/>
      <c r="I117" s="16" t="str">
        <f t="shared" si="9"/>
        <v/>
      </c>
      <c r="J117" s="16" t="str">
        <f t="shared" si="10"/>
        <v/>
      </c>
      <c r="K117" s="364" t="str">
        <f t="shared" si="3"/>
        <v/>
      </c>
      <c r="L117" s="58" t="str">
        <f t="shared" si="4"/>
        <v/>
      </c>
      <c r="M117" s="365" t="str">
        <f t="shared" si="5"/>
        <v/>
      </c>
      <c r="N117" s="58" t="str">
        <f t="shared" si="6"/>
        <v/>
      </c>
      <c r="O117" s="342" t="b">
        <f t="shared" si="7"/>
        <v>0</v>
      </c>
      <c r="P117" s="343">
        <f t="shared" si="8"/>
        <v>1</v>
      </c>
    </row>
    <row r="118" spans="1:16">
      <c r="A118" s="139">
        <v>109</v>
      </c>
      <c r="B118" s="6"/>
      <c r="C118" s="6"/>
      <c r="D118" s="65"/>
      <c r="E118" s="212"/>
      <c r="F118" s="211"/>
      <c r="G118" s="211"/>
      <c r="H118" s="211"/>
      <c r="I118" s="16" t="str">
        <f t="shared" si="9"/>
        <v/>
      </c>
      <c r="J118" s="16" t="str">
        <f t="shared" si="10"/>
        <v/>
      </c>
      <c r="K118" s="364" t="str">
        <f t="shared" si="3"/>
        <v/>
      </c>
      <c r="L118" s="58" t="str">
        <f t="shared" si="4"/>
        <v/>
      </c>
      <c r="M118" s="365" t="str">
        <f t="shared" si="5"/>
        <v/>
      </c>
      <c r="N118" s="58" t="str">
        <f t="shared" si="6"/>
        <v/>
      </c>
      <c r="O118" s="342" t="b">
        <f t="shared" si="7"/>
        <v>0</v>
      </c>
      <c r="P118" s="343">
        <f t="shared" si="8"/>
        <v>1</v>
      </c>
    </row>
    <row r="119" spans="1:16">
      <c r="A119" s="139">
        <v>110</v>
      </c>
      <c r="B119" s="6"/>
      <c r="C119" s="6"/>
      <c r="D119" s="65"/>
      <c r="E119" s="212"/>
      <c r="F119" s="211"/>
      <c r="G119" s="211"/>
      <c r="H119" s="211"/>
      <c r="I119" s="16" t="str">
        <f t="shared" si="9"/>
        <v/>
      </c>
      <c r="J119" s="16" t="str">
        <f t="shared" si="10"/>
        <v/>
      </c>
      <c r="K119" s="364" t="str">
        <f t="shared" si="3"/>
        <v/>
      </c>
      <c r="L119" s="58" t="str">
        <f t="shared" si="4"/>
        <v/>
      </c>
      <c r="M119" s="365" t="str">
        <f t="shared" si="5"/>
        <v/>
      </c>
      <c r="N119" s="58" t="str">
        <f t="shared" si="6"/>
        <v/>
      </c>
      <c r="O119" s="342" t="b">
        <f t="shared" si="7"/>
        <v>0</v>
      </c>
      <c r="P119" s="343">
        <f t="shared" si="8"/>
        <v>1</v>
      </c>
    </row>
    <row r="120" spans="1:16">
      <c r="A120" s="139">
        <v>111</v>
      </c>
      <c r="B120" s="6"/>
      <c r="C120" s="6"/>
      <c r="D120" s="65"/>
      <c r="E120" s="212"/>
      <c r="F120" s="211"/>
      <c r="G120" s="211"/>
      <c r="H120" s="211"/>
      <c r="I120" s="16" t="str">
        <f t="shared" si="9"/>
        <v/>
      </c>
      <c r="J120" s="16" t="str">
        <f t="shared" si="10"/>
        <v/>
      </c>
      <c r="K120" s="364" t="str">
        <f t="shared" si="3"/>
        <v/>
      </c>
      <c r="L120" s="58" t="str">
        <f t="shared" si="4"/>
        <v/>
      </c>
      <c r="M120" s="365" t="str">
        <f t="shared" si="5"/>
        <v/>
      </c>
      <c r="N120" s="58" t="str">
        <f t="shared" si="6"/>
        <v/>
      </c>
      <c r="O120" s="342" t="b">
        <f t="shared" si="7"/>
        <v>0</v>
      </c>
      <c r="P120" s="343">
        <f t="shared" si="8"/>
        <v>1</v>
      </c>
    </row>
    <row r="121" spans="1:16">
      <c r="A121" s="139">
        <v>112</v>
      </c>
      <c r="B121" s="6"/>
      <c r="C121" s="6"/>
      <c r="D121" s="65"/>
      <c r="E121" s="212"/>
      <c r="F121" s="211"/>
      <c r="G121" s="211"/>
      <c r="H121" s="211"/>
      <c r="I121" s="16" t="str">
        <f t="shared" si="9"/>
        <v/>
      </c>
      <c r="J121" s="16" t="str">
        <f t="shared" si="10"/>
        <v/>
      </c>
      <c r="K121" s="364" t="str">
        <f t="shared" si="3"/>
        <v/>
      </c>
      <c r="L121" s="58" t="str">
        <f t="shared" si="4"/>
        <v/>
      </c>
      <c r="M121" s="365" t="str">
        <f t="shared" si="5"/>
        <v/>
      </c>
      <c r="N121" s="58" t="str">
        <f t="shared" si="6"/>
        <v/>
      </c>
      <c r="O121" s="342" t="b">
        <f t="shared" si="7"/>
        <v>0</v>
      </c>
      <c r="P121" s="343">
        <f t="shared" si="8"/>
        <v>1</v>
      </c>
    </row>
    <row r="122" spans="1:16">
      <c r="A122" s="139">
        <v>113</v>
      </c>
      <c r="B122" s="6"/>
      <c r="C122" s="6"/>
      <c r="D122" s="65"/>
      <c r="E122" s="212"/>
      <c r="F122" s="211"/>
      <c r="G122" s="211"/>
      <c r="H122" s="211"/>
      <c r="I122" s="16" t="str">
        <f t="shared" si="9"/>
        <v/>
      </c>
      <c r="J122" s="16" t="str">
        <f t="shared" si="10"/>
        <v/>
      </c>
      <c r="K122" s="364" t="str">
        <f t="shared" si="3"/>
        <v/>
      </c>
      <c r="L122" s="58" t="str">
        <f t="shared" si="4"/>
        <v/>
      </c>
      <c r="M122" s="365" t="str">
        <f t="shared" si="5"/>
        <v/>
      </c>
      <c r="N122" s="58" t="str">
        <f t="shared" si="6"/>
        <v/>
      </c>
      <c r="O122" s="342" t="b">
        <f t="shared" si="7"/>
        <v>0</v>
      </c>
      <c r="P122" s="343">
        <f t="shared" si="8"/>
        <v>1</v>
      </c>
    </row>
    <row r="123" spans="1:16">
      <c r="A123" s="139">
        <v>114</v>
      </c>
      <c r="B123" s="6"/>
      <c r="C123" s="6"/>
      <c r="D123" s="65"/>
      <c r="E123" s="212"/>
      <c r="F123" s="211"/>
      <c r="G123" s="211"/>
      <c r="H123" s="211"/>
      <c r="I123" s="16" t="str">
        <f t="shared" si="9"/>
        <v/>
      </c>
      <c r="J123" s="16" t="str">
        <f t="shared" si="10"/>
        <v/>
      </c>
      <c r="K123" s="364" t="str">
        <f t="shared" si="3"/>
        <v/>
      </c>
      <c r="L123" s="58" t="str">
        <f t="shared" si="4"/>
        <v/>
      </c>
      <c r="M123" s="365" t="str">
        <f t="shared" si="5"/>
        <v/>
      </c>
      <c r="N123" s="58" t="str">
        <f t="shared" si="6"/>
        <v/>
      </c>
      <c r="O123" s="342" t="b">
        <f t="shared" si="7"/>
        <v>0</v>
      </c>
      <c r="P123" s="343">
        <f t="shared" si="8"/>
        <v>1</v>
      </c>
    </row>
    <row r="124" spans="1:16">
      <c r="A124" s="139">
        <v>115</v>
      </c>
      <c r="B124" s="6"/>
      <c r="C124" s="6"/>
      <c r="D124" s="65"/>
      <c r="E124" s="212"/>
      <c r="F124" s="211"/>
      <c r="G124" s="211"/>
      <c r="H124" s="211"/>
      <c r="I124" s="16" t="str">
        <f t="shared" si="9"/>
        <v/>
      </c>
      <c r="J124" s="16" t="str">
        <f t="shared" si="10"/>
        <v/>
      </c>
      <c r="K124" s="364" t="str">
        <f t="shared" si="3"/>
        <v/>
      </c>
      <c r="L124" s="58" t="str">
        <f t="shared" si="4"/>
        <v/>
      </c>
      <c r="M124" s="365" t="str">
        <f t="shared" si="5"/>
        <v/>
      </c>
      <c r="N124" s="58" t="str">
        <f t="shared" si="6"/>
        <v/>
      </c>
      <c r="O124" s="342" t="b">
        <f t="shared" si="7"/>
        <v>0</v>
      </c>
      <c r="P124" s="343">
        <f t="shared" si="8"/>
        <v>1</v>
      </c>
    </row>
    <row r="125" spans="1:16">
      <c r="A125" s="139">
        <v>116</v>
      </c>
      <c r="B125" s="6"/>
      <c r="C125" s="6"/>
      <c r="D125" s="65"/>
      <c r="E125" s="212"/>
      <c r="F125" s="211"/>
      <c r="G125" s="211"/>
      <c r="H125" s="211"/>
      <c r="I125" s="16" t="str">
        <f t="shared" si="9"/>
        <v/>
      </c>
      <c r="J125" s="16" t="str">
        <f t="shared" si="10"/>
        <v/>
      </c>
      <c r="K125" s="364" t="str">
        <f t="shared" si="3"/>
        <v/>
      </c>
      <c r="L125" s="58" t="str">
        <f t="shared" si="4"/>
        <v/>
      </c>
      <c r="M125" s="365" t="str">
        <f t="shared" si="5"/>
        <v/>
      </c>
      <c r="N125" s="58" t="str">
        <f t="shared" si="6"/>
        <v/>
      </c>
      <c r="O125" s="342" t="b">
        <f t="shared" si="7"/>
        <v>0</v>
      </c>
      <c r="P125" s="343">
        <f t="shared" si="8"/>
        <v>1</v>
      </c>
    </row>
    <row r="126" spans="1:16">
      <c r="A126" s="139">
        <v>117</v>
      </c>
      <c r="B126" s="6"/>
      <c r="C126" s="6"/>
      <c r="D126" s="65"/>
      <c r="E126" s="212"/>
      <c r="F126" s="211"/>
      <c r="G126" s="211"/>
      <c r="H126" s="211"/>
      <c r="I126" s="16" t="str">
        <f t="shared" si="9"/>
        <v/>
      </c>
      <c r="J126" s="16" t="str">
        <f t="shared" si="10"/>
        <v/>
      </c>
      <c r="K126" s="364" t="str">
        <f t="shared" si="3"/>
        <v/>
      </c>
      <c r="L126" s="58" t="str">
        <f t="shared" si="4"/>
        <v/>
      </c>
      <c r="M126" s="365" t="str">
        <f t="shared" si="5"/>
        <v/>
      </c>
      <c r="N126" s="58" t="str">
        <f t="shared" si="6"/>
        <v/>
      </c>
      <c r="O126" s="342" t="b">
        <f t="shared" si="7"/>
        <v>0</v>
      </c>
      <c r="P126" s="343">
        <f t="shared" si="8"/>
        <v>1</v>
      </c>
    </row>
    <row r="127" spans="1:16">
      <c r="A127" s="139">
        <v>118</v>
      </c>
      <c r="B127" s="6"/>
      <c r="C127" s="6"/>
      <c r="D127" s="65"/>
      <c r="E127" s="212"/>
      <c r="F127" s="211"/>
      <c r="G127" s="211"/>
      <c r="H127" s="211"/>
      <c r="I127" s="16" t="str">
        <f t="shared" si="9"/>
        <v/>
      </c>
      <c r="J127" s="16" t="str">
        <f t="shared" si="10"/>
        <v/>
      </c>
      <c r="K127" s="364" t="str">
        <f t="shared" si="3"/>
        <v/>
      </c>
      <c r="L127" s="58" t="str">
        <f t="shared" si="4"/>
        <v/>
      </c>
      <c r="M127" s="365" t="str">
        <f t="shared" si="5"/>
        <v/>
      </c>
      <c r="N127" s="58" t="str">
        <f t="shared" si="6"/>
        <v/>
      </c>
      <c r="O127" s="342" t="b">
        <f t="shared" si="7"/>
        <v>0</v>
      </c>
      <c r="P127" s="343">
        <f t="shared" si="8"/>
        <v>1</v>
      </c>
    </row>
    <row r="128" spans="1:16">
      <c r="A128" s="139">
        <v>119</v>
      </c>
      <c r="B128" s="6"/>
      <c r="C128" s="6"/>
      <c r="D128" s="65"/>
      <c r="E128" s="212"/>
      <c r="F128" s="211"/>
      <c r="G128" s="211"/>
      <c r="H128" s="211"/>
      <c r="I128" s="16" t="str">
        <f t="shared" si="9"/>
        <v/>
      </c>
      <c r="J128" s="16" t="str">
        <f t="shared" si="10"/>
        <v/>
      </c>
      <c r="K128" s="364" t="str">
        <f t="shared" si="3"/>
        <v/>
      </c>
      <c r="L128" s="58" t="str">
        <f t="shared" si="4"/>
        <v/>
      </c>
      <c r="M128" s="365" t="str">
        <f t="shared" si="5"/>
        <v/>
      </c>
      <c r="N128" s="58" t="str">
        <f t="shared" si="6"/>
        <v/>
      </c>
      <c r="O128" s="342" t="b">
        <f t="shared" si="7"/>
        <v>0</v>
      </c>
      <c r="P128" s="343">
        <f t="shared" si="8"/>
        <v>1</v>
      </c>
    </row>
    <row r="129" spans="1:16">
      <c r="A129" s="139">
        <v>120</v>
      </c>
      <c r="B129" s="6"/>
      <c r="C129" s="6"/>
      <c r="D129" s="65"/>
      <c r="E129" s="212"/>
      <c r="F129" s="211"/>
      <c r="G129" s="211"/>
      <c r="H129" s="211"/>
      <c r="I129" s="16" t="str">
        <f t="shared" si="9"/>
        <v/>
      </c>
      <c r="J129" s="16" t="str">
        <f t="shared" si="10"/>
        <v/>
      </c>
      <c r="K129" s="364" t="str">
        <f t="shared" si="3"/>
        <v/>
      </c>
      <c r="L129" s="58" t="str">
        <f t="shared" si="4"/>
        <v/>
      </c>
      <c r="M129" s="365" t="str">
        <f t="shared" si="5"/>
        <v/>
      </c>
      <c r="N129" s="58" t="str">
        <f t="shared" si="6"/>
        <v/>
      </c>
      <c r="O129" s="342" t="b">
        <f t="shared" si="7"/>
        <v>0</v>
      </c>
      <c r="P129" s="343">
        <f t="shared" si="8"/>
        <v>1</v>
      </c>
    </row>
    <row r="130" spans="1:16">
      <c r="A130" s="139">
        <v>121</v>
      </c>
      <c r="B130" s="6"/>
      <c r="C130" s="6"/>
      <c r="D130" s="65"/>
      <c r="E130" s="212"/>
      <c r="F130" s="211"/>
      <c r="G130" s="211"/>
      <c r="H130" s="211"/>
      <c r="I130" s="16" t="str">
        <f t="shared" si="9"/>
        <v/>
      </c>
      <c r="J130" s="16" t="str">
        <f t="shared" si="10"/>
        <v/>
      </c>
      <c r="K130" s="364" t="str">
        <f t="shared" si="3"/>
        <v/>
      </c>
      <c r="L130" s="58" t="str">
        <f t="shared" si="4"/>
        <v/>
      </c>
      <c r="M130" s="365" t="str">
        <f t="shared" si="5"/>
        <v/>
      </c>
      <c r="N130" s="58" t="str">
        <f t="shared" si="6"/>
        <v/>
      </c>
      <c r="O130" s="342" t="b">
        <f t="shared" si="7"/>
        <v>0</v>
      </c>
      <c r="P130" s="343">
        <f t="shared" si="8"/>
        <v>1</v>
      </c>
    </row>
    <row r="131" spans="1:16">
      <c r="A131" s="139">
        <v>122</v>
      </c>
      <c r="B131" s="6"/>
      <c r="C131" s="6"/>
      <c r="D131" s="65"/>
      <c r="E131" s="212"/>
      <c r="F131" s="211"/>
      <c r="G131" s="211"/>
      <c r="H131" s="211"/>
      <c r="I131" s="16" t="str">
        <f t="shared" si="9"/>
        <v/>
      </c>
      <c r="J131" s="16" t="str">
        <f t="shared" si="10"/>
        <v/>
      </c>
      <c r="K131" s="364" t="str">
        <f t="shared" si="3"/>
        <v/>
      </c>
      <c r="L131" s="58" t="str">
        <f t="shared" si="4"/>
        <v/>
      </c>
      <c r="M131" s="365" t="str">
        <f t="shared" si="5"/>
        <v/>
      </c>
      <c r="N131" s="58" t="str">
        <f t="shared" si="6"/>
        <v/>
      </c>
      <c r="O131" s="342" t="b">
        <f t="shared" si="7"/>
        <v>0</v>
      </c>
      <c r="P131" s="343">
        <f t="shared" si="8"/>
        <v>1</v>
      </c>
    </row>
    <row r="132" spans="1:16">
      <c r="A132" s="139">
        <v>123</v>
      </c>
      <c r="B132" s="6"/>
      <c r="C132" s="6"/>
      <c r="D132" s="65"/>
      <c r="E132" s="212"/>
      <c r="F132" s="211"/>
      <c r="G132" s="211"/>
      <c r="H132" s="211"/>
      <c r="I132" s="16" t="str">
        <f t="shared" si="9"/>
        <v/>
      </c>
      <c r="J132" s="16" t="str">
        <f t="shared" si="10"/>
        <v/>
      </c>
      <c r="K132" s="364" t="str">
        <f t="shared" si="3"/>
        <v/>
      </c>
      <c r="L132" s="58" t="str">
        <f t="shared" si="4"/>
        <v/>
      </c>
      <c r="M132" s="365" t="str">
        <f t="shared" si="5"/>
        <v/>
      </c>
      <c r="N132" s="58" t="str">
        <f t="shared" si="6"/>
        <v/>
      </c>
      <c r="O132" s="342" t="b">
        <f t="shared" si="7"/>
        <v>0</v>
      </c>
      <c r="P132" s="343">
        <f t="shared" si="8"/>
        <v>1</v>
      </c>
    </row>
    <row r="133" spans="1:16">
      <c r="A133" s="139">
        <v>124</v>
      </c>
      <c r="B133" s="6"/>
      <c r="C133" s="6"/>
      <c r="D133" s="65"/>
      <c r="E133" s="212"/>
      <c r="F133" s="211"/>
      <c r="G133" s="211"/>
      <c r="H133" s="211"/>
      <c r="I133" s="16" t="str">
        <f t="shared" si="9"/>
        <v/>
      </c>
      <c r="J133" s="16" t="str">
        <f t="shared" si="10"/>
        <v/>
      </c>
      <c r="K133" s="364" t="str">
        <f t="shared" si="3"/>
        <v/>
      </c>
      <c r="L133" s="58" t="str">
        <f t="shared" si="4"/>
        <v/>
      </c>
      <c r="M133" s="365" t="str">
        <f t="shared" si="5"/>
        <v/>
      </c>
      <c r="N133" s="58" t="str">
        <f t="shared" si="6"/>
        <v/>
      </c>
      <c r="O133" s="342" t="b">
        <f t="shared" si="7"/>
        <v>0</v>
      </c>
      <c r="P133" s="343">
        <f t="shared" si="8"/>
        <v>1</v>
      </c>
    </row>
    <row r="134" spans="1:16">
      <c r="A134" s="139">
        <v>125</v>
      </c>
      <c r="B134" s="6"/>
      <c r="C134" s="6"/>
      <c r="D134" s="65"/>
      <c r="E134" s="212"/>
      <c r="F134" s="211"/>
      <c r="G134" s="211"/>
      <c r="H134" s="211"/>
      <c r="I134" s="16" t="str">
        <f t="shared" si="9"/>
        <v/>
      </c>
      <c r="J134" s="16" t="str">
        <f t="shared" si="10"/>
        <v/>
      </c>
      <c r="K134" s="364" t="str">
        <f t="shared" si="3"/>
        <v/>
      </c>
      <c r="L134" s="58" t="str">
        <f t="shared" si="4"/>
        <v/>
      </c>
      <c r="M134" s="365" t="str">
        <f t="shared" si="5"/>
        <v/>
      </c>
      <c r="N134" s="58" t="str">
        <f t="shared" si="6"/>
        <v/>
      </c>
      <c r="O134" s="342" t="b">
        <f t="shared" si="7"/>
        <v>0</v>
      </c>
      <c r="P134" s="343">
        <f t="shared" si="8"/>
        <v>1</v>
      </c>
    </row>
    <row r="135" spans="1:16">
      <c r="A135" s="139">
        <v>126</v>
      </c>
      <c r="B135" s="6"/>
      <c r="C135" s="6"/>
      <c r="D135" s="65"/>
      <c r="E135" s="212"/>
      <c r="F135" s="211"/>
      <c r="G135" s="211"/>
      <c r="H135" s="211"/>
      <c r="I135" s="16" t="str">
        <f t="shared" si="9"/>
        <v/>
      </c>
      <c r="J135" s="16" t="str">
        <f t="shared" si="10"/>
        <v/>
      </c>
      <c r="K135" s="364" t="str">
        <f t="shared" si="3"/>
        <v/>
      </c>
      <c r="L135" s="58" t="str">
        <f t="shared" si="4"/>
        <v/>
      </c>
      <c r="M135" s="365" t="str">
        <f t="shared" si="5"/>
        <v/>
      </c>
      <c r="N135" s="58" t="str">
        <f t="shared" si="6"/>
        <v/>
      </c>
      <c r="O135" s="342" t="b">
        <f t="shared" si="7"/>
        <v>0</v>
      </c>
      <c r="P135" s="343">
        <f t="shared" si="8"/>
        <v>1</v>
      </c>
    </row>
    <row r="136" spans="1:16">
      <c r="A136" s="139">
        <v>127</v>
      </c>
      <c r="B136" s="6"/>
      <c r="C136" s="6"/>
      <c r="D136" s="65"/>
      <c r="E136" s="212"/>
      <c r="F136" s="211"/>
      <c r="G136" s="211"/>
      <c r="H136" s="211"/>
      <c r="I136" s="16" t="str">
        <f t="shared" si="9"/>
        <v/>
      </c>
      <c r="J136" s="16" t="str">
        <f t="shared" si="10"/>
        <v/>
      </c>
      <c r="K136" s="364" t="str">
        <f t="shared" si="3"/>
        <v/>
      </c>
      <c r="L136" s="58" t="str">
        <f t="shared" si="4"/>
        <v/>
      </c>
      <c r="M136" s="365" t="str">
        <f t="shared" si="5"/>
        <v/>
      </c>
      <c r="N136" s="58" t="str">
        <f t="shared" si="6"/>
        <v/>
      </c>
      <c r="O136" s="342" t="b">
        <f t="shared" si="7"/>
        <v>0</v>
      </c>
      <c r="P136" s="343">
        <f t="shared" si="8"/>
        <v>1</v>
      </c>
    </row>
    <row r="137" spans="1:16">
      <c r="A137" s="139">
        <v>128</v>
      </c>
      <c r="B137" s="6"/>
      <c r="C137" s="6"/>
      <c r="D137" s="65"/>
      <c r="E137" s="212"/>
      <c r="F137" s="211"/>
      <c r="G137" s="211"/>
      <c r="H137" s="211"/>
      <c r="I137" s="16" t="str">
        <f t="shared" si="9"/>
        <v/>
      </c>
      <c r="J137" s="16" t="str">
        <f t="shared" si="10"/>
        <v/>
      </c>
      <c r="K137" s="364" t="str">
        <f t="shared" si="3"/>
        <v/>
      </c>
      <c r="L137" s="58" t="str">
        <f t="shared" si="4"/>
        <v/>
      </c>
      <c r="M137" s="365" t="str">
        <f t="shared" si="5"/>
        <v/>
      </c>
      <c r="N137" s="58" t="str">
        <f t="shared" si="6"/>
        <v/>
      </c>
      <c r="O137" s="342" t="b">
        <f t="shared" si="7"/>
        <v>0</v>
      </c>
      <c r="P137" s="343">
        <f t="shared" si="8"/>
        <v>1</v>
      </c>
    </row>
    <row r="138" spans="1:16">
      <c r="A138" s="139">
        <v>129</v>
      </c>
      <c r="B138" s="6"/>
      <c r="C138" s="6"/>
      <c r="D138" s="65"/>
      <c r="E138" s="212"/>
      <c r="F138" s="211"/>
      <c r="G138" s="211"/>
      <c r="H138" s="211"/>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64" t="str">
        <f t="shared" si="3"/>
        <v/>
      </c>
      <c r="L138" s="58" t="str">
        <f t="shared" si="4"/>
        <v/>
      </c>
      <c r="M138" s="365" t="str">
        <f t="shared" si="5"/>
        <v/>
      </c>
      <c r="N138" s="58" t="str">
        <f t="shared" si="6"/>
        <v/>
      </c>
      <c r="O138" s="342" t="b">
        <f t="shared" si="7"/>
        <v>0</v>
      </c>
      <c r="P138" s="343">
        <f t="shared" si="8"/>
        <v>1</v>
      </c>
    </row>
    <row r="139" spans="1:16">
      <c r="A139" s="139">
        <v>130</v>
      </c>
      <c r="B139" s="6"/>
      <c r="C139" s="6"/>
      <c r="D139" s="65"/>
      <c r="E139" s="212"/>
      <c r="F139" s="211"/>
      <c r="G139" s="211"/>
      <c r="H139" s="211"/>
      <c r="I139" s="16" t="str">
        <f t="shared" si="11"/>
        <v/>
      </c>
      <c r="J139" s="16" t="str">
        <f t="shared" si="12"/>
        <v/>
      </c>
      <c r="K139" s="364" t="str">
        <f t="shared" si="3"/>
        <v/>
      </c>
      <c r="L139" s="58" t="str">
        <f t="shared" si="4"/>
        <v/>
      </c>
      <c r="M139" s="365" t="str">
        <f t="shared" si="5"/>
        <v/>
      </c>
      <c r="N139" s="58" t="str">
        <f t="shared" si="6"/>
        <v/>
      </c>
      <c r="O139" s="342" t="b">
        <f t="shared" si="7"/>
        <v>0</v>
      </c>
      <c r="P139" s="343">
        <f t="shared" si="8"/>
        <v>1</v>
      </c>
    </row>
    <row r="140" spans="1:16">
      <c r="A140" s="139">
        <v>131</v>
      </c>
      <c r="B140" s="6"/>
      <c r="C140" s="6"/>
      <c r="D140" s="65"/>
      <c r="E140" s="212"/>
      <c r="F140" s="211"/>
      <c r="G140" s="211"/>
      <c r="H140" s="211"/>
      <c r="I140" s="16" t="str">
        <f t="shared" si="11"/>
        <v/>
      </c>
      <c r="J140" s="16" t="str">
        <f t="shared" si="12"/>
        <v/>
      </c>
      <c r="K140" s="364" t="str">
        <f t="shared" si="3"/>
        <v/>
      </c>
      <c r="L140" s="58" t="str">
        <f t="shared" si="4"/>
        <v/>
      </c>
      <c r="M140" s="365" t="str">
        <f t="shared" si="5"/>
        <v/>
      </c>
      <c r="N140" s="58" t="str">
        <f t="shared" si="6"/>
        <v/>
      </c>
      <c r="O140" s="342" t="b">
        <f t="shared" si="7"/>
        <v>0</v>
      </c>
      <c r="P140" s="343">
        <f t="shared" si="8"/>
        <v>1</v>
      </c>
    </row>
    <row r="141" spans="1:16">
      <c r="A141" s="139">
        <v>132</v>
      </c>
      <c r="B141" s="6"/>
      <c r="C141" s="6"/>
      <c r="D141" s="65"/>
      <c r="E141" s="212"/>
      <c r="F141" s="211"/>
      <c r="G141" s="211"/>
      <c r="H141" s="211"/>
      <c r="I141" s="16" t="str">
        <f t="shared" si="11"/>
        <v/>
      </c>
      <c r="J141" s="16" t="str">
        <f t="shared" si="12"/>
        <v/>
      </c>
      <c r="K141" s="364" t="str">
        <f t="shared" si="3"/>
        <v/>
      </c>
      <c r="L141" s="58" t="str">
        <f t="shared" si="4"/>
        <v/>
      </c>
      <c r="M141" s="365" t="str">
        <f t="shared" si="5"/>
        <v/>
      </c>
      <c r="N141" s="58" t="str">
        <f t="shared" si="6"/>
        <v/>
      </c>
      <c r="O141" s="342" t="b">
        <f t="shared" si="7"/>
        <v>0</v>
      </c>
      <c r="P141" s="343">
        <f t="shared" si="8"/>
        <v>1</v>
      </c>
    </row>
    <row r="142" spans="1:16">
      <c r="A142" s="139">
        <v>133</v>
      </c>
      <c r="B142" s="6"/>
      <c r="C142" s="6"/>
      <c r="D142" s="65"/>
      <c r="E142" s="212"/>
      <c r="F142" s="211"/>
      <c r="G142" s="211"/>
      <c r="H142" s="211"/>
      <c r="I142" s="16" t="str">
        <f t="shared" si="11"/>
        <v/>
      </c>
      <c r="J142" s="16" t="str">
        <f t="shared" si="12"/>
        <v/>
      </c>
      <c r="K142" s="364" t="str">
        <f t="shared" si="3"/>
        <v/>
      </c>
      <c r="L142" s="58" t="str">
        <f t="shared" si="4"/>
        <v/>
      </c>
      <c r="M142" s="365" t="str">
        <f t="shared" si="5"/>
        <v/>
      </c>
      <c r="N142" s="58" t="str">
        <f t="shared" si="6"/>
        <v/>
      </c>
      <c r="O142" s="342" t="b">
        <f t="shared" si="7"/>
        <v>0</v>
      </c>
      <c r="P142" s="343">
        <f t="shared" si="8"/>
        <v>1</v>
      </c>
    </row>
    <row r="143" spans="1:16">
      <c r="A143" s="139">
        <v>134</v>
      </c>
      <c r="B143" s="6"/>
      <c r="C143" s="6"/>
      <c r="D143" s="65"/>
      <c r="E143" s="212"/>
      <c r="F143" s="211"/>
      <c r="G143" s="211"/>
      <c r="H143" s="211"/>
      <c r="I143" s="16" t="str">
        <f t="shared" si="11"/>
        <v/>
      </c>
      <c r="J143" s="16" t="str">
        <f t="shared" si="12"/>
        <v/>
      </c>
      <c r="K143" s="364" t="str">
        <f t="shared" si="3"/>
        <v/>
      </c>
      <c r="L143" s="58" t="str">
        <f t="shared" si="4"/>
        <v/>
      </c>
      <c r="M143" s="365" t="str">
        <f t="shared" si="5"/>
        <v/>
      </c>
      <c r="N143" s="58" t="str">
        <f t="shared" si="6"/>
        <v/>
      </c>
      <c r="O143" s="342" t="b">
        <f t="shared" si="7"/>
        <v>0</v>
      </c>
      <c r="P143" s="343">
        <f t="shared" si="8"/>
        <v>1</v>
      </c>
    </row>
    <row r="144" spans="1:16">
      <c r="A144" s="139">
        <v>135</v>
      </c>
      <c r="B144" s="6"/>
      <c r="C144" s="6"/>
      <c r="D144" s="65"/>
      <c r="E144" s="212"/>
      <c r="F144" s="211"/>
      <c r="G144" s="211"/>
      <c r="H144" s="211"/>
      <c r="I144" s="16" t="str">
        <f t="shared" si="11"/>
        <v/>
      </c>
      <c r="J144" s="16" t="str">
        <f t="shared" si="12"/>
        <v/>
      </c>
      <c r="K144" s="364" t="str">
        <f t="shared" si="3"/>
        <v/>
      </c>
      <c r="L144" s="58" t="str">
        <f t="shared" si="4"/>
        <v/>
      </c>
      <c r="M144" s="365" t="str">
        <f t="shared" si="5"/>
        <v/>
      </c>
      <c r="N144" s="58" t="str">
        <f t="shared" si="6"/>
        <v/>
      </c>
      <c r="O144" s="342" t="b">
        <f t="shared" si="7"/>
        <v>0</v>
      </c>
      <c r="P144" s="343">
        <f t="shared" si="8"/>
        <v>1</v>
      </c>
    </row>
    <row r="145" spans="1:16">
      <c r="A145" s="139">
        <v>136</v>
      </c>
      <c r="B145" s="6"/>
      <c r="C145" s="6"/>
      <c r="D145" s="65"/>
      <c r="E145" s="212"/>
      <c r="F145" s="211"/>
      <c r="G145" s="211"/>
      <c r="H145" s="211"/>
      <c r="I145" s="16" t="str">
        <f t="shared" si="11"/>
        <v/>
      </c>
      <c r="J145" s="16" t="str">
        <f t="shared" si="12"/>
        <v/>
      </c>
      <c r="K145" s="364" t="str">
        <f t="shared" si="3"/>
        <v/>
      </c>
      <c r="L145" s="58" t="str">
        <f t="shared" si="4"/>
        <v/>
      </c>
      <c r="M145" s="365" t="str">
        <f t="shared" si="5"/>
        <v/>
      </c>
      <c r="N145" s="58" t="str">
        <f t="shared" si="6"/>
        <v/>
      </c>
      <c r="O145" s="342" t="b">
        <f t="shared" si="7"/>
        <v>0</v>
      </c>
      <c r="P145" s="343">
        <f t="shared" si="8"/>
        <v>1</v>
      </c>
    </row>
    <row r="146" spans="1:16">
      <c r="A146" s="139">
        <v>137</v>
      </c>
      <c r="B146" s="6"/>
      <c r="C146" s="6"/>
      <c r="D146" s="65"/>
      <c r="E146" s="212"/>
      <c r="F146" s="211"/>
      <c r="G146" s="211"/>
      <c r="H146" s="211"/>
      <c r="I146" s="16" t="str">
        <f t="shared" si="11"/>
        <v/>
      </c>
      <c r="J146" s="16" t="str">
        <f t="shared" si="12"/>
        <v/>
      </c>
      <c r="K146" s="364" t="str">
        <f t="shared" si="3"/>
        <v/>
      </c>
      <c r="L146" s="58" t="str">
        <f t="shared" si="4"/>
        <v/>
      </c>
      <c r="M146" s="365" t="str">
        <f t="shared" si="5"/>
        <v/>
      </c>
      <c r="N146" s="58" t="str">
        <f t="shared" si="6"/>
        <v/>
      </c>
      <c r="O146" s="342" t="b">
        <f t="shared" si="7"/>
        <v>0</v>
      </c>
      <c r="P146" s="343">
        <f t="shared" si="8"/>
        <v>1</v>
      </c>
    </row>
    <row r="147" spans="1:16">
      <c r="A147" s="139">
        <v>138</v>
      </c>
      <c r="B147" s="6"/>
      <c r="C147" s="6"/>
      <c r="D147" s="65"/>
      <c r="E147" s="212"/>
      <c r="F147" s="211"/>
      <c r="G147" s="211"/>
      <c r="H147" s="211"/>
      <c r="I147" s="16" t="str">
        <f t="shared" si="11"/>
        <v/>
      </c>
      <c r="J147" s="16" t="str">
        <f t="shared" si="12"/>
        <v/>
      </c>
      <c r="K147" s="364" t="str">
        <f t="shared" si="3"/>
        <v/>
      </c>
      <c r="L147" s="58" t="str">
        <f t="shared" si="4"/>
        <v/>
      </c>
      <c r="M147" s="365" t="str">
        <f t="shared" si="5"/>
        <v/>
      </c>
      <c r="N147" s="58" t="str">
        <f t="shared" si="6"/>
        <v/>
      </c>
      <c r="O147" s="342" t="b">
        <f t="shared" si="7"/>
        <v>0</v>
      </c>
      <c r="P147" s="343">
        <f t="shared" si="8"/>
        <v>1</v>
      </c>
    </row>
    <row r="148" spans="1:16">
      <c r="A148" s="139">
        <v>139</v>
      </c>
      <c r="B148" s="6"/>
      <c r="C148" s="6"/>
      <c r="D148" s="65"/>
      <c r="E148" s="212"/>
      <c r="F148" s="211"/>
      <c r="G148" s="211"/>
      <c r="H148" s="211"/>
      <c r="I148" s="16" t="str">
        <f t="shared" si="11"/>
        <v/>
      </c>
      <c r="J148" s="16" t="str">
        <f t="shared" si="12"/>
        <v/>
      </c>
      <c r="K148" s="364" t="str">
        <f t="shared" si="3"/>
        <v/>
      </c>
      <c r="L148" s="58" t="str">
        <f t="shared" si="4"/>
        <v/>
      </c>
      <c r="M148" s="365" t="str">
        <f t="shared" si="5"/>
        <v/>
      </c>
      <c r="N148" s="58" t="str">
        <f t="shared" si="6"/>
        <v/>
      </c>
      <c r="O148" s="342" t="b">
        <f t="shared" si="7"/>
        <v>0</v>
      </c>
      <c r="P148" s="343">
        <f t="shared" si="8"/>
        <v>1</v>
      </c>
    </row>
    <row r="149" spans="1:16">
      <c r="A149" s="139">
        <v>140</v>
      </c>
      <c r="B149" s="6"/>
      <c r="C149" s="6"/>
      <c r="D149" s="65"/>
      <c r="E149" s="212"/>
      <c r="F149" s="211"/>
      <c r="G149" s="211"/>
      <c r="H149" s="211"/>
      <c r="I149" s="16" t="str">
        <f t="shared" si="11"/>
        <v/>
      </c>
      <c r="J149" s="16" t="str">
        <f t="shared" si="12"/>
        <v/>
      </c>
      <c r="K149" s="364" t="str">
        <f t="shared" si="3"/>
        <v/>
      </c>
      <c r="L149" s="58" t="str">
        <f t="shared" si="4"/>
        <v/>
      </c>
      <c r="M149" s="365" t="str">
        <f t="shared" si="5"/>
        <v/>
      </c>
      <c r="N149" s="58" t="str">
        <f t="shared" si="6"/>
        <v/>
      </c>
      <c r="O149" s="342" t="b">
        <f t="shared" si="7"/>
        <v>0</v>
      </c>
      <c r="P149" s="343">
        <f t="shared" si="8"/>
        <v>1</v>
      </c>
    </row>
    <row r="150" spans="1:16">
      <c r="A150" s="139">
        <v>141</v>
      </c>
      <c r="B150" s="6"/>
      <c r="C150" s="6"/>
      <c r="D150" s="65"/>
      <c r="E150" s="212"/>
      <c r="F150" s="211"/>
      <c r="G150" s="211"/>
      <c r="H150" s="211"/>
      <c r="I150" s="16" t="str">
        <f t="shared" si="11"/>
        <v/>
      </c>
      <c r="J150" s="16" t="str">
        <f t="shared" si="12"/>
        <v/>
      </c>
      <c r="K150" s="364" t="str">
        <f t="shared" si="3"/>
        <v/>
      </c>
      <c r="L150" s="58" t="str">
        <f t="shared" si="4"/>
        <v/>
      </c>
      <c r="M150" s="365" t="str">
        <f t="shared" si="5"/>
        <v/>
      </c>
      <c r="N150" s="58" t="str">
        <f t="shared" si="6"/>
        <v/>
      </c>
      <c r="O150" s="342" t="b">
        <f t="shared" si="7"/>
        <v>0</v>
      </c>
      <c r="P150" s="343">
        <f t="shared" si="8"/>
        <v>1</v>
      </c>
    </row>
    <row r="151" spans="1:16">
      <c r="A151" s="139">
        <v>142</v>
      </c>
      <c r="B151" s="6"/>
      <c r="C151" s="6"/>
      <c r="D151" s="65"/>
      <c r="E151" s="212"/>
      <c r="F151" s="211"/>
      <c r="G151" s="211"/>
      <c r="H151" s="211"/>
      <c r="I151" s="16" t="str">
        <f t="shared" si="11"/>
        <v/>
      </c>
      <c r="J151" s="16" t="str">
        <f t="shared" si="12"/>
        <v/>
      </c>
      <c r="K151" s="364" t="str">
        <f t="shared" si="3"/>
        <v/>
      </c>
      <c r="L151" s="58" t="str">
        <f t="shared" si="4"/>
        <v/>
      </c>
      <c r="M151" s="365" t="str">
        <f t="shared" si="5"/>
        <v/>
      </c>
      <c r="N151" s="58" t="str">
        <f t="shared" si="6"/>
        <v/>
      </c>
      <c r="O151" s="342" t="b">
        <f t="shared" si="7"/>
        <v>0</v>
      </c>
      <c r="P151" s="343">
        <f t="shared" si="8"/>
        <v>1</v>
      </c>
    </row>
    <row r="152" spans="1:16">
      <c r="A152" s="139">
        <v>143</v>
      </c>
      <c r="B152" s="6"/>
      <c r="C152" s="6"/>
      <c r="D152" s="65"/>
      <c r="E152" s="212"/>
      <c r="F152" s="211"/>
      <c r="G152" s="211"/>
      <c r="H152" s="211"/>
      <c r="I152" s="16" t="str">
        <f t="shared" si="11"/>
        <v/>
      </c>
      <c r="J152" s="16" t="str">
        <f t="shared" si="12"/>
        <v/>
      </c>
      <c r="K152" s="364" t="str">
        <f t="shared" si="3"/>
        <v/>
      </c>
      <c r="L152" s="58" t="str">
        <f t="shared" si="4"/>
        <v/>
      </c>
      <c r="M152" s="365" t="str">
        <f t="shared" si="5"/>
        <v/>
      </c>
      <c r="N152" s="58" t="str">
        <f t="shared" si="6"/>
        <v/>
      </c>
      <c r="O152" s="342" t="b">
        <f t="shared" si="7"/>
        <v>0</v>
      </c>
      <c r="P152" s="343">
        <f t="shared" si="8"/>
        <v>1</v>
      </c>
    </row>
    <row r="153" spans="1:16">
      <c r="A153" s="139">
        <v>144</v>
      </c>
      <c r="B153" s="6"/>
      <c r="C153" s="6"/>
      <c r="D153" s="65"/>
      <c r="E153" s="212"/>
      <c r="F153" s="211"/>
      <c r="G153" s="211"/>
      <c r="H153" s="211"/>
      <c r="I153" s="16" t="str">
        <f t="shared" si="11"/>
        <v/>
      </c>
      <c r="J153" s="16" t="str">
        <f t="shared" si="12"/>
        <v/>
      </c>
      <c r="K153" s="364" t="str">
        <f t="shared" si="3"/>
        <v/>
      </c>
      <c r="L153" s="58" t="str">
        <f t="shared" si="4"/>
        <v/>
      </c>
      <c r="M153" s="365" t="str">
        <f t="shared" si="5"/>
        <v/>
      </c>
      <c r="N153" s="58" t="str">
        <f t="shared" si="6"/>
        <v/>
      </c>
      <c r="O153" s="342" t="b">
        <f t="shared" si="7"/>
        <v>0</v>
      </c>
      <c r="P153" s="343">
        <f t="shared" si="8"/>
        <v>1</v>
      </c>
    </row>
    <row r="154" spans="1:16">
      <c r="A154" s="139">
        <v>145</v>
      </c>
      <c r="B154" s="6"/>
      <c r="C154" s="6"/>
      <c r="D154" s="65"/>
      <c r="E154" s="212"/>
      <c r="F154" s="211"/>
      <c r="G154" s="211"/>
      <c r="H154" s="211"/>
      <c r="I154" s="16" t="str">
        <f t="shared" si="11"/>
        <v/>
      </c>
      <c r="J154" s="16" t="str">
        <f t="shared" si="12"/>
        <v/>
      </c>
      <c r="K154" s="364" t="str">
        <f t="shared" si="3"/>
        <v/>
      </c>
      <c r="L154" s="58" t="str">
        <f t="shared" si="4"/>
        <v/>
      </c>
      <c r="M154" s="365" t="str">
        <f t="shared" si="5"/>
        <v/>
      </c>
      <c r="N154" s="58" t="str">
        <f t="shared" si="6"/>
        <v/>
      </c>
      <c r="O154" s="342" t="b">
        <f t="shared" si="7"/>
        <v>0</v>
      </c>
      <c r="P154" s="343">
        <f t="shared" si="8"/>
        <v>1</v>
      </c>
    </row>
    <row r="155" spans="1:16">
      <c r="A155" s="139">
        <v>146</v>
      </c>
      <c r="B155" s="6"/>
      <c r="C155" s="6"/>
      <c r="D155" s="65"/>
      <c r="E155" s="212"/>
      <c r="F155" s="211"/>
      <c r="G155" s="211"/>
      <c r="H155" s="211"/>
      <c r="I155" s="16" t="str">
        <f t="shared" si="11"/>
        <v/>
      </c>
      <c r="J155" s="16" t="str">
        <f t="shared" si="12"/>
        <v/>
      </c>
      <c r="K155" s="364" t="str">
        <f t="shared" si="3"/>
        <v/>
      </c>
      <c r="L155" s="58" t="str">
        <f t="shared" si="4"/>
        <v/>
      </c>
      <c r="M155" s="365" t="str">
        <f t="shared" si="5"/>
        <v/>
      </c>
      <c r="N155" s="58" t="str">
        <f t="shared" si="6"/>
        <v/>
      </c>
      <c r="O155" s="342" t="b">
        <f t="shared" si="7"/>
        <v>0</v>
      </c>
      <c r="P155" s="343">
        <f t="shared" si="8"/>
        <v>1</v>
      </c>
    </row>
    <row r="156" spans="1:16">
      <c r="A156" s="139">
        <v>147</v>
      </c>
      <c r="B156" s="6"/>
      <c r="C156" s="6"/>
      <c r="D156" s="65"/>
      <c r="E156" s="212"/>
      <c r="F156" s="211"/>
      <c r="G156" s="211"/>
      <c r="H156" s="211"/>
      <c r="I156" s="16" t="str">
        <f t="shared" si="11"/>
        <v/>
      </c>
      <c r="J156" s="16" t="str">
        <f t="shared" si="12"/>
        <v/>
      </c>
      <c r="K156" s="364" t="str">
        <f t="shared" si="3"/>
        <v/>
      </c>
      <c r="L156" s="58" t="str">
        <f t="shared" si="4"/>
        <v/>
      </c>
      <c r="M156" s="365" t="str">
        <f t="shared" si="5"/>
        <v/>
      </c>
      <c r="N156" s="58" t="str">
        <f t="shared" si="6"/>
        <v/>
      </c>
      <c r="O156" s="342" t="b">
        <f t="shared" si="7"/>
        <v>0</v>
      </c>
      <c r="P156" s="343">
        <f t="shared" si="8"/>
        <v>1</v>
      </c>
    </row>
    <row r="157" spans="1:16">
      <c r="A157" s="139">
        <v>148</v>
      </c>
      <c r="B157" s="6"/>
      <c r="C157" s="6"/>
      <c r="D157" s="65"/>
      <c r="E157" s="212"/>
      <c r="F157" s="211"/>
      <c r="G157" s="211"/>
      <c r="H157" s="211"/>
      <c r="I157" s="16" t="str">
        <f t="shared" si="11"/>
        <v/>
      </c>
      <c r="J157" s="16" t="str">
        <f t="shared" si="12"/>
        <v/>
      </c>
      <c r="K157" s="364" t="str">
        <f t="shared" si="3"/>
        <v/>
      </c>
      <c r="L157" s="58" t="str">
        <f t="shared" si="4"/>
        <v/>
      </c>
      <c r="M157" s="365" t="str">
        <f t="shared" si="5"/>
        <v/>
      </c>
      <c r="N157" s="58" t="str">
        <f t="shared" si="6"/>
        <v/>
      </c>
      <c r="O157" s="342" t="b">
        <f t="shared" si="7"/>
        <v>0</v>
      </c>
      <c r="P157" s="343">
        <f t="shared" si="8"/>
        <v>1</v>
      </c>
    </row>
    <row r="158" spans="1:16">
      <c r="A158" s="139">
        <v>149</v>
      </c>
      <c r="B158" s="6"/>
      <c r="C158" s="6"/>
      <c r="D158" s="65"/>
      <c r="E158" s="212"/>
      <c r="F158" s="211"/>
      <c r="G158" s="211"/>
      <c r="H158" s="211"/>
      <c r="I158" s="16" t="str">
        <f t="shared" si="11"/>
        <v/>
      </c>
      <c r="J158" s="16" t="str">
        <f t="shared" si="12"/>
        <v/>
      </c>
      <c r="K158" s="364" t="str">
        <f t="shared" si="3"/>
        <v/>
      </c>
      <c r="L158" s="58" t="str">
        <f t="shared" si="4"/>
        <v/>
      </c>
      <c r="M158" s="365" t="str">
        <f t="shared" si="5"/>
        <v/>
      </c>
      <c r="N158" s="58" t="str">
        <f t="shared" si="6"/>
        <v/>
      </c>
      <c r="O158" s="342" t="b">
        <f t="shared" si="7"/>
        <v>0</v>
      </c>
      <c r="P158" s="343">
        <f t="shared" si="8"/>
        <v>1</v>
      </c>
    </row>
    <row r="159" spans="1:16">
      <c r="A159" s="139">
        <v>150</v>
      </c>
      <c r="B159" s="6"/>
      <c r="C159" s="6"/>
      <c r="D159" s="65"/>
      <c r="E159" s="212"/>
      <c r="F159" s="211"/>
      <c r="G159" s="211"/>
      <c r="H159" s="211"/>
      <c r="I159" s="16" t="str">
        <f t="shared" si="11"/>
        <v/>
      </c>
      <c r="J159" s="16" t="str">
        <f t="shared" si="12"/>
        <v/>
      </c>
      <c r="K159" s="364" t="str">
        <f t="shared" si="3"/>
        <v/>
      </c>
      <c r="L159" s="58" t="str">
        <f t="shared" si="4"/>
        <v/>
      </c>
      <c r="M159" s="365" t="str">
        <f t="shared" si="5"/>
        <v/>
      </c>
      <c r="N159" s="58" t="str">
        <f t="shared" si="6"/>
        <v/>
      </c>
      <c r="O159" s="342" t="b">
        <f t="shared" si="7"/>
        <v>0</v>
      </c>
      <c r="P159" s="343">
        <f t="shared" si="8"/>
        <v>1</v>
      </c>
    </row>
    <row r="160" spans="1:16">
      <c r="A160" s="139">
        <v>151</v>
      </c>
      <c r="B160" s="6"/>
      <c r="C160" s="6"/>
      <c r="D160" s="65"/>
      <c r="E160" s="212"/>
      <c r="F160" s="211"/>
      <c r="G160" s="211"/>
      <c r="H160" s="211"/>
      <c r="I160" s="16" t="str">
        <f t="shared" si="11"/>
        <v/>
      </c>
      <c r="J160" s="16" t="str">
        <f t="shared" si="12"/>
        <v/>
      </c>
      <c r="K160" s="364" t="str">
        <f t="shared" si="3"/>
        <v/>
      </c>
      <c r="L160" s="58" t="str">
        <f t="shared" si="4"/>
        <v/>
      </c>
      <c r="M160" s="365" t="str">
        <f t="shared" si="5"/>
        <v/>
      </c>
      <c r="N160" s="58" t="str">
        <f t="shared" si="6"/>
        <v/>
      </c>
      <c r="O160" s="342" t="b">
        <f t="shared" si="7"/>
        <v>0</v>
      </c>
      <c r="P160" s="343">
        <f t="shared" si="8"/>
        <v>1</v>
      </c>
    </row>
    <row r="161" spans="1:16">
      <c r="A161" s="139">
        <v>152</v>
      </c>
      <c r="B161" s="6"/>
      <c r="C161" s="6"/>
      <c r="D161" s="65"/>
      <c r="E161" s="212"/>
      <c r="F161" s="211"/>
      <c r="G161" s="211"/>
      <c r="H161" s="211"/>
      <c r="I161" s="16" t="str">
        <f t="shared" si="11"/>
        <v/>
      </c>
      <c r="J161" s="16" t="str">
        <f t="shared" si="12"/>
        <v/>
      </c>
      <c r="K161" s="364" t="str">
        <f t="shared" si="3"/>
        <v/>
      </c>
      <c r="L161" s="58" t="str">
        <f t="shared" si="4"/>
        <v/>
      </c>
      <c r="M161" s="365" t="str">
        <f t="shared" si="5"/>
        <v/>
      </c>
      <c r="N161" s="58" t="str">
        <f t="shared" si="6"/>
        <v/>
      </c>
      <c r="O161" s="342" t="b">
        <f t="shared" si="7"/>
        <v>0</v>
      </c>
      <c r="P161" s="343">
        <f t="shared" si="8"/>
        <v>1</v>
      </c>
    </row>
    <row r="162" spans="1:16">
      <c r="A162" s="139">
        <v>153</v>
      </c>
      <c r="B162" s="6"/>
      <c r="C162" s="6"/>
      <c r="D162" s="65"/>
      <c r="E162" s="212"/>
      <c r="F162" s="211"/>
      <c r="G162" s="211"/>
      <c r="H162" s="211"/>
      <c r="I162" s="16" t="str">
        <f t="shared" si="11"/>
        <v/>
      </c>
      <c r="J162" s="16" t="str">
        <f t="shared" si="12"/>
        <v/>
      </c>
      <c r="K162" s="364" t="str">
        <f t="shared" si="3"/>
        <v/>
      </c>
      <c r="L162" s="58" t="str">
        <f t="shared" si="4"/>
        <v/>
      </c>
      <c r="M162" s="365" t="str">
        <f t="shared" si="5"/>
        <v/>
      </c>
      <c r="N162" s="58" t="str">
        <f t="shared" si="6"/>
        <v/>
      </c>
      <c r="O162" s="342" t="b">
        <f t="shared" si="7"/>
        <v>0</v>
      </c>
      <c r="P162" s="343">
        <f t="shared" si="8"/>
        <v>1</v>
      </c>
    </row>
    <row r="163" spans="1:16">
      <c r="A163" s="139">
        <v>154</v>
      </c>
      <c r="B163" s="6"/>
      <c r="C163" s="6"/>
      <c r="D163" s="65"/>
      <c r="E163" s="212"/>
      <c r="F163" s="211"/>
      <c r="G163" s="211"/>
      <c r="H163" s="211"/>
      <c r="I163" s="16" t="str">
        <f t="shared" si="11"/>
        <v/>
      </c>
      <c r="J163" s="16" t="str">
        <f t="shared" si="12"/>
        <v/>
      </c>
      <c r="K163" s="364" t="str">
        <f t="shared" si="3"/>
        <v/>
      </c>
      <c r="L163" s="58" t="str">
        <f t="shared" si="4"/>
        <v/>
      </c>
      <c r="M163" s="365" t="str">
        <f t="shared" si="5"/>
        <v/>
      </c>
      <c r="N163" s="58" t="str">
        <f t="shared" si="6"/>
        <v/>
      </c>
      <c r="O163" s="342" t="b">
        <f t="shared" si="7"/>
        <v>0</v>
      </c>
      <c r="P163" s="343">
        <f t="shared" si="8"/>
        <v>1</v>
      </c>
    </row>
    <row r="164" spans="1:16">
      <c r="A164" s="139">
        <v>155</v>
      </c>
      <c r="B164" s="6"/>
      <c r="C164" s="6"/>
      <c r="D164" s="65"/>
      <c r="E164" s="212"/>
      <c r="F164" s="211"/>
      <c r="G164" s="211"/>
      <c r="H164" s="211"/>
      <c r="I164" s="16" t="str">
        <f t="shared" si="11"/>
        <v/>
      </c>
      <c r="J164" s="16" t="str">
        <f t="shared" si="12"/>
        <v/>
      </c>
      <c r="K164" s="364" t="str">
        <f t="shared" si="3"/>
        <v/>
      </c>
      <c r="L164" s="58" t="str">
        <f t="shared" si="4"/>
        <v/>
      </c>
      <c r="M164" s="365" t="str">
        <f t="shared" si="5"/>
        <v/>
      </c>
      <c r="N164" s="58" t="str">
        <f t="shared" si="6"/>
        <v/>
      </c>
      <c r="O164" s="342" t="b">
        <f t="shared" si="7"/>
        <v>0</v>
      </c>
      <c r="P164" s="343">
        <f t="shared" si="8"/>
        <v>1</v>
      </c>
    </row>
    <row r="165" spans="1:16">
      <c r="A165" s="139">
        <v>156</v>
      </c>
      <c r="B165" s="6"/>
      <c r="C165" s="6"/>
      <c r="D165" s="65"/>
      <c r="E165" s="212"/>
      <c r="F165" s="211"/>
      <c r="G165" s="211"/>
      <c r="H165" s="211"/>
      <c r="I165" s="16" t="str">
        <f t="shared" si="11"/>
        <v/>
      </c>
      <c r="J165" s="16" t="str">
        <f t="shared" si="12"/>
        <v/>
      </c>
      <c r="K165" s="364" t="str">
        <f t="shared" si="3"/>
        <v/>
      </c>
      <c r="L165" s="58" t="str">
        <f t="shared" si="4"/>
        <v/>
      </c>
      <c r="M165" s="365" t="str">
        <f t="shared" si="5"/>
        <v/>
      </c>
      <c r="N165" s="58" t="str">
        <f t="shared" si="6"/>
        <v/>
      </c>
      <c r="O165" s="342" t="b">
        <f t="shared" si="7"/>
        <v>0</v>
      </c>
      <c r="P165" s="343">
        <f t="shared" si="8"/>
        <v>1</v>
      </c>
    </row>
    <row r="166" spans="1:16">
      <c r="A166" s="139">
        <v>157</v>
      </c>
      <c r="B166" s="6"/>
      <c r="C166" s="6"/>
      <c r="D166" s="65"/>
      <c r="E166" s="212"/>
      <c r="F166" s="211"/>
      <c r="G166" s="211"/>
      <c r="H166" s="211"/>
      <c r="I166" s="16" t="str">
        <f t="shared" si="11"/>
        <v/>
      </c>
      <c r="J166" s="16" t="str">
        <f t="shared" si="12"/>
        <v/>
      </c>
      <c r="K166" s="364" t="str">
        <f t="shared" si="3"/>
        <v/>
      </c>
      <c r="L166" s="58" t="str">
        <f t="shared" si="4"/>
        <v/>
      </c>
      <c r="M166" s="365" t="str">
        <f t="shared" si="5"/>
        <v/>
      </c>
      <c r="N166" s="58" t="str">
        <f t="shared" si="6"/>
        <v/>
      </c>
      <c r="O166" s="342" t="b">
        <f t="shared" si="7"/>
        <v>0</v>
      </c>
      <c r="P166" s="343">
        <f t="shared" si="8"/>
        <v>1</v>
      </c>
    </row>
    <row r="167" spans="1:16">
      <c r="A167" s="139">
        <v>158</v>
      </c>
      <c r="B167" s="6"/>
      <c r="C167" s="6"/>
      <c r="D167" s="65"/>
      <c r="E167" s="212"/>
      <c r="F167" s="211"/>
      <c r="G167" s="211"/>
      <c r="H167" s="211"/>
      <c r="I167" s="16" t="str">
        <f t="shared" si="11"/>
        <v/>
      </c>
      <c r="J167" s="16" t="str">
        <f t="shared" si="12"/>
        <v/>
      </c>
      <c r="K167" s="364" t="str">
        <f t="shared" si="3"/>
        <v/>
      </c>
      <c r="L167" s="58" t="str">
        <f t="shared" si="4"/>
        <v/>
      </c>
      <c r="M167" s="365" t="str">
        <f t="shared" si="5"/>
        <v/>
      </c>
      <c r="N167" s="58" t="str">
        <f t="shared" si="6"/>
        <v/>
      </c>
      <c r="O167" s="342" t="b">
        <f t="shared" si="7"/>
        <v>0</v>
      </c>
      <c r="P167" s="343">
        <f t="shared" si="8"/>
        <v>1</v>
      </c>
    </row>
    <row r="168" spans="1:16">
      <c r="A168" s="139">
        <v>159</v>
      </c>
      <c r="B168" s="6"/>
      <c r="C168" s="6"/>
      <c r="D168" s="65"/>
      <c r="E168" s="212"/>
      <c r="F168" s="211"/>
      <c r="G168" s="211"/>
      <c r="H168" s="211"/>
      <c r="I168" s="16" t="str">
        <f t="shared" si="11"/>
        <v/>
      </c>
      <c r="J168" s="16" t="str">
        <f t="shared" si="12"/>
        <v/>
      </c>
      <c r="K168" s="364" t="str">
        <f t="shared" si="3"/>
        <v/>
      </c>
      <c r="L168" s="58" t="str">
        <f t="shared" si="4"/>
        <v/>
      </c>
      <c r="M168" s="365" t="str">
        <f t="shared" si="5"/>
        <v/>
      </c>
      <c r="N168" s="58" t="str">
        <f t="shared" si="6"/>
        <v/>
      </c>
      <c r="O168" s="342" t="b">
        <f t="shared" si="7"/>
        <v>0</v>
      </c>
      <c r="P168" s="343">
        <f t="shared" si="8"/>
        <v>1</v>
      </c>
    </row>
    <row r="169" spans="1:16">
      <c r="A169" s="139">
        <v>160</v>
      </c>
      <c r="B169" s="6"/>
      <c r="C169" s="6"/>
      <c r="D169" s="65"/>
      <c r="E169" s="212"/>
      <c r="F169" s="211"/>
      <c r="G169" s="211"/>
      <c r="H169" s="211"/>
      <c r="I169" s="16" t="str">
        <f t="shared" si="11"/>
        <v/>
      </c>
      <c r="J169" s="16" t="str">
        <f t="shared" si="12"/>
        <v/>
      </c>
      <c r="K169" s="364" t="str">
        <f t="shared" si="3"/>
        <v/>
      </c>
      <c r="L169" s="58" t="str">
        <f t="shared" si="4"/>
        <v/>
      </c>
      <c r="M169" s="365" t="str">
        <f t="shared" si="5"/>
        <v/>
      </c>
      <c r="N169" s="58" t="str">
        <f t="shared" si="6"/>
        <v/>
      </c>
      <c r="O169" s="342" t="b">
        <f t="shared" si="7"/>
        <v>0</v>
      </c>
      <c r="P169" s="343">
        <f t="shared" si="8"/>
        <v>1</v>
      </c>
    </row>
    <row r="170" spans="1:16">
      <c r="A170" s="139">
        <v>161</v>
      </c>
      <c r="B170" s="6"/>
      <c r="C170" s="6"/>
      <c r="D170" s="65"/>
      <c r="E170" s="212"/>
      <c r="F170" s="211"/>
      <c r="G170" s="211"/>
      <c r="H170" s="211"/>
      <c r="I170" s="16" t="str">
        <f t="shared" si="11"/>
        <v/>
      </c>
      <c r="J170" s="16" t="str">
        <f t="shared" si="12"/>
        <v/>
      </c>
      <c r="K170" s="364" t="str">
        <f t="shared" si="3"/>
        <v/>
      </c>
      <c r="L170" s="58" t="str">
        <f t="shared" si="4"/>
        <v/>
      </c>
      <c r="M170" s="365" t="str">
        <f t="shared" si="5"/>
        <v/>
      </c>
      <c r="N170" s="58" t="str">
        <f t="shared" si="6"/>
        <v/>
      </c>
      <c r="O170" s="342" t="b">
        <f t="shared" si="7"/>
        <v>0</v>
      </c>
      <c r="P170" s="343">
        <f t="shared" si="8"/>
        <v>1</v>
      </c>
    </row>
    <row r="171" spans="1:16">
      <c r="A171" s="139">
        <v>162</v>
      </c>
      <c r="B171" s="6"/>
      <c r="C171" s="6"/>
      <c r="D171" s="65"/>
      <c r="E171" s="212"/>
      <c r="F171" s="211"/>
      <c r="G171" s="211"/>
      <c r="H171" s="211"/>
      <c r="I171" s="16" t="str">
        <f t="shared" si="11"/>
        <v/>
      </c>
      <c r="J171" s="16" t="str">
        <f t="shared" si="12"/>
        <v/>
      </c>
      <c r="K171" s="364" t="str">
        <f t="shared" si="3"/>
        <v/>
      </c>
      <c r="L171" s="58" t="str">
        <f t="shared" si="4"/>
        <v/>
      </c>
      <c r="M171" s="365" t="str">
        <f t="shared" si="5"/>
        <v/>
      </c>
      <c r="N171" s="58" t="str">
        <f t="shared" si="6"/>
        <v/>
      </c>
      <c r="O171" s="342" t="b">
        <f t="shared" si="7"/>
        <v>0</v>
      </c>
      <c r="P171" s="343">
        <f t="shared" si="8"/>
        <v>1</v>
      </c>
    </row>
    <row r="172" spans="1:16">
      <c r="A172" s="139">
        <v>163</v>
      </c>
      <c r="B172" s="6"/>
      <c r="C172" s="6"/>
      <c r="D172" s="65"/>
      <c r="E172" s="212"/>
      <c r="F172" s="211"/>
      <c r="G172" s="211"/>
      <c r="H172" s="211"/>
      <c r="I172" s="16" t="str">
        <f t="shared" si="11"/>
        <v/>
      </c>
      <c r="J172" s="16" t="str">
        <f t="shared" si="12"/>
        <v/>
      </c>
      <c r="K172" s="364" t="str">
        <f t="shared" si="3"/>
        <v/>
      </c>
      <c r="L172" s="58" t="str">
        <f t="shared" si="4"/>
        <v/>
      </c>
      <c r="M172" s="365" t="str">
        <f t="shared" si="5"/>
        <v/>
      </c>
      <c r="N172" s="58" t="str">
        <f t="shared" si="6"/>
        <v/>
      </c>
      <c r="O172" s="342" t="b">
        <f t="shared" si="7"/>
        <v>0</v>
      </c>
      <c r="P172" s="343">
        <f t="shared" si="8"/>
        <v>1</v>
      </c>
    </row>
    <row r="173" spans="1:16">
      <c r="A173" s="139">
        <v>164</v>
      </c>
      <c r="B173" s="6"/>
      <c r="C173" s="6"/>
      <c r="D173" s="65"/>
      <c r="E173" s="212"/>
      <c r="F173" s="211"/>
      <c r="G173" s="211"/>
      <c r="H173" s="211"/>
      <c r="I173" s="16" t="str">
        <f t="shared" si="11"/>
        <v/>
      </c>
      <c r="J173" s="16" t="str">
        <f t="shared" si="12"/>
        <v/>
      </c>
      <c r="K173" s="364" t="str">
        <f t="shared" si="3"/>
        <v/>
      </c>
      <c r="L173" s="58" t="str">
        <f t="shared" si="4"/>
        <v/>
      </c>
      <c r="M173" s="365" t="str">
        <f t="shared" si="5"/>
        <v/>
      </c>
      <c r="N173" s="58" t="str">
        <f t="shared" si="6"/>
        <v/>
      </c>
      <c r="O173" s="342" t="b">
        <f t="shared" si="7"/>
        <v>0</v>
      </c>
      <c r="P173" s="343">
        <f t="shared" si="8"/>
        <v>1</v>
      </c>
    </row>
    <row r="174" spans="1:16">
      <c r="A174" s="139">
        <v>165</v>
      </c>
      <c r="B174" s="6"/>
      <c r="C174" s="6"/>
      <c r="D174" s="65"/>
      <c r="E174" s="212"/>
      <c r="F174" s="211"/>
      <c r="G174" s="211"/>
      <c r="H174" s="211"/>
      <c r="I174" s="16" t="str">
        <f t="shared" si="11"/>
        <v/>
      </c>
      <c r="J174" s="16" t="str">
        <f t="shared" si="12"/>
        <v/>
      </c>
      <c r="K174" s="364" t="str">
        <f t="shared" si="3"/>
        <v/>
      </c>
      <c r="L174" s="58" t="str">
        <f t="shared" si="4"/>
        <v/>
      </c>
      <c r="M174" s="365" t="str">
        <f t="shared" si="5"/>
        <v/>
      </c>
      <c r="N174" s="58" t="str">
        <f t="shared" si="6"/>
        <v/>
      </c>
      <c r="O174" s="342" t="b">
        <f t="shared" si="7"/>
        <v>0</v>
      </c>
      <c r="P174" s="343">
        <f t="shared" si="8"/>
        <v>1</v>
      </c>
    </row>
    <row r="175" spans="1:16">
      <c r="A175" s="139">
        <v>166</v>
      </c>
      <c r="B175" s="6"/>
      <c r="C175" s="6"/>
      <c r="D175" s="65"/>
      <c r="E175" s="212"/>
      <c r="F175" s="211"/>
      <c r="G175" s="211"/>
      <c r="H175" s="211"/>
      <c r="I175" s="16" t="str">
        <f t="shared" si="11"/>
        <v/>
      </c>
      <c r="J175" s="16" t="str">
        <f t="shared" si="12"/>
        <v/>
      </c>
      <c r="K175" s="364" t="str">
        <f t="shared" si="3"/>
        <v/>
      </c>
      <c r="L175" s="58" t="str">
        <f t="shared" si="4"/>
        <v/>
      </c>
      <c r="M175" s="365" t="str">
        <f t="shared" si="5"/>
        <v/>
      </c>
      <c r="N175" s="58" t="str">
        <f t="shared" si="6"/>
        <v/>
      </c>
      <c r="O175" s="342" t="b">
        <f t="shared" si="7"/>
        <v>0</v>
      </c>
      <c r="P175" s="343">
        <f t="shared" si="8"/>
        <v>1</v>
      </c>
    </row>
    <row r="176" spans="1:16">
      <c r="A176" s="139">
        <v>167</v>
      </c>
      <c r="B176" s="6"/>
      <c r="C176" s="6"/>
      <c r="D176" s="65"/>
      <c r="E176" s="212"/>
      <c r="F176" s="211"/>
      <c r="G176" s="211"/>
      <c r="H176" s="211"/>
      <c r="I176" s="16" t="str">
        <f t="shared" si="11"/>
        <v/>
      </c>
      <c r="J176" s="16" t="str">
        <f t="shared" si="12"/>
        <v/>
      </c>
      <c r="K176" s="364" t="str">
        <f t="shared" ref="K176:K214" si="13">IF(OR($B176="",$C176="",$D176="",$E176="",$F176="",$F176&gt;an_final,$O176=FALSE),"",IF($F176&gt;=an_initial,1,""))</f>
        <v/>
      </c>
      <c r="L176" s="58" t="str">
        <f t="shared" ref="L176:L214" si="14">IF(OR($B176="",$C176="",$D176="",$E176="",$F176="",$F176&gt;an_final,$O176=FALSE),"",1)</f>
        <v/>
      </c>
      <c r="M176" s="365" t="str">
        <f t="shared" ref="M176:M214" si="15">IF(OR($B176="",$C176="",$D176="",$E176="",$F176="",$F176&gt;an_final,$O176=FALSE),"",IF($H176="",$G176/P176,$H176))</f>
        <v/>
      </c>
      <c r="N176" s="58" t="str">
        <f t="shared" ref="N176:N214" si="16">IF(OR($B176="",$C176="",$D176="",$E176="",$F176="",$F176&lt;an_initial,$F176&gt;an_final,$O176=FALSE),"",IF($H176="",$G176/P176,$H176))</f>
        <v/>
      </c>
      <c r="O176" s="342" t="b">
        <f t="shared" ref="O176:O214" si="17">IF(nume_candidat="",FALSE,ISNUMBER(SEARCH(nume_candidat,$B176)))</f>
        <v>0</v>
      </c>
      <c r="P176" s="343">
        <f t="shared" ref="P176:P214" si="18">LEN(B176)-LEN(SUBSTITUTE(B176,",",""))+1</f>
        <v>1</v>
      </c>
    </row>
    <row r="177" spans="1:16">
      <c r="A177" s="139">
        <v>168</v>
      </c>
      <c r="B177" s="6"/>
      <c r="C177" s="6"/>
      <c r="D177" s="65"/>
      <c r="E177" s="212"/>
      <c r="F177" s="211"/>
      <c r="G177" s="211"/>
      <c r="H177" s="211"/>
      <c r="I177" s="16" t="str">
        <f t="shared" si="11"/>
        <v/>
      </c>
      <c r="J177" s="16" t="str">
        <f t="shared" si="12"/>
        <v/>
      </c>
      <c r="K177" s="364" t="str">
        <f t="shared" si="13"/>
        <v/>
      </c>
      <c r="L177" s="58" t="str">
        <f t="shared" si="14"/>
        <v/>
      </c>
      <c r="M177" s="365" t="str">
        <f t="shared" si="15"/>
        <v/>
      </c>
      <c r="N177" s="58" t="str">
        <f t="shared" si="16"/>
        <v/>
      </c>
      <c r="O177" s="342" t="b">
        <f t="shared" si="17"/>
        <v>0</v>
      </c>
      <c r="P177" s="343">
        <f t="shared" si="18"/>
        <v>1</v>
      </c>
    </row>
    <row r="178" spans="1:16">
      <c r="A178" s="139">
        <v>169</v>
      </c>
      <c r="B178" s="6"/>
      <c r="C178" s="6"/>
      <c r="D178" s="65"/>
      <c r="E178" s="212"/>
      <c r="F178" s="211"/>
      <c r="G178" s="211"/>
      <c r="H178" s="211"/>
      <c r="I178" s="16" t="str">
        <f t="shared" si="11"/>
        <v/>
      </c>
      <c r="J178" s="16" t="str">
        <f t="shared" si="12"/>
        <v/>
      </c>
      <c r="K178" s="364" t="str">
        <f t="shared" si="13"/>
        <v/>
      </c>
      <c r="L178" s="58" t="str">
        <f t="shared" si="14"/>
        <v/>
      </c>
      <c r="M178" s="365" t="str">
        <f t="shared" si="15"/>
        <v/>
      </c>
      <c r="N178" s="58" t="str">
        <f t="shared" si="16"/>
        <v/>
      </c>
      <c r="O178" s="342" t="b">
        <f t="shared" si="17"/>
        <v>0</v>
      </c>
      <c r="P178" s="343">
        <f t="shared" si="18"/>
        <v>1</v>
      </c>
    </row>
    <row r="179" spans="1:16">
      <c r="A179" s="139">
        <v>170</v>
      </c>
      <c r="B179" s="6"/>
      <c r="C179" s="6"/>
      <c r="D179" s="65"/>
      <c r="E179" s="212"/>
      <c r="F179" s="211"/>
      <c r="G179" s="211"/>
      <c r="H179" s="211"/>
      <c r="I179" s="16" t="str">
        <f t="shared" si="11"/>
        <v/>
      </c>
      <c r="J179" s="16" t="str">
        <f t="shared" si="12"/>
        <v/>
      </c>
      <c r="K179" s="364" t="str">
        <f t="shared" si="13"/>
        <v/>
      </c>
      <c r="L179" s="58" t="str">
        <f t="shared" si="14"/>
        <v/>
      </c>
      <c r="M179" s="365" t="str">
        <f t="shared" si="15"/>
        <v/>
      </c>
      <c r="N179" s="58" t="str">
        <f t="shared" si="16"/>
        <v/>
      </c>
      <c r="O179" s="342" t="b">
        <f t="shared" si="17"/>
        <v>0</v>
      </c>
      <c r="P179" s="343">
        <f t="shared" si="18"/>
        <v>1</v>
      </c>
    </row>
    <row r="180" spans="1:16">
      <c r="A180" s="139">
        <v>171</v>
      </c>
      <c r="B180" s="6"/>
      <c r="C180" s="6"/>
      <c r="D180" s="65"/>
      <c r="E180" s="212"/>
      <c r="F180" s="211"/>
      <c r="G180" s="211"/>
      <c r="H180" s="211"/>
      <c r="I180" s="16" t="str">
        <f t="shared" si="11"/>
        <v/>
      </c>
      <c r="J180" s="16" t="str">
        <f t="shared" si="12"/>
        <v/>
      </c>
      <c r="K180" s="364" t="str">
        <f t="shared" si="13"/>
        <v/>
      </c>
      <c r="L180" s="58" t="str">
        <f t="shared" si="14"/>
        <v/>
      </c>
      <c r="M180" s="365" t="str">
        <f t="shared" si="15"/>
        <v/>
      </c>
      <c r="N180" s="58" t="str">
        <f t="shared" si="16"/>
        <v/>
      </c>
      <c r="O180" s="342" t="b">
        <f t="shared" si="17"/>
        <v>0</v>
      </c>
      <c r="P180" s="343">
        <f t="shared" si="18"/>
        <v>1</v>
      </c>
    </row>
    <row r="181" spans="1:16">
      <c r="A181" s="139">
        <v>172</v>
      </c>
      <c r="B181" s="6"/>
      <c r="C181" s="6"/>
      <c r="D181" s="65"/>
      <c r="E181" s="212"/>
      <c r="F181" s="211"/>
      <c r="G181" s="211"/>
      <c r="H181" s="211"/>
      <c r="I181" s="16" t="str">
        <f t="shared" si="11"/>
        <v/>
      </c>
      <c r="J181" s="16" t="str">
        <f t="shared" si="12"/>
        <v/>
      </c>
      <c r="K181" s="364" t="str">
        <f t="shared" si="13"/>
        <v/>
      </c>
      <c r="L181" s="58" t="str">
        <f t="shared" si="14"/>
        <v/>
      </c>
      <c r="M181" s="365" t="str">
        <f t="shared" si="15"/>
        <v/>
      </c>
      <c r="N181" s="58" t="str">
        <f t="shared" si="16"/>
        <v/>
      </c>
      <c r="O181" s="342" t="b">
        <f t="shared" si="17"/>
        <v>0</v>
      </c>
      <c r="P181" s="343">
        <f t="shared" si="18"/>
        <v>1</v>
      </c>
    </row>
    <row r="182" spans="1:16">
      <c r="A182" s="139">
        <v>173</v>
      </c>
      <c r="B182" s="6"/>
      <c r="C182" s="6"/>
      <c r="D182" s="65"/>
      <c r="E182" s="212"/>
      <c r="F182" s="211"/>
      <c r="G182" s="211"/>
      <c r="H182" s="211"/>
      <c r="I182" s="16" t="str">
        <f t="shared" si="11"/>
        <v/>
      </c>
      <c r="J182" s="16" t="str">
        <f t="shared" si="12"/>
        <v/>
      </c>
      <c r="K182" s="364" t="str">
        <f t="shared" si="13"/>
        <v/>
      </c>
      <c r="L182" s="58" t="str">
        <f t="shared" si="14"/>
        <v/>
      </c>
      <c r="M182" s="365" t="str">
        <f t="shared" si="15"/>
        <v/>
      </c>
      <c r="N182" s="58" t="str">
        <f t="shared" si="16"/>
        <v/>
      </c>
      <c r="O182" s="342" t="b">
        <f t="shared" si="17"/>
        <v>0</v>
      </c>
      <c r="P182" s="343">
        <f t="shared" si="18"/>
        <v>1</v>
      </c>
    </row>
    <row r="183" spans="1:16">
      <c r="A183" s="139">
        <v>174</v>
      </c>
      <c r="B183" s="6"/>
      <c r="C183" s="6"/>
      <c r="D183" s="65"/>
      <c r="E183" s="212"/>
      <c r="F183" s="211"/>
      <c r="G183" s="211"/>
      <c r="H183" s="211"/>
      <c r="I183" s="16" t="str">
        <f t="shared" si="11"/>
        <v/>
      </c>
      <c r="J183" s="16" t="str">
        <f t="shared" si="12"/>
        <v/>
      </c>
      <c r="K183" s="364" t="str">
        <f t="shared" si="13"/>
        <v/>
      </c>
      <c r="L183" s="58" t="str">
        <f t="shared" si="14"/>
        <v/>
      </c>
      <c r="M183" s="365" t="str">
        <f t="shared" si="15"/>
        <v/>
      </c>
      <c r="N183" s="58" t="str">
        <f t="shared" si="16"/>
        <v/>
      </c>
      <c r="O183" s="342" t="b">
        <f t="shared" si="17"/>
        <v>0</v>
      </c>
      <c r="P183" s="343">
        <f t="shared" si="18"/>
        <v>1</v>
      </c>
    </row>
    <row r="184" spans="1:16">
      <c r="A184" s="139">
        <v>175</v>
      </c>
      <c r="B184" s="6"/>
      <c r="C184" s="6"/>
      <c r="D184" s="65"/>
      <c r="E184" s="212"/>
      <c r="F184" s="211"/>
      <c r="G184" s="211"/>
      <c r="H184" s="211"/>
      <c r="I184" s="16" t="str">
        <f t="shared" si="11"/>
        <v/>
      </c>
      <c r="J184" s="16" t="str">
        <f t="shared" si="12"/>
        <v/>
      </c>
      <c r="K184" s="364" t="str">
        <f t="shared" si="13"/>
        <v/>
      </c>
      <c r="L184" s="58" t="str">
        <f t="shared" si="14"/>
        <v/>
      </c>
      <c r="M184" s="365" t="str">
        <f t="shared" si="15"/>
        <v/>
      </c>
      <c r="N184" s="58" t="str">
        <f t="shared" si="16"/>
        <v/>
      </c>
      <c r="O184" s="342" t="b">
        <f t="shared" si="17"/>
        <v>0</v>
      </c>
      <c r="P184" s="343">
        <f t="shared" si="18"/>
        <v>1</v>
      </c>
    </row>
    <row r="185" spans="1:16">
      <c r="A185" s="139">
        <v>176</v>
      </c>
      <c r="B185" s="6"/>
      <c r="C185" s="6"/>
      <c r="D185" s="65"/>
      <c r="E185" s="212"/>
      <c r="F185" s="211"/>
      <c r="G185" s="211"/>
      <c r="H185" s="211"/>
      <c r="I185" s="16" t="str">
        <f t="shared" si="11"/>
        <v/>
      </c>
      <c r="J185" s="16" t="str">
        <f t="shared" si="12"/>
        <v/>
      </c>
      <c r="K185" s="364" t="str">
        <f t="shared" si="13"/>
        <v/>
      </c>
      <c r="L185" s="58" t="str">
        <f t="shared" si="14"/>
        <v/>
      </c>
      <c r="M185" s="365" t="str">
        <f t="shared" si="15"/>
        <v/>
      </c>
      <c r="N185" s="58" t="str">
        <f t="shared" si="16"/>
        <v/>
      </c>
      <c r="O185" s="342" t="b">
        <f t="shared" si="17"/>
        <v>0</v>
      </c>
      <c r="P185" s="343">
        <f t="shared" si="18"/>
        <v>1</v>
      </c>
    </row>
    <row r="186" spans="1:16">
      <c r="A186" s="139">
        <v>177</v>
      </c>
      <c r="B186" s="6"/>
      <c r="C186" s="6"/>
      <c r="D186" s="65"/>
      <c r="E186" s="212"/>
      <c r="F186" s="211"/>
      <c r="G186" s="211"/>
      <c r="H186" s="211"/>
      <c r="I186" s="16" t="str">
        <f t="shared" si="11"/>
        <v/>
      </c>
      <c r="J186" s="16" t="str">
        <f t="shared" si="12"/>
        <v/>
      </c>
      <c r="K186" s="364" t="str">
        <f t="shared" si="13"/>
        <v/>
      </c>
      <c r="L186" s="58" t="str">
        <f t="shared" si="14"/>
        <v/>
      </c>
      <c r="M186" s="365" t="str">
        <f t="shared" si="15"/>
        <v/>
      </c>
      <c r="N186" s="58" t="str">
        <f t="shared" si="16"/>
        <v/>
      </c>
      <c r="O186" s="342" t="b">
        <f t="shared" si="17"/>
        <v>0</v>
      </c>
      <c r="P186" s="343">
        <f t="shared" si="18"/>
        <v>1</v>
      </c>
    </row>
    <row r="187" spans="1:16">
      <c r="A187" s="139">
        <v>178</v>
      </c>
      <c r="B187" s="6"/>
      <c r="C187" s="6"/>
      <c r="D187" s="65"/>
      <c r="E187" s="212"/>
      <c r="F187" s="211"/>
      <c r="G187" s="211"/>
      <c r="H187" s="211"/>
      <c r="I187" s="16" t="str">
        <f t="shared" si="11"/>
        <v/>
      </c>
      <c r="J187" s="16" t="str">
        <f t="shared" si="12"/>
        <v/>
      </c>
      <c r="K187" s="364" t="str">
        <f t="shared" si="13"/>
        <v/>
      </c>
      <c r="L187" s="58" t="str">
        <f t="shared" si="14"/>
        <v/>
      </c>
      <c r="M187" s="365" t="str">
        <f t="shared" si="15"/>
        <v/>
      </c>
      <c r="N187" s="58" t="str">
        <f t="shared" si="16"/>
        <v/>
      </c>
      <c r="O187" s="342" t="b">
        <f t="shared" si="17"/>
        <v>0</v>
      </c>
      <c r="P187" s="343">
        <f t="shared" si="18"/>
        <v>1</v>
      </c>
    </row>
    <row r="188" spans="1:16">
      <c r="A188" s="139">
        <v>179</v>
      </c>
      <c r="B188" s="6"/>
      <c r="C188" s="6"/>
      <c r="D188" s="65"/>
      <c r="E188" s="212"/>
      <c r="F188" s="211"/>
      <c r="G188" s="211"/>
      <c r="H188" s="211"/>
      <c r="I188" s="16" t="str">
        <f t="shared" si="11"/>
        <v/>
      </c>
      <c r="J188" s="16" t="str">
        <f t="shared" si="12"/>
        <v/>
      </c>
      <c r="K188" s="364" t="str">
        <f t="shared" si="13"/>
        <v/>
      </c>
      <c r="L188" s="58" t="str">
        <f t="shared" si="14"/>
        <v/>
      </c>
      <c r="M188" s="365" t="str">
        <f t="shared" si="15"/>
        <v/>
      </c>
      <c r="N188" s="58" t="str">
        <f t="shared" si="16"/>
        <v/>
      </c>
      <c r="O188" s="342" t="b">
        <f t="shared" si="17"/>
        <v>0</v>
      </c>
      <c r="P188" s="343">
        <f t="shared" si="18"/>
        <v>1</v>
      </c>
    </row>
    <row r="189" spans="1:16">
      <c r="A189" s="139">
        <v>180</v>
      </c>
      <c r="B189" s="6"/>
      <c r="C189" s="6"/>
      <c r="D189" s="65"/>
      <c r="E189" s="212"/>
      <c r="F189" s="211"/>
      <c r="G189" s="211"/>
      <c r="H189" s="211"/>
      <c r="I189" s="16" t="str">
        <f t="shared" si="11"/>
        <v/>
      </c>
      <c r="J189" s="16" t="str">
        <f t="shared" si="12"/>
        <v/>
      </c>
      <c r="K189" s="364" t="str">
        <f t="shared" si="13"/>
        <v/>
      </c>
      <c r="L189" s="58" t="str">
        <f t="shared" si="14"/>
        <v/>
      </c>
      <c r="M189" s="365" t="str">
        <f t="shared" si="15"/>
        <v/>
      </c>
      <c r="N189" s="58" t="str">
        <f t="shared" si="16"/>
        <v/>
      </c>
      <c r="O189" s="342" t="b">
        <f t="shared" si="17"/>
        <v>0</v>
      </c>
      <c r="P189" s="343">
        <f t="shared" si="18"/>
        <v>1</v>
      </c>
    </row>
    <row r="190" spans="1:16">
      <c r="A190" s="139">
        <v>181</v>
      </c>
      <c r="B190" s="6"/>
      <c r="C190" s="6"/>
      <c r="D190" s="65"/>
      <c r="E190" s="212"/>
      <c r="F190" s="211"/>
      <c r="G190" s="211"/>
      <c r="H190" s="211"/>
      <c r="I190" s="16" t="str">
        <f t="shared" si="11"/>
        <v/>
      </c>
      <c r="J190" s="16" t="str">
        <f t="shared" si="12"/>
        <v/>
      </c>
      <c r="K190" s="364" t="str">
        <f t="shared" si="13"/>
        <v/>
      </c>
      <c r="L190" s="58" t="str">
        <f t="shared" si="14"/>
        <v/>
      </c>
      <c r="M190" s="365" t="str">
        <f t="shared" si="15"/>
        <v/>
      </c>
      <c r="N190" s="58" t="str">
        <f t="shared" si="16"/>
        <v/>
      </c>
      <c r="O190" s="342" t="b">
        <f t="shared" si="17"/>
        <v>0</v>
      </c>
      <c r="P190" s="343">
        <f t="shared" si="18"/>
        <v>1</v>
      </c>
    </row>
    <row r="191" spans="1:16">
      <c r="A191" s="139">
        <v>182</v>
      </c>
      <c r="B191" s="6"/>
      <c r="C191" s="6"/>
      <c r="D191" s="65"/>
      <c r="E191" s="212"/>
      <c r="F191" s="211"/>
      <c r="G191" s="211"/>
      <c r="H191" s="211"/>
      <c r="I191" s="16" t="str">
        <f t="shared" si="11"/>
        <v/>
      </c>
      <c r="J191" s="16" t="str">
        <f t="shared" si="12"/>
        <v/>
      </c>
      <c r="K191" s="364" t="str">
        <f t="shared" si="13"/>
        <v/>
      </c>
      <c r="L191" s="58" t="str">
        <f t="shared" si="14"/>
        <v/>
      </c>
      <c r="M191" s="365" t="str">
        <f t="shared" si="15"/>
        <v/>
      </c>
      <c r="N191" s="58" t="str">
        <f t="shared" si="16"/>
        <v/>
      </c>
      <c r="O191" s="342" t="b">
        <f t="shared" si="17"/>
        <v>0</v>
      </c>
      <c r="P191" s="343">
        <f t="shared" si="18"/>
        <v>1</v>
      </c>
    </row>
    <row r="192" spans="1:16">
      <c r="A192" s="139">
        <v>183</v>
      </c>
      <c r="B192" s="6"/>
      <c r="C192" s="6"/>
      <c r="D192" s="65"/>
      <c r="E192" s="212"/>
      <c r="F192" s="211"/>
      <c r="G192" s="211"/>
      <c r="H192" s="211"/>
      <c r="I192" s="16" t="str">
        <f t="shared" si="11"/>
        <v/>
      </c>
      <c r="J192" s="16" t="str">
        <f t="shared" si="12"/>
        <v/>
      </c>
      <c r="K192" s="364" t="str">
        <f t="shared" si="13"/>
        <v/>
      </c>
      <c r="L192" s="58" t="str">
        <f t="shared" si="14"/>
        <v/>
      </c>
      <c r="M192" s="365" t="str">
        <f t="shared" si="15"/>
        <v/>
      </c>
      <c r="N192" s="58" t="str">
        <f t="shared" si="16"/>
        <v/>
      </c>
      <c r="O192" s="342" t="b">
        <f t="shared" si="17"/>
        <v>0</v>
      </c>
      <c r="P192" s="343">
        <f t="shared" si="18"/>
        <v>1</v>
      </c>
    </row>
    <row r="193" spans="1:16">
      <c r="A193" s="139">
        <v>184</v>
      </c>
      <c r="B193" s="6"/>
      <c r="C193" s="6"/>
      <c r="D193" s="65"/>
      <c r="E193" s="212"/>
      <c r="F193" s="211"/>
      <c r="G193" s="211"/>
      <c r="H193" s="211"/>
      <c r="I193" s="16" t="str">
        <f t="shared" si="11"/>
        <v/>
      </c>
      <c r="J193" s="16" t="str">
        <f t="shared" si="12"/>
        <v/>
      </c>
      <c r="K193" s="364" t="str">
        <f t="shared" si="13"/>
        <v/>
      </c>
      <c r="L193" s="58" t="str">
        <f t="shared" si="14"/>
        <v/>
      </c>
      <c r="M193" s="365" t="str">
        <f t="shared" si="15"/>
        <v/>
      </c>
      <c r="N193" s="58" t="str">
        <f t="shared" si="16"/>
        <v/>
      </c>
      <c r="O193" s="342" t="b">
        <f t="shared" si="17"/>
        <v>0</v>
      </c>
      <c r="P193" s="343">
        <f t="shared" si="18"/>
        <v>1</v>
      </c>
    </row>
    <row r="194" spans="1:16">
      <c r="A194" s="139">
        <v>185</v>
      </c>
      <c r="B194" s="6"/>
      <c r="C194" s="6"/>
      <c r="D194" s="65"/>
      <c r="E194" s="212"/>
      <c r="F194" s="211"/>
      <c r="G194" s="211"/>
      <c r="H194" s="211"/>
      <c r="I194" s="16" t="str">
        <f t="shared" si="11"/>
        <v/>
      </c>
      <c r="J194" s="16" t="str">
        <f t="shared" si="12"/>
        <v/>
      </c>
      <c r="K194" s="364" t="str">
        <f t="shared" si="13"/>
        <v/>
      </c>
      <c r="L194" s="58" t="str">
        <f t="shared" si="14"/>
        <v/>
      </c>
      <c r="M194" s="365" t="str">
        <f t="shared" si="15"/>
        <v/>
      </c>
      <c r="N194" s="58" t="str">
        <f t="shared" si="16"/>
        <v/>
      </c>
      <c r="O194" s="342" t="b">
        <f t="shared" si="17"/>
        <v>0</v>
      </c>
      <c r="P194" s="343">
        <f t="shared" si="18"/>
        <v>1</v>
      </c>
    </row>
    <row r="195" spans="1:16">
      <c r="A195" s="139">
        <v>186</v>
      </c>
      <c r="B195" s="6"/>
      <c r="C195" s="6"/>
      <c r="D195" s="65"/>
      <c r="E195" s="212"/>
      <c r="F195" s="211"/>
      <c r="G195" s="211"/>
      <c r="H195" s="211"/>
      <c r="I195" s="16" t="str">
        <f t="shared" si="11"/>
        <v/>
      </c>
      <c r="J195" s="16" t="str">
        <f t="shared" si="12"/>
        <v/>
      </c>
      <c r="K195" s="364" t="str">
        <f t="shared" si="13"/>
        <v/>
      </c>
      <c r="L195" s="58" t="str">
        <f t="shared" si="14"/>
        <v/>
      </c>
      <c r="M195" s="365" t="str">
        <f t="shared" si="15"/>
        <v/>
      </c>
      <c r="N195" s="58" t="str">
        <f t="shared" si="16"/>
        <v/>
      </c>
      <c r="O195" s="342" t="b">
        <f t="shared" si="17"/>
        <v>0</v>
      </c>
      <c r="P195" s="343">
        <f t="shared" si="18"/>
        <v>1</v>
      </c>
    </row>
    <row r="196" spans="1:16">
      <c r="A196" s="139">
        <v>187</v>
      </c>
      <c r="B196" s="6"/>
      <c r="C196" s="6"/>
      <c r="D196" s="65"/>
      <c r="E196" s="212"/>
      <c r="F196" s="211"/>
      <c r="G196" s="211"/>
      <c r="H196" s="211"/>
      <c r="I196" s="16" t="str">
        <f t="shared" si="11"/>
        <v/>
      </c>
      <c r="J196" s="16" t="str">
        <f t="shared" si="12"/>
        <v/>
      </c>
      <c r="K196" s="364" t="str">
        <f t="shared" si="13"/>
        <v/>
      </c>
      <c r="L196" s="58" t="str">
        <f t="shared" si="14"/>
        <v/>
      </c>
      <c r="M196" s="365" t="str">
        <f t="shared" si="15"/>
        <v/>
      </c>
      <c r="N196" s="58" t="str">
        <f t="shared" si="16"/>
        <v/>
      </c>
      <c r="O196" s="342" t="b">
        <f t="shared" si="17"/>
        <v>0</v>
      </c>
      <c r="P196" s="343">
        <f t="shared" si="18"/>
        <v>1</v>
      </c>
    </row>
    <row r="197" spans="1:16">
      <c r="A197" s="139">
        <v>188</v>
      </c>
      <c r="B197" s="6"/>
      <c r="C197" s="6"/>
      <c r="D197" s="65"/>
      <c r="E197" s="212"/>
      <c r="F197" s="211"/>
      <c r="G197" s="211"/>
      <c r="H197" s="211"/>
      <c r="I197" s="16" t="str">
        <f t="shared" si="11"/>
        <v/>
      </c>
      <c r="J197" s="16" t="str">
        <f t="shared" si="12"/>
        <v/>
      </c>
      <c r="K197" s="364" t="str">
        <f t="shared" si="13"/>
        <v/>
      </c>
      <c r="L197" s="58" t="str">
        <f t="shared" si="14"/>
        <v/>
      </c>
      <c r="M197" s="365" t="str">
        <f t="shared" si="15"/>
        <v/>
      </c>
      <c r="N197" s="58" t="str">
        <f t="shared" si="16"/>
        <v/>
      </c>
      <c r="O197" s="342" t="b">
        <f t="shared" si="17"/>
        <v>0</v>
      </c>
      <c r="P197" s="343">
        <f t="shared" si="18"/>
        <v>1</v>
      </c>
    </row>
    <row r="198" spans="1:16">
      <c r="A198" s="139">
        <v>189</v>
      </c>
      <c r="B198" s="6"/>
      <c r="C198" s="6"/>
      <c r="D198" s="65"/>
      <c r="E198" s="212"/>
      <c r="F198" s="211"/>
      <c r="G198" s="211"/>
      <c r="H198" s="211"/>
      <c r="I198" s="16" t="str">
        <f t="shared" si="11"/>
        <v/>
      </c>
      <c r="J198" s="16" t="str">
        <f t="shared" si="12"/>
        <v/>
      </c>
      <c r="K198" s="364" t="str">
        <f t="shared" si="13"/>
        <v/>
      </c>
      <c r="L198" s="58" t="str">
        <f t="shared" si="14"/>
        <v/>
      </c>
      <c r="M198" s="365" t="str">
        <f t="shared" si="15"/>
        <v/>
      </c>
      <c r="N198" s="58" t="str">
        <f t="shared" si="16"/>
        <v/>
      </c>
      <c r="O198" s="342" t="b">
        <f t="shared" si="17"/>
        <v>0</v>
      </c>
      <c r="P198" s="343">
        <f t="shared" si="18"/>
        <v>1</v>
      </c>
    </row>
    <row r="199" spans="1:16">
      <c r="A199" s="139">
        <v>190</v>
      </c>
      <c r="B199" s="6"/>
      <c r="C199" s="6"/>
      <c r="D199" s="65"/>
      <c r="E199" s="212"/>
      <c r="F199" s="211"/>
      <c r="G199" s="211"/>
      <c r="H199" s="211"/>
      <c r="I199" s="16" t="str">
        <f t="shared" si="11"/>
        <v/>
      </c>
      <c r="J199" s="16" t="str">
        <f t="shared" si="12"/>
        <v/>
      </c>
      <c r="K199" s="364" t="str">
        <f t="shared" si="13"/>
        <v/>
      </c>
      <c r="L199" s="58" t="str">
        <f t="shared" si="14"/>
        <v/>
      </c>
      <c r="M199" s="365" t="str">
        <f t="shared" si="15"/>
        <v/>
      </c>
      <c r="N199" s="58" t="str">
        <f t="shared" si="16"/>
        <v/>
      </c>
      <c r="O199" s="342" t="b">
        <f t="shared" si="17"/>
        <v>0</v>
      </c>
      <c r="P199" s="343">
        <f t="shared" si="18"/>
        <v>1</v>
      </c>
    </row>
    <row r="200" spans="1:16">
      <c r="A200" s="139">
        <v>191</v>
      </c>
      <c r="B200" s="6"/>
      <c r="C200" s="6"/>
      <c r="D200" s="65"/>
      <c r="E200" s="212"/>
      <c r="F200" s="211"/>
      <c r="G200" s="211"/>
      <c r="H200" s="211"/>
      <c r="I200" s="16" t="str">
        <f t="shared" si="11"/>
        <v/>
      </c>
      <c r="J200" s="16" t="str">
        <f t="shared" si="12"/>
        <v/>
      </c>
      <c r="K200" s="364" t="str">
        <f t="shared" si="13"/>
        <v/>
      </c>
      <c r="L200" s="58" t="str">
        <f t="shared" si="14"/>
        <v/>
      </c>
      <c r="M200" s="365" t="str">
        <f t="shared" si="15"/>
        <v/>
      </c>
      <c r="N200" s="58" t="str">
        <f t="shared" si="16"/>
        <v/>
      </c>
      <c r="O200" s="342" t="b">
        <f t="shared" si="17"/>
        <v>0</v>
      </c>
      <c r="P200" s="343">
        <f t="shared" si="18"/>
        <v>1</v>
      </c>
    </row>
    <row r="201" spans="1:16">
      <c r="A201" s="139">
        <v>192</v>
      </c>
      <c r="B201" s="6"/>
      <c r="C201" s="6"/>
      <c r="D201" s="65"/>
      <c r="E201" s="212"/>
      <c r="F201" s="211"/>
      <c r="G201" s="211"/>
      <c r="H201" s="211"/>
      <c r="I201" s="16" t="str">
        <f t="shared" si="11"/>
        <v/>
      </c>
      <c r="J201" s="16" t="str">
        <f t="shared" si="12"/>
        <v/>
      </c>
      <c r="K201" s="364" t="str">
        <f t="shared" si="13"/>
        <v/>
      </c>
      <c r="L201" s="58" t="str">
        <f t="shared" si="14"/>
        <v/>
      </c>
      <c r="M201" s="365" t="str">
        <f t="shared" si="15"/>
        <v/>
      </c>
      <c r="N201" s="58" t="str">
        <f t="shared" si="16"/>
        <v/>
      </c>
      <c r="O201" s="342" t="b">
        <f t="shared" si="17"/>
        <v>0</v>
      </c>
      <c r="P201" s="343">
        <f t="shared" si="18"/>
        <v>1</v>
      </c>
    </row>
    <row r="202" spans="1:16">
      <c r="A202" s="139">
        <v>193</v>
      </c>
      <c r="B202" s="6"/>
      <c r="C202" s="6"/>
      <c r="D202" s="65"/>
      <c r="E202" s="212"/>
      <c r="F202" s="211"/>
      <c r="G202" s="211"/>
      <c r="H202" s="211"/>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64" t="str">
        <f t="shared" si="13"/>
        <v/>
      </c>
      <c r="L202" s="58" t="str">
        <f t="shared" si="14"/>
        <v/>
      </c>
      <c r="M202" s="365" t="str">
        <f t="shared" si="15"/>
        <v/>
      </c>
      <c r="N202" s="58" t="str">
        <f t="shared" si="16"/>
        <v/>
      </c>
      <c r="O202" s="342" t="b">
        <f t="shared" si="17"/>
        <v>0</v>
      </c>
      <c r="P202" s="343">
        <f t="shared" si="18"/>
        <v>1</v>
      </c>
    </row>
    <row r="203" spans="1:16">
      <c r="A203" s="139">
        <v>194</v>
      </c>
      <c r="B203" s="6"/>
      <c r="C203" s="6"/>
      <c r="D203" s="65"/>
      <c r="E203" s="212"/>
      <c r="F203" s="211"/>
      <c r="G203" s="211"/>
      <c r="H203" s="211"/>
      <c r="I203" s="16" t="str">
        <f t="shared" si="19"/>
        <v/>
      </c>
      <c r="J203" s="16" t="str">
        <f t="shared" si="20"/>
        <v/>
      </c>
      <c r="K203" s="364" t="str">
        <f t="shared" si="13"/>
        <v/>
      </c>
      <c r="L203" s="58" t="str">
        <f t="shared" si="14"/>
        <v/>
      </c>
      <c r="M203" s="365" t="str">
        <f t="shared" si="15"/>
        <v/>
      </c>
      <c r="N203" s="58" t="str">
        <f t="shared" si="16"/>
        <v/>
      </c>
      <c r="O203" s="342" t="b">
        <f t="shared" si="17"/>
        <v>0</v>
      </c>
      <c r="P203" s="343">
        <f t="shared" si="18"/>
        <v>1</v>
      </c>
    </row>
    <row r="204" spans="1:16">
      <c r="A204" s="139">
        <v>195</v>
      </c>
      <c r="B204" s="6"/>
      <c r="C204" s="6"/>
      <c r="D204" s="65"/>
      <c r="E204" s="212"/>
      <c r="F204" s="211"/>
      <c r="G204" s="211"/>
      <c r="H204" s="211"/>
      <c r="I204" s="16" t="str">
        <f t="shared" si="19"/>
        <v/>
      </c>
      <c r="J204" s="16" t="str">
        <f t="shared" si="20"/>
        <v/>
      </c>
      <c r="K204" s="364" t="str">
        <f t="shared" si="13"/>
        <v/>
      </c>
      <c r="L204" s="58" t="str">
        <f t="shared" si="14"/>
        <v/>
      </c>
      <c r="M204" s="365" t="str">
        <f t="shared" si="15"/>
        <v/>
      </c>
      <c r="N204" s="58" t="str">
        <f t="shared" si="16"/>
        <v/>
      </c>
      <c r="O204" s="342" t="b">
        <f t="shared" si="17"/>
        <v>0</v>
      </c>
      <c r="P204" s="343">
        <f t="shared" si="18"/>
        <v>1</v>
      </c>
    </row>
    <row r="205" spans="1:16">
      <c r="A205" s="139">
        <v>196</v>
      </c>
      <c r="B205" s="6"/>
      <c r="C205" s="6"/>
      <c r="D205" s="65"/>
      <c r="E205" s="212"/>
      <c r="F205" s="211"/>
      <c r="G205" s="211"/>
      <c r="H205" s="211"/>
      <c r="I205" s="16" t="str">
        <f t="shared" si="19"/>
        <v/>
      </c>
      <c r="J205" s="16" t="str">
        <f t="shared" si="20"/>
        <v/>
      </c>
      <c r="K205" s="364" t="str">
        <f t="shared" si="13"/>
        <v/>
      </c>
      <c r="L205" s="58" t="str">
        <f t="shared" si="14"/>
        <v/>
      </c>
      <c r="M205" s="365" t="str">
        <f t="shared" si="15"/>
        <v/>
      </c>
      <c r="N205" s="58" t="str">
        <f t="shared" si="16"/>
        <v/>
      </c>
      <c r="O205" s="342" t="b">
        <f t="shared" si="17"/>
        <v>0</v>
      </c>
      <c r="P205" s="343">
        <f t="shared" si="18"/>
        <v>1</v>
      </c>
    </row>
    <row r="206" spans="1:16">
      <c r="A206" s="139">
        <v>197</v>
      </c>
      <c r="B206" s="6"/>
      <c r="C206" s="6"/>
      <c r="D206" s="65"/>
      <c r="E206" s="212"/>
      <c r="F206" s="211"/>
      <c r="G206" s="211"/>
      <c r="H206" s="211"/>
      <c r="I206" s="16" t="str">
        <f t="shared" si="19"/>
        <v/>
      </c>
      <c r="J206" s="16" t="str">
        <f t="shared" si="20"/>
        <v/>
      </c>
      <c r="K206" s="364" t="str">
        <f t="shared" si="13"/>
        <v/>
      </c>
      <c r="L206" s="58" t="str">
        <f t="shared" si="14"/>
        <v/>
      </c>
      <c r="M206" s="365" t="str">
        <f t="shared" si="15"/>
        <v/>
      </c>
      <c r="N206" s="58" t="str">
        <f t="shared" si="16"/>
        <v/>
      </c>
      <c r="O206" s="342" t="b">
        <f t="shared" si="17"/>
        <v>0</v>
      </c>
      <c r="P206" s="343">
        <f t="shared" si="18"/>
        <v>1</v>
      </c>
    </row>
    <row r="207" spans="1:16">
      <c r="A207" s="139">
        <v>198</v>
      </c>
      <c r="B207" s="6"/>
      <c r="C207" s="6"/>
      <c r="D207" s="65"/>
      <c r="E207" s="212"/>
      <c r="F207" s="211"/>
      <c r="G207" s="211"/>
      <c r="H207" s="211"/>
      <c r="I207" s="16" t="str">
        <f t="shared" si="19"/>
        <v/>
      </c>
      <c r="J207" s="16" t="str">
        <f t="shared" si="20"/>
        <v/>
      </c>
      <c r="K207" s="364" t="str">
        <f t="shared" si="13"/>
        <v/>
      </c>
      <c r="L207" s="58" t="str">
        <f t="shared" si="14"/>
        <v/>
      </c>
      <c r="M207" s="365" t="str">
        <f t="shared" si="15"/>
        <v/>
      </c>
      <c r="N207" s="58" t="str">
        <f t="shared" si="16"/>
        <v/>
      </c>
      <c r="O207" s="342" t="b">
        <f t="shared" si="17"/>
        <v>0</v>
      </c>
      <c r="P207" s="343">
        <f t="shared" si="18"/>
        <v>1</v>
      </c>
    </row>
    <row r="208" spans="1:16">
      <c r="A208" s="139">
        <v>199</v>
      </c>
      <c r="B208" s="6"/>
      <c r="C208" s="6"/>
      <c r="D208" s="65"/>
      <c r="E208" s="212"/>
      <c r="F208" s="211"/>
      <c r="G208" s="211"/>
      <c r="H208" s="211"/>
      <c r="I208" s="16" t="str">
        <f t="shared" si="19"/>
        <v/>
      </c>
      <c r="J208" s="16" t="str">
        <f t="shared" si="20"/>
        <v/>
      </c>
      <c r="K208" s="364" t="str">
        <f t="shared" si="13"/>
        <v/>
      </c>
      <c r="L208" s="58" t="str">
        <f t="shared" si="14"/>
        <v/>
      </c>
      <c r="M208" s="365" t="str">
        <f t="shared" si="15"/>
        <v/>
      </c>
      <c r="N208" s="58" t="str">
        <f t="shared" si="16"/>
        <v/>
      </c>
      <c r="O208" s="342" t="b">
        <f t="shared" si="17"/>
        <v>0</v>
      </c>
      <c r="P208" s="343">
        <f t="shared" si="18"/>
        <v>1</v>
      </c>
    </row>
    <row r="209" spans="1:16">
      <c r="A209" s="139">
        <v>200</v>
      </c>
      <c r="B209" s="6"/>
      <c r="C209" s="6"/>
      <c r="D209" s="65"/>
      <c r="E209" s="212"/>
      <c r="F209" s="211"/>
      <c r="G209" s="211"/>
      <c r="H209" s="211"/>
      <c r="I209" s="16" t="str">
        <f t="shared" si="19"/>
        <v/>
      </c>
      <c r="J209" s="16" t="str">
        <f t="shared" si="20"/>
        <v/>
      </c>
      <c r="K209" s="364" t="str">
        <f t="shared" si="13"/>
        <v/>
      </c>
      <c r="L209" s="58" t="str">
        <f t="shared" si="14"/>
        <v/>
      </c>
      <c r="M209" s="365" t="str">
        <f t="shared" si="15"/>
        <v/>
      </c>
      <c r="N209" s="58" t="str">
        <f t="shared" si="16"/>
        <v/>
      </c>
      <c r="O209" s="342" t="b">
        <f t="shared" si="17"/>
        <v>0</v>
      </c>
      <c r="P209" s="343">
        <f t="shared" si="18"/>
        <v>1</v>
      </c>
    </row>
    <row r="210" spans="1:16">
      <c r="A210" s="139">
        <v>201</v>
      </c>
      <c r="B210" s="6"/>
      <c r="C210" s="6"/>
      <c r="D210" s="65"/>
      <c r="E210" s="212"/>
      <c r="F210" s="211"/>
      <c r="G210" s="211"/>
      <c r="H210" s="211"/>
      <c r="I210" s="16" t="str">
        <f t="shared" si="19"/>
        <v/>
      </c>
      <c r="J210" s="16" t="str">
        <f t="shared" si="20"/>
        <v/>
      </c>
      <c r="K210" s="364" t="str">
        <f t="shared" si="13"/>
        <v/>
      </c>
      <c r="L210" s="58" t="str">
        <f t="shared" si="14"/>
        <v/>
      </c>
      <c r="M210" s="365" t="str">
        <f t="shared" si="15"/>
        <v/>
      </c>
      <c r="N210" s="58" t="str">
        <f t="shared" si="16"/>
        <v/>
      </c>
      <c r="O210" s="342" t="b">
        <f t="shared" si="17"/>
        <v>0</v>
      </c>
      <c r="P210" s="343">
        <f t="shared" si="18"/>
        <v>1</v>
      </c>
    </row>
    <row r="211" spans="1:16">
      <c r="A211" s="139">
        <v>202</v>
      </c>
      <c r="B211" s="6"/>
      <c r="C211" s="6"/>
      <c r="D211" s="65"/>
      <c r="E211" s="212"/>
      <c r="F211" s="211"/>
      <c r="G211" s="211"/>
      <c r="H211" s="211"/>
      <c r="I211" s="16" t="str">
        <f t="shared" si="19"/>
        <v/>
      </c>
      <c r="J211" s="16" t="str">
        <f t="shared" si="20"/>
        <v/>
      </c>
      <c r="K211" s="364" t="str">
        <f t="shared" si="13"/>
        <v/>
      </c>
      <c r="L211" s="58" t="str">
        <f t="shared" si="14"/>
        <v/>
      </c>
      <c r="M211" s="365" t="str">
        <f t="shared" si="15"/>
        <v/>
      </c>
      <c r="N211" s="58" t="str">
        <f t="shared" si="16"/>
        <v/>
      </c>
      <c r="O211" s="342" t="b">
        <f t="shared" si="17"/>
        <v>0</v>
      </c>
      <c r="P211" s="343">
        <f t="shared" si="18"/>
        <v>1</v>
      </c>
    </row>
    <row r="212" spans="1:16">
      <c r="A212" s="139">
        <v>203</v>
      </c>
      <c r="B212" s="6"/>
      <c r="C212" s="6"/>
      <c r="D212" s="65"/>
      <c r="E212" s="212"/>
      <c r="F212" s="211"/>
      <c r="G212" s="211"/>
      <c r="H212" s="211"/>
      <c r="I212" s="16" t="str">
        <f t="shared" si="19"/>
        <v/>
      </c>
      <c r="J212" s="16" t="str">
        <f t="shared" si="20"/>
        <v/>
      </c>
      <c r="K212" s="364" t="str">
        <f t="shared" si="13"/>
        <v/>
      </c>
      <c r="L212" s="58" t="str">
        <f t="shared" si="14"/>
        <v/>
      </c>
      <c r="M212" s="365" t="str">
        <f t="shared" si="15"/>
        <v/>
      </c>
      <c r="N212" s="58" t="str">
        <f t="shared" si="16"/>
        <v/>
      </c>
      <c r="O212" s="342" t="b">
        <f t="shared" si="17"/>
        <v>0</v>
      </c>
      <c r="P212" s="343">
        <f t="shared" si="18"/>
        <v>1</v>
      </c>
    </row>
    <row r="213" spans="1:16">
      <c r="A213" s="139">
        <v>204</v>
      </c>
      <c r="B213" s="6"/>
      <c r="C213" s="6"/>
      <c r="D213" s="65"/>
      <c r="E213" s="212"/>
      <c r="F213" s="211"/>
      <c r="G213" s="211"/>
      <c r="H213" s="211"/>
      <c r="I213" s="16" t="str">
        <f t="shared" si="19"/>
        <v/>
      </c>
      <c r="J213" s="16" t="str">
        <f t="shared" si="20"/>
        <v/>
      </c>
      <c r="K213" s="364" t="str">
        <f t="shared" si="13"/>
        <v/>
      </c>
      <c r="L213" s="58" t="str">
        <f t="shared" si="14"/>
        <v/>
      </c>
      <c r="M213" s="365" t="str">
        <f t="shared" si="15"/>
        <v/>
      </c>
      <c r="N213" s="58" t="str">
        <f t="shared" si="16"/>
        <v/>
      </c>
      <c r="O213" s="342" t="b">
        <f t="shared" si="17"/>
        <v>0</v>
      </c>
      <c r="P213" s="343">
        <f t="shared" si="18"/>
        <v>1</v>
      </c>
    </row>
    <row r="214" spans="1:16">
      <c r="A214" s="139">
        <v>205</v>
      </c>
      <c r="B214" s="6"/>
      <c r="C214" s="6"/>
      <c r="D214" s="65"/>
      <c r="E214" s="212"/>
      <c r="F214" s="211"/>
      <c r="G214" s="211"/>
      <c r="H214" s="211"/>
      <c r="I214" s="16" t="str">
        <f t="shared" si="19"/>
        <v/>
      </c>
      <c r="J214" s="16" t="str">
        <f t="shared" si="20"/>
        <v/>
      </c>
      <c r="K214" s="364" t="str">
        <f t="shared" si="13"/>
        <v/>
      </c>
      <c r="L214" s="58" t="str">
        <f t="shared" si="14"/>
        <v/>
      </c>
      <c r="M214" s="365" t="str">
        <f t="shared" si="15"/>
        <v/>
      </c>
      <c r="N214" s="58" t="str">
        <f t="shared" si="16"/>
        <v/>
      </c>
      <c r="O214" s="342" t="b">
        <f t="shared" si="17"/>
        <v>0</v>
      </c>
      <c r="P214" s="343">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416</v>
      </c>
      <c r="B5" s="527"/>
      <c r="C5" s="527"/>
      <c r="D5" s="527"/>
      <c r="E5" s="527"/>
      <c r="F5" s="527"/>
      <c r="G5" s="527"/>
      <c r="H5" s="527"/>
      <c r="I5" s="527"/>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
      <c r="E74" s="212"/>
      <c r="F74" s="211"/>
      <c r="G74" s="211"/>
      <c r="H74" s="211"/>
      <c r="I74" s="16" t="str">
        <f t="shared" ref="I74:I137" si="9">IF(OR($B74="",$C74="",$D74="",$E74="",$F74&lt;an_initial,$F74&gt;an_final,$O74=FALSE),"",IF($H74="",CS_STR_B2*$G74/P74,CS_STR_B2*$H74))</f>
        <v/>
      </c>
      <c r="J74" s="16" t="str">
        <f t="shared" ref="J74:J137" si="10">IF(OR($B74="",$C74="",$D74="",$E74="",$F74="",$F74&gt;an_final,$O74=FALSE),"",IF($H74="",CS_STR_B2*$G74/P74,CS_STR_B2*$H74))</f>
        <v/>
      </c>
      <c r="K74" s="364"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139">
        <v>66</v>
      </c>
      <c r="B75" s="6"/>
      <c r="C75" s="6"/>
      <c r="D75" s="6"/>
      <c r="E75" s="212"/>
      <c r="F75" s="211"/>
      <c r="G75" s="211"/>
      <c r="H75" s="211"/>
      <c r="I75" s="16" t="str">
        <f t="shared" si="9"/>
        <v/>
      </c>
      <c r="J75" s="16" t="str">
        <f t="shared" si="10"/>
        <v/>
      </c>
      <c r="K75" s="364" t="str">
        <f t="shared" si="11"/>
        <v/>
      </c>
      <c r="L75" s="58" t="str">
        <f t="shared" si="12"/>
        <v/>
      </c>
      <c r="M75" s="365" t="str">
        <f t="shared" si="13"/>
        <v/>
      </c>
      <c r="N75" s="58" t="str">
        <f t="shared" si="14"/>
        <v/>
      </c>
      <c r="O75" s="342" t="b">
        <f t="shared" si="15"/>
        <v>0</v>
      </c>
      <c r="P75" s="343">
        <f t="shared" si="16"/>
        <v>1</v>
      </c>
    </row>
    <row r="76" spans="1:16">
      <c r="A76" s="139">
        <v>67</v>
      </c>
      <c r="B76" s="6"/>
      <c r="C76" s="6"/>
      <c r="D76" s="6"/>
      <c r="E76" s="212"/>
      <c r="F76" s="211"/>
      <c r="G76" s="211"/>
      <c r="H76" s="211"/>
      <c r="I76" s="16" t="str">
        <f t="shared" si="9"/>
        <v/>
      </c>
      <c r="J76" s="16" t="str">
        <f t="shared" si="10"/>
        <v/>
      </c>
      <c r="K76" s="364" t="str">
        <f t="shared" si="11"/>
        <v/>
      </c>
      <c r="L76" s="58" t="str">
        <f t="shared" si="12"/>
        <v/>
      </c>
      <c r="M76" s="365" t="str">
        <f t="shared" si="13"/>
        <v/>
      </c>
      <c r="N76" s="58" t="str">
        <f t="shared" si="14"/>
        <v/>
      </c>
      <c r="O76" s="342" t="b">
        <f t="shared" si="15"/>
        <v>0</v>
      </c>
      <c r="P76" s="343">
        <f t="shared" si="16"/>
        <v>1</v>
      </c>
    </row>
    <row r="77" spans="1:16">
      <c r="A77" s="139">
        <v>68</v>
      </c>
      <c r="B77" s="6"/>
      <c r="C77" s="6"/>
      <c r="D77" s="6"/>
      <c r="E77" s="212"/>
      <c r="F77" s="211"/>
      <c r="G77" s="211"/>
      <c r="H77" s="211"/>
      <c r="I77" s="16" t="str">
        <f t="shared" si="9"/>
        <v/>
      </c>
      <c r="J77" s="16" t="str">
        <f t="shared" si="10"/>
        <v/>
      </c>
      <c r="K77" s="364" t="str">
        <f t="shared" si="11"/>
        <v/>
      </c>
      <c r="L77" s="58" t="str">
        <f t="shared" si="12"/>
        <v/>
      </c>
      <c r="M77" s="365" t="str">
        <f t="shared" si="13"/>
        <v/>
      </c>
      <c r="N77" s="58" t="str">
        <f t="shared" si="14"/>
        <v/>
      </c>
      <c r="O77" s="342" t="b">
        <f t="shared" si="15"/>
        <v>0</v>
      </c>
      <c r="P77" s="343">
        <f t="shared" si="16"/>
        <v>1</v>
      </c>
    </row>
    <row r="78" spans="1:16">
      <c r="A78" s="139">
        <v>69</v>
      </c>
      <c r="B78" s="6"/>
      <c r="C78" s="6"/>
      <c r="D78" s="6"/>
      <c r="E78" s="212"/>
      <c r="F78" s="211"/>
      <c r="G78" s="211"/>
      <c r="H78" s="211"/>
      <c r="I78" s="16" t="str">
        <f t="shared" si="9"/>
        <v/>
      </c>
      <c r="J78" s="16" t="str">
        <f t="shared" si="10"/>
        <v/>
      </c>
      <c r="K78" s="364" t="str">
        <f t="shared" si="11"/>
        <v/>
      </c>
      <c r="L78" s="58" t="str">
        <f t="shared" si="12"/>
        <v/>
      </c>
      <c r="M78" s="365" t="str">
        <f t="shared" si="13"/>
        <v/>
      </c>
      <c r="N78" s="58" t="str">
        <f t="shared" si="14"/>
        <v/>
      </c>
      <c r="O78" s="342" t="b">
        <f t="shared" si="15"/>
        <v>0</v>
      </c>
      <c r="P78" s="343">
        <f t="shared" si="16"/>
        <v>1</v>
      </c>
    </row>
    <row r="79" spans="1:16">
      <c r="A79" s="139">
        <v>70</v>
      </c>
      <c r="B79" s="6"/>
      <c r="C79" s="6"/>
      <c r="D79" s="6"/>
      <c r="E79" s="212"/>
      <c r="F79" s="211"/>
      <c r="G79" s="211"/>
      <c r="H79" s="211"/>
      <c r="I79" s="16" t="str">
        <f t="shared" si="9"/>
        <v/>
      </c>
      <c r="J79" s="16" t="str">
        <f t="shared" si="10"/>
        <v/>
      </c>
      <c r="K79" s="364" t="str">
        <f t="shared" si="11"/>
        <v/>
      </c>
      <c r="L79" s="58" t="str">
        <f t="shared" si="12"/>
        <v/>
      </c>
      <c r="M79" s="365" t="str">
        <f t="shared" si="13"/>
        <v/>
      </c>
      <c r="N79" s="58" t="str">
        <f t="shared" si="14"/>
        <v/>
      </c>
      <c r="O79" s="342" t="b">
        <f t="shared" si="15"/>
        <v>0</v>
      </c>
      <c r="P79" s="343">
        <f t="shared" si="16"/>
        <v>1</v>
      </c>
    </row>
    <row r="80" spans="1:16">
      <c r="A80" s="139">
        <v>71</v>
      </c>
      <c r="B80" s="6"/>
      <c r="C80" s="6"/>
      <c r="D80" s="6"/>
      <c r="E80" s="212"/>
      <c r="F80" s="211"/>
      <c r="G80" s="211"/>
      <c r="H80" s="211"/>
      <c r="I80" s="16" t="str">
        <f t="shared" si="9"/>
        <v/>
      </c>
      <c r="J80" s="16" t="str">
        <f t="shared" si="10"/>
        <v/>
      </c>
      <c r="K80" s="364" t="str">
        <f t="shared" si="11"/>
        <v/>
      </c>
      <c r="L80" s="58" t="str">
        <f t="shared" si="12"/>
        <v/>
      </c>
      <c r="M80" s="365" t="str">
        <f t="shared" si="13"/>
        <v/>
      </c>
      <c r="N80" s="58" t="str">
        <f t="shared" si="14"/>
        <v/>
      </c>
      <c r="O80" s="342" t="b">
        <f t="shared" si="15"/>
        <v>0</v>
      </c>
      <c r="P80" s="343">
        <f t="shared" si="16"/>
        <v>1</v>
      </c>
    </row>
    <row r="81" spans="1:16">
      <c r="A81" s="139">
        <v>72</v>
      </c>
      <c r="B81" s="6"/>
      <c r="C81" s="6"/>
      <c r="D81" s="6"/>
      <c r="E81" s="212"/>
      <c r="F81" s="211"/>
      <c r="G81" s="211"/>
      <c r="H81" s="211"/>
      <c r="I81" s="16" t="str">
        <f t="shared" si="9"/>
        <v/>
      </c>
      <c r="J81" s="16" t="str">
        <f t="shared" si="10"/>
        <v/>
      </c>
      <c r="K81" s="364" t="str">
        <f t="shared" si="11"/>
        <v/>
      </c>
      <c r="L81" s="58" t="str">
        <f t="shared" si="12"/>
        <v/>
      </c>
      <c r="M81" s="365" t="str">
        <f t="shared" si="13"/>
        <v/>
      </c>
      <c r="N81" s="58" t="str">
        <f t="shared" si="14"/>
        <v/>
      </c>
      <c r="O81" s="342" t="b">
        <f t="shared" si="15"/>
        <v>0</v>
      </c>
      <c r="P81" s="343">
        <f t="shared" si="16"/>
        <v>1</v>
      </c>
    </row>
    <row r="82" spans="1:16">
      <c r="A82" s="139">
        <v>73</v>
      </c>
      <c r="B82" s="6"/>
      <c r="C82" s="6"/>
      <c r="D82" s="6"/>
      <c r="E82" s="212"/>
      <c r="F82" s="211"/>
      <c r="G82" s="211"/>
      <c r="H82" s="211"/>
      <c r="I82" s="16" t="str">
        <f t="shared" si="9"/>
        <v/>
      </c>
      <c r="J82" s="16" t="str">
        <f t="shared" si="10"/>
        <v/>
      </c>
      <c r="K82" s="364" t="str">
        <f t="shared" si="11"/>
        <v/>
      </c>
      <c r="L82" s="58" t="str">
        <f t="shared" si="12"/>
        <v/>
      </c>
      <c r="M82" s="365" t="str">
        <f t="shared" si="13"/>
        <v/>
      </c>
      <c r="N82" s="58" t="str">
        <f t="shared" si="14"/>
        <v/>
      </c>
      <c r="O82" s="342" t="b">
        <f t="shared" si="15"/>
        <v>0</v>
      </c>
      <c r="P82" s="343">
        <f t="shared" si="16"/>
        <v>1</v>
      </c>
    </row>
    <row r="83" spans="1:16">
      <c r="A83" s="139">
        <v>74</v>
      </c>
      <c r="B83" s="6"/>
      <c r="C83" s="6"/>
      <c r="D83" s="6"/>
      <c r="E83" s="212"/>
      <c r="F83" s="211"/>
      <c r="G83" s="211"/>
      <c r="H83" s="211"/>
      <c r="I83" s="16" t="str">
        <f t="shared" si="9"/>
        <v/>
      </c>
      <c r="J83" s="16" t="str">
        <f t="shared" si="10"/>
        <v/>
      </c>
      <c r="K83" s="364" t="str">
        <f t="shared" si="11"/>
        <v/>
      </c>
      <c r="L83" s="58" t="str">
        <f t="shared" si="12"/>
        <v/>
      </c>
      <c r="M83" s="365" t="str">
        <f t="shared" si="13"/>
        <v/>
      </c>
      <c r="N83" s="58" t="str">
        <f t="shared" si="14"/>
        <v/>
      </c>
      <c r="O83" s="342" t="b">
        <f t="shared" si="15"/>
        <v>0</v>
      </c>
      <c r="P83" s="343">
        <f t="shared" si="16"/>
        <v>1</v>
      </c>
    </row>
    <row r="84" spans="1:16">
      <c r="A84" s="139">
        <v>75</v>
      </c>
      <c r="B84" s="6"/>
      <c r="C84" s="6"/>
      <c r="D84" s="6"/>
      <c r="E84" s="212"/>
      <c r="F84" s="211"/>
      <c r="G84" s="211"/>
      <c r="H84" s="211"/>
      <c r="I84" s="16" t="str">
        <f t="shared" si="9"/>
        <v/>
      </c>
      <c r="J84" s="16" t="str">
        <f t="shared" si="10"/>
        <v/>
      </c>
      <c r="K84" s="364" t="str">
        <f t="shared" si="11"/>
        <v/>
      </c>
      <c r="L84" s="58" t="str">
        <f t="shared" si="12"/>
        <v/>
      </c>
      <c r="M84" s="365" t="str">
        <f t="shared" si="13"/>
        <v/>
      </c>
      <c r="N84" s="58" t="str">
        <f t="shared" si="14"/>
        <v/>
      </c>
      <c r="O84" s="342" t="b">
        <f t="shared" si="15"/>
        <v>0</v>
      </c>
      <c r="P84" s="343">
        <f t="shared" si="16"/>
        <v>1</v>
      </c>
    </row>
    <row r="85" spans="1:16">
      <c r="A85" s="139">
        <v>76</v>
      </c>
      <c r="B85" s="6"/>
      <c r="C85" s="6"/>
      <c r="D85" s="6"/>
      <c r="E85" s="212"/>
      <c r="F85" s="211"/>
      <c r="G85" s="211"/>
      <c r="H85" s="211"/>
      <c r="I85" s="16" t="str">
        <f t="shared" si="9"/>
        <v/>
      </c>
      <c r="J85" s="16" t="str">
        <f t="shared" si="10"/>
        <v/>
      </c>
      <c r="K85" s="364" t="str">
        <f t="shared" si="11"/>
        <v/>
      </c>
      <c r="L85" s="58" t="str">
        <f t="shared" si="12"/>
        <v/>
      </c>
      <c r="M85" s="365" t="str">
        <f t="shared" si="13"/>
        <v/>
      </c>
      <c r="N85" s="58" t="str">
        <f t="shared" si="14"/>
        <v/>
      </c>
      <c r="O85" s="342" t="b">
        <f t="shared" si="15"/>
        <v>0</v>
      </c>
      <c r="P85" s="343">
        <f t="shared" si="16"/>
        <v>1</v>
      </c>
    </row>
    <row r="86" spans="1:16">
      <c r="A86" s="139">
        <v>77</v>
      </c>
      <c r="B86" s="6"/>
      <c r="C86" s="6"/>
      <c r="D86" s="6"/>
      <c r="E86" s="212"/>
      <c r="F86" s="211"/>
      <c r="G86" s="211"/>
      <c r="H86" s="211"/>
      <c r="I86" s="16" t="str">
        <f t="shared" si="9"/>
        <v/>
      </c>
      <c r="J86" s="16" t="str">
        <f t="shared" si="10"/>
        <v/>
      </c>
      <c r="K86" s="364" t="str">
        <f t="shared" si="11"/>
        <v/>
      </c>
      <c r="L86" s="58" t="str">
        <f t="shared" si="12"/>
        <v/>
      </c>
      <c r="M86" s="365" t="str">
        <f t="shared" si="13"/>
        <v/>
      </c>
      <c r="N86" s="58" t="str">
        <f t="shared" si="14"/>
        <v/>
      </c>
      <c r="O86" s="342" t="b">
        <f t="shared" si="15"/>
        <v>0</v>
      </c>
      <c r="P86" s="343">
        <f t="shared" si="16"/>
        <v>1</v>
      </c>
    </row>
    <row r="87" spans="1:16">
      <c r="A87" s="139">
        <v>78</v>
      </c>
      <c r="B87" s="6"/>
      <c r="C87" s="6"/>
      <c r="D87" s="6"/>
      <c r="E87" s="212"/>
      <c r="F87" s="211"/>
      <c r="G87" s="211"/>
      <c r="H87" s="211"/>
      <c r="I87" s="16" t="str">
        <f t="shared" si="9"/>
        <v/>
      </c>
      <c r="J87" s="16" t="str">
        <f t="shared" si="10"/>
        <v/>
      </c>
      <c r="K87" s="364" t="str">
        <f t="shared" si="11"/>
        <v/>
      </c>
      <c r="L87" s="58" t="str">
        <f t="shared" si="12"/>
        <v/>
      </c>
      <c r="M87" s="365" t="str">
        <f t="shared" si="13"/>
        <v/>
      </c>
      <c r="N87" s="58" t="str">
        <f t="shared" si="14"/>
        <v/>
      </c>
      <c r="O87" s="342" t="b">
        <f t="shared" si="15"/>
        <v>0</v>
      </c>
      <c r="P87" s="343">
        <f t="shared" si="16"/>
        <v>1</v>
      </c>
    </row>
    <row r="88" spans="1:16">
      <c r="A88" s="139">
        <v>79</v>
      </c>
      <c r="B88" s="6"/>
      <c r="C88" s="6"/>
      <c r="D88" s="6"/>
      <c r="E88" s="212"/>
      <c r="F88" s="211"/>
      <c r="G88" s="211"/>
      <c r="H88" s="211"/>
      <c r="I88" s="16" t="str">
        <f t="shared" si="9"/>
        <v/>
      </c>
      <c r="J88" s="16" t="str">
        <f t="shared" si="10"/>
        <v/>
      </c>
      <c r="K88" s="364" t="str">
        <f t="shared" si="11"/>
        <v/>
      </c>
      <c r="L88" s="58" t="str">
        <f t="shared" si="12"/>
        <v/>
      </c>
      <c r="M88" s="365" t="str">
        <f t="shared" si="13"/>
        <v/>
      </c>
      <c r="N88" s="58" t="str">
        <f t="shared" si="14"/>
        <v/>
      </c>
      <c r="O88" s="342" t="b">
        <f t="shared" si="15"/>
        <v>0</v>
      </c>
      <c r="P88" s="343">
        <f t="shared" si="16"/>
        <v>1</v>
      </c>
    </row>
    <row r="89" spans="1:16">
      <c r="A89" s="139">
        <v>80</v>
      </c>
      <c r="B89" s="6"/>
      <c r="C89" s="6"/>
      <c r="D89" s="6"/>
      <c r="E89" s="212"/>
      <c r="F89" s="211"/>
      <c r="G89" s="211"/>
      <c r="H89" s="211"/>
      <c r="I89" s="16" t="str">
        <f t="shared" si="9"/>
        <v/>
      </c>
      <c r="J89" s="16" t="str">
        <f t="shared" si="10"/>
        <v/>
      </c>
      <c r="K89" s="364" t="str">
        <f t="shared" si="11"/>
        <v/>
      </c>
      <c r="L89" s="58" t="str">
        <f t="shared" si="12"/>
        <v/>
      </c>
      <c r="M89" s="365" t="str">
        <f t="shared" si="13"/>
        <v/>
      </c>
      <c r="N89" s="58" t="str">
        <f t="shared" si="14"/>
        <v/>
      </c>
      <c r="O89" s="342" t="b">
        <f t="shared" si="15"/>
        <v>0</v>
      </c>
      <c r="P89" s="343">
        <f t="shared" si="16"/>
        <v>1</v>
      </c>
    </row>
    <row r="90" spans="1:16">
      <c r="A90" s="139">
        <v>81</v>
      </c>
      <c r="B90" s="6"/>
      <c r="C90" s="6"/>
      <c r="D90" s="6"/>
      <c r="E90" s="212"/>
      <c r="F90" s="211"/>
      <c r="G90" s="211"/>
      <c r="H90" s="211"/>
      <c r="I90" s="16" t="str">
        <f t="shared" si="9"/>
        <v/>
      </c>
      <c r="J90" s="16" t="str">
        <f t="shared" si="10"/>
        <v/>
      </c>
      <c r="K90" s="364" t="str">
        <f t="shared" si="11"/>
        <v/>
      </c>
      <c r="L90" s="58" t="str">
        <f t="shared" si="12"/>
        <v/>
      </c>
      <c r="M90" s="365" t="str">
        <f t="shared" si="13"/>
        <v/>
      </c>
      <c r="N90" s="58" t="str">
        <f t="shared" si="14"/>
        <v/>
      </c>
      <c r="O90" s="342" t="b">
        <f t="shared" si="15"/>
        <v>0</v>
      </c>
      <c r="P90" s="343">
        <f t="shared" si="16"/>
        <v>1</v>
      </c>
    </row>
    <row r="91" spans="1:16">
      <c r="A91" s="139">
        <v>82</v>
      </c>
      <c r="B91" s="6"/>
      <c r="C91" s="6"/>
      <c r="D91" s="6"/>
      <c r="E91" s="212"/>
      <c r="F91" s="211"/>
      <c r="G91" s="211"/>
      <c r="H91" s="211"/>
      <c r="I91" s="16" t="str">
        <f t="shared" si="9"/>
        <v/>
      </c>
      <c r="J91" s="16" t="str">
        <f t="shared" si="10"/>
        <v/>
      </c>
      <c r="K91" s="364" t="str">
        <f t="shared" si="11"/>
        <v/>
      </c>
      <c r="L91" s="58" t="str">
        <f t="shared" si="12"/>
        <v/>
      </c>
      <c r="M91" s="365" t="str">
        <f t="shared" si="13"/>
        <v/>
      </c>
      <c r="N91" s="58" t="str">
        <f t="shared" si="14"/>
        <v/>
      </c>
      <c r="O91" s="342" t="b">
        <f t="shared" si="15"/>
        <v>0</v>
      </c>
      <c r="P91" s="343">
        <f t="shared" si="16"/>
        <v>1</v>
      </c>
    </row>
    <row r="92" spans="1:16">
      <c r="A92" s="139">
        <v>83</v>
      </c>
      <c r="B92" s="6"/>
      <c r="C92" s="6"/>
      <c r="D92" s="6"/>
      <c r="E92" s="212"/>
      <c r="F92" s="211"/>
      <c r="G92" s="211"/>
      <c r="H92" s="211"/>
      <c r="I92" s="16" t="str">
        <f t="shared" si="9"/>
        <v/>
      </c>
      <c r="J92" s="16" t="str">
        <f t="shared" si="10"/>
        <v/>
      </c>
      <c r="K92" s="364" t="str">
        <f t="shared" si="11"/>
        <v/>
      </c>
      <c r="L92" s="58" t="str">
        <f t="shared" si="12"/>
        <v/>
      </c>
      <c r="M92" s="365" t="str">
        <f t="shared" si="13"/>
        <v/>
      </c>
      <c r="N92" s="58" t="str">
        <f t="shared" si="14"/>
        <v/>
      </c>
      <c r="O92" s="342" t="b">
        <f t="shared" si="15"/>
        <v>0</v>
      </c>
      <c r="P92" s="343">
        <f t="shared" si="16"/>
        <v>1</v>
      </c>
    </row>
    <row r="93" spans="1:16">
      <c r="A93" s="139">
        <v>84</v>
      </c>
      <c r="B93" s="6"/>
      <c r="C93" s="6"/>
      <c r="D93" s="6"/>
      <c r="E93" s="212"/>
      <c r="F93" s="211"/>
      <c r="G93" s="211"/>
      <c r="H93" s="211"/>
      <c r="I93" s="16" t="str">
        <f t="shared" si="9"/>
        <v/>
      </c>
      <c r="J93" s="16" t="str">
        <f t="shared" si="10"/>
        <v/>
      </c>
      <c r="K93" s="364" t="str">
        <f t="shared" si="11"/>
        <v/>
      </c>
      <c r="L93" s="58" t="str">
        <f t="shared" si="12"/>
        <v/>
      </c>
      <c r="M93" s="365" t="str">
        <f t="shared" si="13"/>
        <v/>
      </c>
      <c r="N93" s="58" t="str">
        <f t="shared" si="14"/>
        <v/>
      </c>
      <c r="O93" s="342" t="b">
        <f t="shared" si="15"/>
        <v>0</v>
      </c>
      <c r="P93" s="343">
        <f t="shared" si="16"/>
        <v>1</v>
      </c>
    </row>
    <row r="94" spans="1:16">
      <c r="A94" s="139">
        <v>85</v>
      </c>
      <c r="B94" s="6"/>
      <c r="C94" s="6"/>
      <c r="D94" s="6"/>
      <c r="E94" s="212"/>
      <c r="F94" s="211"/>
      <c r="G94" s="211"/>
      <c r="H94" s="211"/>
      <c r="I94" s="16" t="str">
        <f t="shared" si="9"/>
        <v/>
      </c>
      <c r="J94" s="16" t="str">
        <f t="shared" si="10"/>
        <v/>
      </c>
      <c r="K94" s="364" t="str">
        <f t="shared" si="11"/>
        <v/>
      </c>
      <c r="L94" s="58" t="str">
        <f t="shared" si="12"/>
        <v/>
      </c>
      <c r="M94" s="365" t="str">
        <f t="shared" si="13"/>
        <v/>
      </c>
      <c r="N94" s="58" t="str">
        <f t="shared" si="14"/>
        <v/>
      </c>
      <c r="O94" s="342" t="b">
        <f t="shared" si="15"/>
        <v>0</v>
      </c>
      <c r="P94" s="343">
        <f t="shared" si="16"/>
        <v>1</v>
      </c>
    </row>
    <row r="95" spans="1:16">
      <c r="A95" s="139">
        <v>86</v>
      </c>
      <c r="B95" s="6"/>
      <c r="C95" s="6"/>
      <c r="D95" s="6"/>
      <c r="E95" s="212"/>
      <c r="F95" s="211"/>
      <c r="G95" s="211"/>
      <c r="H95" s="211"/>
      <c r="I95" s="16" t="str">
        <f t="shared" si="9"/>
        <v/>
      </c>
      <c r="J95" s="16" t="str">
        <f t="shared" si="10"/>
        <v/>
      </c>
      <c r="K95" s="364" t="str">
        <f t="shared" si="11"/>
        <v/>
      </c>
      <c r="L95" s="58" t="str">
        <f t="shared" si="12"/>
        <v/>
      </c>
      <c r="M95" s="365" t="str">
        <f t="shared" si="13"/>
        <v/>
      </c>
      <c r="N95" s="58" t="str">
        <f t="shared" si="14"/>
        <v/>
      </c>
      <c r="O95" s="342" t="b">
        <f t="shared" si="15"/>
        <v>0</v>
      </c>
      <c r="P95" s="343">
        <f t="shared" si="16"/>
        <v>1</v>
      </c>
    </row>
    <row r="96" spans="1:16">
      <c r="A96" s="139">
        <v>87</v>
      </c>
      <c r="B96" s="6"/>
      <c r="C96" s="6"/>
      <c r="D96" s="6"/>
      <c r="E96" s="212"/>
      <c r="F96" s="211"/>
      <c r="G96" s="211"/>
      <c r="H96" s="211"/>
      <c r="I96" s="16" t="str">
        <f t="shared" si="9"/>
        <v/>
      </c>
      <c r="J96" s="16" t="str">
        <f t="shared" si="10"/>
        <v/>
      </c>
      <c r="K96" s="364" t="str">
        <f t="shared" si="11"/>
        <v/>
      </c>
      <c r="L96" s="58" t="str">
        <f t="shared" si="12"/>
        <v/>
      </c>
      <c r="M96" s="365" t="str">
        <f t="shared" si="13"/>
        <v/>
      </c>
      <c r="N96" s="58" t="str">
        <f t="shared" si="14"/>
        <v/>
      </c>
      <c r="O96" s="342" t="b">
        <f t="shared" si="15"/>
        <v>0</v>
      </c>
      <c r="P96" s="343">
        <f t="shared" si="16"/>
        <v>1</v>
      </c>
    </row>
    <row r="97" spans="1:16">
      <c r="A97" s="139">
        <v>88</v>
      </c>
      <c r="B97" s="6"/>
      <c r="C97" s="6"/>
      <c r="D97" s="6"/>
      <c r="E97" s="212"/>
      <c r="F97" s="211"/>
      <c r="G97" s="211"/>
      <c r="H97" s="211"/>
      <c r="I97" s="16" t="str">
        <f t="shared" si="9"/>
        <v/>
      </c>
      <c r="J97" s="16" t="str">
        <f t="shared" si="10"/>
        <v/>
      </c>
      <c r="K97" s="364" t="str">
        <f t="shared" si="11"/>
        <v/>
      </c>
      <c r="L97" s="58" t="str">
        <f t="shared" si="12"/>
        <v/>
      </c>
      <c r="M97" s="365" t="str">
        <f t="shared" si="13"/>
        <v/>
      </c>
      <c r="N97" s="58" t="str">
        <f t="shared" si="14"/>
        <v/>
      </c>
      <c r="O97" s="342" t="b">
        <f t="shared" si="15"/>
        <v>0</v>
      </c>
      <c r="P97" s="343">
        <f t="shared" si="16"/>
        <v>1</v>
      </c>
    </row>
    <row r="98" spans="1:16">
      <c r="A98" s="139">
        <v>89</v>
      </c>
      <c r="B98" s="6"/>
      <c r="C98" s="6"/>
      <c r="D98" s="6"/>
      <c r="E98" s="212"/>
      <c r="F98" s="211"/>
      <c r="G98" s="211"/>
      <c r="H98" s="211"/>
      <c r="I98" s="16" t="str">
        <f t="shared" si="9"/>
        <v/>
      </c>
      <c r="J98" s="16" t="str">
        <f t="shared" si="10"/>
        <v/>
      </c>
      <c r="K98" s="364" t="str">
        <f t="shared" si="11"/>
        <v/>
      </c>
      <c r="L98" s="58" t="str">
        <f t="shared" si="12"/>
        <v/>
      </c>
      <c r="M98" s="365" t="str">
        <f t="shared" si="13"/>
        <v/>
      </c>
      <c r="N98" s="58" t="str">
        <f t="shared" si="14"/>
        <v/>
      </c>
      <c r="O98" s="342" t="b">
        <f t="shared" si="15"/>
        <v>0</v>
      </c>
      <c r="P98" s="343">
        <f t="shared" si="16"/>
        <v>1</v>
      </c>
    </row>
    <row r="99" spans="1:16">
      <c r="A99" s="139">
        <v>90</v>
      </c>
      <c r="B99" s="6"/>
      <c r="C99" s="6"/>
      <c r="D99" s="6"/>
      <c r="E99" s="212"/>
      <c r="F99" s="211"/>
      <c r="G99" s="211"/>
      <c r="H99" s="211"/>
      <c r="I99" s="16" t="str">
        <f t="shared" si="9"/>
        <v/>
      </c>
      <c r="J99" s="16" t="str">
        <f t="shared" si="10"/>
        <v/>
      </c>
      <c r="K99" s="364" t="str">
        <f t="shared" si="11"/>
        <v/>
      </c>
      <c r="L99" s="58" t="str">
        <f t="shared" si="12"/>
        <v/>
      </c>
      <c r="M99" s="365" t="str">
        <f t="shared" si="13"/>
        <v/>
      </c>
      <c r="N99" s="58" t="str">
        <f t="shared" si="14"/>
        <v/>
      </c>
      <c r="O99" s="342" t="b">
        <f t="shared" si="15"/>
        <v>0</v>
      </c>
      <c r="P99" s="343">
        <f t="shared" si="16"/>
        <v>1</v>
      </c>
    </row>
    <row r="100" spans="1:16">
      <c r="A100" s="139">
        <v>91</v>
      </c>
      <c r="B100" s="6"/>
      <c r="C100" s="6"/>
      <c r="D100" s="6"/>
      <c r="E100" s="212"/>
      <c r="F100" s="211"/>
      <c r="G100" s="211"/>
      <c r="H100" s="211"/>
      <c r="I100" s="16" t="str">
        <f t="shared" si="9"/>
        <v/>
      </c>
      <c r="J100" s="16" t="str">
        <f t="shared" si="10"/>
        <v/>
      </c>
      <c r="K100" s="364" t="str">
        <f t="shared" si="11"/>
        <v/>
      </c>
      <c r="L100" s="58" t="str">
        <f t="shared" si="12"/>
        <v/>
      </c>
      <c r="M100" s="365" t="str">
        <f t="shared" si="13"/>
        <v/>
      </c>
      <c r="N100" s="58" t="str">
        <f t="shared" si="14"/>
        <v/>
      </c>
      <c r="O100" s="342" t="b">
        <f t="shared" si="15"/>
        <v>0</v>
      </c>
      <c r="P100" s="343">
        <f t="shared" si="16"/>
        <v>1</v>
      </c>
    </row>
    <row r="101" spans="1:16">
      <c r="A101" s="139">
        <v>92</v>
      </c>
      <c r="B101" s="6"/>
      <c r="C101" s="6"/>
      <c r="D101" s="6"/>
      <c r="E101" s="212"/>
      <c r="F101" s="211"/>
      <c r="G101" s="211"/>
      <c r="H101" s="211"/>
      <c r="I101" s="16" t="str">
        <f t="shared" si="9"/>
        <v/>
      </c>
      <c r="J101" s="16" t="str">
        <f t="shared" si="10"/>
        <v/>
      </c>
      <c r="K101" s="364" t="str">
        <f t="shared" si="11"/>
        <v/>
      </c>
      <c r="L101" s="58" t="str">
        <f t="shared" si="12"/>
        <v/>
      </c>
      <c r="M101" s="365" t="str">
        <f t="shared" si="13"/>
        <v/>
      </c>
      <c r="N101" s="58" t="str">
        <f t="shared" si="14"/>
        <v/>
      </c>
      <c r="O101" s="342" t="b">
        <f t="shared" si="15"/>
        <v>0</v>
      </c>
      <c r="P101" s="343">
        <f t="shared" si="16"/>
        <v>1</v>
      </c>
    </row>
    <row r="102" spans="1:16">
      <c r="A102" s="139">
        <v>93</v>
      </c>
      <c r="B102" s="6"/>
      <c r="C102" s="6"/>
      <c r="D102" s="6"/>
      <c r="E102" s="212"/>
      <c r="F102" s="211"/>
      <c r="G102" s="211"/>
      <c r="H102" s="211"/>
      <c r="I102" s="16" t="str">
        <f t="shared" si="9"/>
        <v/>
      </c>
      <c r="J102" s="16" t="str">
        <f t="shared" si="10"/>
        <v/>
      </c>
      <c r="K102" s="364" t="str">
        <f t="shared" si="11"/>
        <v/>
      </c>
      <c r="L102" s="58" t="str">
        <f t="shared" si="12"/>
        <v/>
      </c>
      <c r="M102" s="365" t="str">
        <f t="shared" si="13"/>
        <v/>
      </c>
      <c r="N102" s="58" t="str">
        <f t="shared" si="14"/>
        <v/>
      </c>
      <c r="O102" s="342" t="b">
        <f t="shared" si="15"/>
        <v>0</v>
      </c>
      <c r="P102" s="343">
        <f t="shared" si="16"/>
        <v>1</v>
      </c>
    </row>
    <row r="103" spans="1:16">
      <c r="A103" s="139">
        <v>94</v>
      </c>
      <c r="B103" s="6"/>
      <c r="C103" s="6"/>
      <c r="D103" s="6"/>
      <c r="E103" s="212"/>
      <c r="F103" s="211"/>
      <c r="G103" s="211"/>
      <c r="H103" s="211"/>
      <c r="I103" s="16" t="str">
        <f t="shared" si="9"/>
        <v/>
      </c>
      <c r="J103" s="16" t="str">
        <f t="shared" si="10"/>
        <v/>
      </c>
      <c r="K103" s="364" t="str">
        <f t="shared" si="11"/>
        <v/>
      </c>
      <c r="L103" s="58" t="str">
        <f t="shared" si="12"/>
        <v/>
      </c>
      <c r="M103" s="365" t="str">
        <f t="shared" si="13"/>
        <v/>
      </c>
      <c r="N103" s="58" t="str">
        <f t="shared" si="14"/>
        <v/>
      </c>
      <c r="O103" s="342" t="b">
        <f t="shared" si="15"/>
        <v>0</v>
      </c>
      <c r="P103" s="343">
        <f t="shared" si="16"/>
        <v>1</v>
      </c>
    </row>
    <row r="104" spans="1:16">
      <c r="A104" s="139">
        <v>95</v>
      </c>
      <c r="B104" s="6"/>
      <c r="C104" s="6"/>
      <c r="D104" s="6"/>
      <c r="E104" s="212"/>
      <c r="F104" s="211"/>
      <c r="G104" s="211"/>
      <c r="H104" s="211"/>
      <c r="I104" s="16" t="str">
        <f t="shared" si="9"/>
        <v/>
      </c>
      <c r="J104" s="16" t="str">
        <f t="shared" si="10"/>
        <v/>
      </c>
      <c r="K104" s="364" t="str">
        <f t="shared" si="11"/>
        <v/>
      </c>
      <c r="L104" s="58" t="str">
        <f t="shared" si="12"/>
        <v/>
      </c>
      <c r="M104" s="365" t="str">
        <f t="shared" si="13"/>
        <v/>
      </c>
      <c r="N104" s="58" t="str">
        <f t="shared" si="14"/>
        <v/>
      </c>
      <c r="O104" s="342" t="b">
        <f t="shared" si="15"/>
        <v>0</v>
      </c>
      <c r="P104" s="343">
        <f t="shared" si="16"/>
        <v>1</v>
      </c>
    </row>
    <row r="105" spans="1:16">
      <c r="A105" s="139">
        <v>96</v>
      </c>
      <c r="B105" s="6"/>
      <c r="C105" s="6"/>
      <c r="D105" s="6"/>
      <c r="E105" s="212"/>
      <c r="F105" s="211"/>
      <c r="G105" s="211"/>
      <c r="H105" s="211"/>
      <c r="I105" s="16" t="str">
        <f t="shared" si="9"/>
        <v/>
      </c>
      <c r="J105" s="16" t="str">
        <f t="shared" si="10"/>
        <v/>
      </c>
      <c r="K105" s="364" t="str">
        <f t="shared" si="11"/>
        <v/>
      </c>
      <c r="L105" s="58" t="str">
        <f t="shared" si="12"/>
        <v/>
      </c>
      <c r="M105" s="365" t="str">
        <f t="shared" si="13"/>
        <v/>
      </c>
      <c r="N105" s="58" t="str">
        <f t="shared" si="14"/>
        <v/>
      </c>
      <c r="O105" s="342" t="b">
        <f t="shared" si="15"/>
        <v>0</v>
      </c>
      <c r="P105" s="343">
        <f t="shared" si="16"/>
        <v>1</v>
      </c>
    </row>
    <row r="106" spans="1:16">
      <c r="A106" s="139">
        <v>97</v>
      </c>
      <c r="B106" s="6"/>
      <c r="C106" s="6"/>
      <c r="D106" s="6"/>
      <c r="E106" s="212"/>
      <c r="F106" s="211"/>
      <c r="G106" s="211"/>
      <c r="H106" s="211"/>
      <c r="I106" s="16" t="str">
        <f t="shared" si="9"/>
        <v/>
      </c>
      <c r="J106" s="16" t="str">
        <f t="shared" si="10"/>
        <v/>
      </c>
      <c r="K106" s="364" t="str">
        <f t="shared" si="11"/>
        <v/>
      </c>
      <c r="L106" s="58" t="str">
        <f t="shared" si="12"/>
        <v/>
      </c>
      <c r="M106" s="365" t="str">
        <f t="shared" si="13"/>
        <v/>
      </c>
      <c r="N106" s="58" t="str">
        <f t="shared" si="14"/>
        <v/>
      </c>
      <c r="O106" s="342" t="b">
        <f t="shared" si="15"/>
        <v>0</v>
      </c>
      <c r="P106" s="343">
        <f t="shared" si="16"/>
        <v>1</v>
      </c>
    </row>
    <row r="107" spans="1:16">
      <c r="A107" s="139">
        <v>98</v>
      </c>
      <c r="B107" s="6"/>
      <c r="C107" s="6"/>
      <c r="D107" s="6"/>
      <c r="E107" s="212"/>
      <c r="F107" s="211"/>
      <c r="G107" s="211"/>
      <c r="H107" s="211"/>
      <c r="I107" s="16" t="str">
        <f t="shared" si="9"/>
        <v/>
      </c>
      <c r="J107" s="16" t="str">
        <f t="shared" si="10"/>
        <v/>
      </c>
      <c r="K107" s="364" t="str">
        <f t="shared" si="11"/>
        <v/>
      </c>
      <c r="L107" s="58" t="str">
        <f t="shared" si="12"/>
        <v/>
      </c>
      <c r="M107" s="365" t="str">
        <f t="shared" si="13"/>
        <v/>
      </c>
      <c r="N107" s="58" t="str">
        <f t="shared" si="14"/>
        <v/>
      </c>
      <c r="O107" s="342" t="b">
        <f t="shared" si="15"/>
        <v>0</v>
      </c>
      <c r="P107" s="343">
        <f t="shared" si="16"/>
        <v>1</v>
      </c>
    </row>
    <row r="108" spans="1:16">
      <c r="A108" s="139">
        <v>99</v>
      </c>
      <c r="B108" s="6"/>
      <c r="C108" s="6"/>
      <c r="D108" s="6"/>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140"/>
      <c r="E109" s="141"/>
      <c r="F109" s="142"/>
      <c r="G109" s="140"/>
      <c r="H109" s="141"/>
      <c r="I109" s="16" t="str">
        <f t="shared" si="9"/>
        <v/>
      </c>
      <c r="J109" s="16" t="str">
        <f t="shared" si="10"/>
        <v/>
      </c>
    </row>
    <row r="110" spans="1:16">
      <c r="A110" s="139">
        <v>101</v>
      </c>
      <c r="B110" s="140"/>
      <c r="C110" s="140"/>
      <c r="D110" s="140"/>
      <c r="E110" s="141"/>
      <c r="F110" s="142"/>
      <c r="G110" s="140"/>
      <c r="H110" s="141"/>
      <c r="I110" s="16" t="str">
        <f t="shared" si="9"/>
        <v/>
      </c>
      <c r="J110" s="16" t="str">
        <f t="shared" si="10"/>
        <v/>
      </c>
    </row>
    <row r="111" spans="1:16">
      <c r="A111" s="139">
        <v>102</v>
      </c>
      <c r="B111" s="140"/>
      <c r="C111" s="140"/>
      <c r="D111" s="140"/>
      <c r="E111" s="141"/>
      <c r="F111" s="142"/>
      <c r="G111" s="140"/>
      <c r="H111" s="141"/>
      <c r="I111" s="16" t="str">
        <f t="shared" si="9"/>
        <v/>
      </c>
      <c r="J111" s="16" t="str">
        <f t="shared" si="10"/>
        <v/>
      </c>
    </row>
    <row r="112" spans="1:16">
      <c r="A112" s="139">
        <v>103</v>
      </c>
      <c r="B112" s="140"/>
      <c r="C112" s="140"/>
      <c r="D112" s="140"/>
      <c r="E112" s="141"/>
      <c r="F112" s="142"/>
      <c r="G112" s="140"/>
      <c r="H112" s="141"/>
      <c r="I112" s="16" t="str">
        <f t="shared" si="9"/>
        <v/>
      </c>
      <c r="J112" s="16" t="str">
        <f t="shared" si="10"/>
        <v/>
      </c>
    </row>
    <row r="113" spans="1:10">
      <c r="A113" s="139">
        <v>104</v>
      </c>
      <c r="B113" s="140"/>
      <c r="C113" s="140"/>
      <c r="D113" s="140"/>
      <c r="E113" s="141"/>
      <c r="F113" s="142"/>
      <c r="G113" s="140"/>
      <c r="H113" s="141"/>
      <c r="I113" s="16" t="str">
        <f t="shared" si="9"/>
        <v/>
      </c>
      <c r="J113" s="16" t="str">
        <f t="shared" si="10"/>
        <v/>
      </c>
    </row>
    <row r="114" spans="1:10">
      <c r="A114" s="139">
        <v>105</v>
      </c>
      <c r="B114" s="140"/>
      <c r="C114" s="140"/>
      <c r="D114" s="140"/>
      <c r="E114" s="141"/>
      <c r="F114" s="142"/>
      <c r="G114" s="140"/>
      <c r="H114" s="141"/>
      <c r="I114" s="16" t="str">
        <f t="shared" si="9"/>
        <v/>
      </c>
      <c r="J114" s="16" t="str">
        <f t="shared" si="10"/>
        <v/>
      </c>
    </row>
    <row r="115" spans="1:10">
      <c r="A115" s="139">
        <v>106</v>
      </c>
      <c r="B115" s="140"/>
      <c r="C115" s="140"/>
      <c r="D115" s="140"/>
      <c r="E115" s="141"/>
      <c r="F115" s="142"/>
      <c r="G115" s="140"/>
      <c r="H115" s="141"/>
      <c r="I115" s="16" t="str">
        <f t="shared" si="9"/>
        <v/>
      </c>
      <c r="J115" s="16" t="str">
        <f t="shared" si="10"/>
        <v/>
      </c>
    </row>
    <row r="116" spans="1:10">
      <c r="A116" s="139">
        <v>107</v>
      </c>
      <c r="B116" s="140"/>
      <c r="C116" s="140"/>
      <c r="D116" s="140"/>
      <c r="E116" s="141"/>
      <c r="F116" s="142"/>
      <c r="G116" s="140"/>
      <c r="H116" s="141"/>
      <c r="I116" s="16" t="str">
        <f t="shared" si="9"/>
        <v/>
      </c>
      <c r="J116" s="16" t="str">
        <f t="shared" si="10"/>
        <v/>
      </c>
    </row>
    <row r="117" spans="1:10">
      <c r="A117" s="139">
        <v>108</v>
      </c>
      <c r="B117" s="140"/>
      <c r="C117" s="140"/>
      <c r="D117" s="140"/>
      <c r="E117" s="141"/>
      <c r="F117" s="142"/>
      <c r="G117" s="140"/>
      <c r="H117" s="141"/>
      <c r="I117" s="16" t="str">
        <f t="shared" si="9"/>
        <v/>
      </c>
      <c r="J117" s="16" t="str">
        <f t="shared" si="10"/>
        <v/>
      </c>
    </row>
    <row r="118" spans="1:10">
      <c r="A118" s="139">
        <v>109</v>
      </c>
      <c r="B118" s="140"/>
      <c r="C118" s="140"/>
      <c r="D118" s="140"/>
      <c r="E118" s="141"/>
      <c r="F118" s="142"/>
      <c r="G118" s="140"/>
      <c r="H118" s="141"/>
      <c r="I118" s="16" t="str">
        <f t="shared" si="9"/>
        <v/>
      </c>
      <c r="J118" s="16" t="str">
        <f t="shared" si="10"/>
        <v/>
      </c>
    </row>
    <row r="119" spans="1:10">
      <c r="A119" s="139">
        <v>110</v>
      </c>
      <c r="B119" s="140"/>
      <c r="C119" s="140"/>
      <c r="D119" s="140"/>
      <c r="E119" s="141"/>
      <c r="F119" s="142"/>
      <c r="G119" s="140"/>
      <c r="H119" s="141"/>
      <c r="I119" s="16" t="str">
        <f t="shared" si="9"/>
        <v/>
      </c>
      <c r="J119" s="16" t="str">
        <f t="shared" si="10"/>
        <v/>
      </c>
    </row>
    <row r="120" spans="1:10">
      <c r="A120" s="139">
        <v>111</v>
      </c>
      <c r="B120" s="140"/>
      <c r="C120" s="140"/>
      <c r="D120" s="140"/>
      <c r="E120" s="141"/>
      <c r="F120" s="142"/>
      <c r="G120" s="140"/>
      <c r="H120" s="141"/>
      <c r="I120" s="16" t="str">
        <f t="shared" si="9"/>
        <v/>
      </c>
      <c r="J120" s="16" t="str">
        <f t="shared" si="10"/>
        <v/>
      </c>
    </row>
    <row r="121" spans="1:10">
      <c r="A121" s="139">
        <v>112</v>
      </c>
      <c r="B121" s="140"/>
      <c r="C121" s="140"/>
      <c r="D121" s="140"/>
      <c r="E121" s="141"/>
      <c r="F121" s="142"/>
      <c r="G121" s="140"/>
      <c r="H121" s="141"/>
      <c r="I121" s="16" t="str">
        <f t="shared" si="9"/>
        <v/>
      </c>
      <c r="J121" s="16" t="str">
        <f t="shared" si="10"/>
        <v/>
      </c>
    </row>
    <row r="122" spans="1:10">
      <c r="A122" s="139">
        <v>113</v>
      </c>
      <c r="B122" s="140"/>
      <c r="C122" s="140"/>
      <c r="D122" s="140"/>
      <c r="E122" s="141"/>
      <c r="F122" s="142"/>
      <c r="G122" s="140"/>
      <c r="H122" s="141"/>
      <c r="I122" s="16" t="str">
        <f t="shared" si="9"/>
        <v/>
      </c>
      <c r="J122" s="16" t="str">
        <f t="shared" si="10"/>
        <v/>
      </c>
    </row>
    <row r="123" spans="1:10">
      <c r="A123" s="139">
        <v>114</v>
      </c>
      <c r="B123" s="140"/>
      <c r="C123" s="140"/>
      <c r="D123" s="140"/>
      <c r="E123" s="141"/>
      <c r="F123" s="142"/>
      <c r="G123" s="140"/>
      <c r="H123" s="141"/>
      <c r="I123" s="16" t="str">
        <f t="shared" si="9"/>
        <v/>
      </c>
      <c r="J123" s="16" t="str">
        <f t="shared" si="10"/>
        <v/>
      </c>
    </row>
    <row r="124" spans="1:10">
      <c r="A124" s="139">
        <v>115</v>
      </c>
      <c r="B124" s="140"/>
      <c r="C124" s="140"/>
      <c r="D124" s="140"/>
      <c r="E124" s="141"/>
      <c r="F124" s="142"/>
      <c r="G124" s="140"/>
      <c r="H124" s="141"/>
      <c r="I124" s="16" t="str">
        <f t="shared" si="9"/>
        <v/>
      </c>
      <c r="J124" s="16" t="str">
        <f t="shared" si="10"/>
        <v/>
      </c>
    </row>
    <row r="125" spans="1:10">
      <c r="A125" s="139">
        <v>116</v>
      </c>
      <c r="B125" s="140"/>
      <c r="C125" s="140"/>
      <c r="D125" s="140"/>
      <c r="E125" s="141"/>
      <c r="F125" s="142"/>
      <c r="G125" s="140"/>
      <c r="H125" s="141"/>
      <c r="I125" s="16" t="str">
        <f t="shared" si="9"/>
        <v/>
      </c>
      <c r="J125" s="16" t="str">
        <f t="shared" si="10"/>
        <v/>
      </c>
    </row>
    <row r="126" spans="1:10">
      <c r="A126" s="139">
        <v>117</v>
      </c>
      <c r="B126" s="140"/>
      <c r="C126" s="140"/>
      <c r="D126" s="140"/>
      <c r="E126" s="141"/>
      <c r="F126" s="142"/>
      <c r="G126" s="140"/>
      <c r="H126" s="141"/>
      <c r="I126" s="16" t="str">
        <f t="shared" si="9"/>
        <v/>
      </c>
      <c r="J126" s="16" t="str">
        <f t="shared" si="10"/>
        <v/>
      </c>
    </row>
    <row r="127" spans="1:10">
      <c r="A127" s="139">
        <v>118</v>
      </c>
      <c r="B127" s="140"/>
      <c r="C127" s="140"/>
      <c r="D127" s="140"/>
      <c r="E127" s="141"/>
      <c r="F127" s="142"/>
      <c r="G127" s="140"/>
      <c r="H127" s="141"/>
      <c r="I127" s="16" t="str">
        <f t="shared" si="9"/>
        <v/>
      </c>
      <c r="J127" s="16" t="str">
        <f t="shared" si="10"/>
        <v/>
      </c>
    </row>
    <row r="128" spans="1:10">
      <c r="A128" s="139">
        <v>119</v>
      </c>
      <c r="B128" s="140"/>
      <c r="C128" s="140"/>
      <c r="D128" s="140"/>
      <c r="E128" s="141"/>
      <c r="F128" s="142"/>
      <c r="G128" s="140"/>
      <c r="H128" s="141"/>
      <c r="I128" s="16" t="str">
        <f t="shared" si="9"/>
        <v/>
      </c>
      <c r="J128" s="16" t="str">
        <f t="shared" si="10"/>
        <v/>
      </c>
    </row>
    <row r="129" spans="1:10">
      <c r="A129" s="139">
        <v>120</v>
      </c>
      <c r="B129" s="140"/>
      <c r="C129" s="140"/>
      <c r="D129" s="140"/>
      <c r="E129" s="141"/>
      <c r="F129" s="142"/>
      <c r="G129" s="140"/>
      <c r="H129" s="141"/>
      <c r="I129" s="16" t="str">
        <f t="shared" si="9"/>
        <v/>
      </c>
      <c r="J129" s="16" t="str">
        <f t="shared" si="10"/>
        <v/>
      </c>
    </row>
    <row r="130" spans="1:10">
      <c r="A130" s="139">
        <v>121</v>
      </c>
      <c r="B130" s="140"/>
      <c r="C130" s="140"/>
      <c r="D130" s="140"/>
      <c r="E130" s="141"/>
      <c r="F130" s="142"/>
      <c r="G130" s="140"/>
      <c r="H130" s="141"/>
      <c r="I130" s="16" t="str">
        <f t="shared" si="9"/>
        <v/>
      </c>
      <c r="J130" s="16" t="str">
        <f t="shared" si="10"/>
        <v/>
      </c>
    </row>
    <row r="131" spans="1:10">
      <c r="A131" s="139">
        <v>122</v>
      </c>
      <c r="B131" s="140"/>
      <c r="C131" s="140"/>
      <c r="D131" s="140"/>
      <c r="E131" s="141"/>
      <c r="F131" s="142"/>
      <c r="G131" s="140"/>
      <c r="H131" s="141"/>
      <c r="I131" s="16" t="str">
        <f t="shared" si="9"/>
        <v/>
      </c>
      <c r="J131" s="16" t="str">
        <f t="shared" si="10"/>
        <v/>
      </c>
    </row>
    <row r="132" spans="1:10">
      <c r="A132" s="139">
        <v>123</v>
      </c>
      <c r="B132" s="140"/>
      <c r="C132" s="140"/>
      <c r="D132" s="140"/>
      <c r="E132" s="141"/>
      <c r="F132" s="142"/>
      <c r="G132" s="140"/>
      <c r="H132" s="141"/>
      <c r="I132" s="16" t="str">
        <f t="shared" si="9"/>
        <v/>
      </c>
      <c r="J132" s="16" t="str">
        <f t="shared" si="10"/>
        <v/>
      </c>
    </row>
    <row r="133" spans="1:10">
      <c r="A133" s="139">
        <v>124</v>
      </c>
      <c r="B133" s="140"/>
      <c r="C133" s="140"/>
      <c r="D133" s="140"/>
      <c r="E133" s="141"/>
      <c r="F133" s="142"/>
      <c r="G133" s="140"/>
      <c r="H133" s="141"/>
      <c r="I133" s="16" t="str">
        <f t="shared" si="9"/>
        <v/>
      </c>
      <c r="J133" s="16" t="str">
        <f t="shared" si="10"/>
        <v/>
      </c>
    </row>
    <row r="134" spans="1:10">
      <c r="A134" s="139">
        <v>125</v>
      </c>
      <c r="B134" s="140"/>
      <c r="C134" s="140"/>
      <c r="D134" s="140"/>
      <c r="E134" s="141"/>
      <c r="F134" s="142"/>
      <c r="G134" s="140"/>
      <c r="H134" s="141"/>
      <c r="I134" s="16" t="str">
        <f t="shared" si="9"/>
        <v/>
      </c>
      <c r="J134" s="16" t="str">
        <f t="shared" si="10"/>
        <v/>
      </c>
    </row>
    <row r="135" spans="1:10">
      <c r="A135" s="139">
        <v>126</v>
      </c>
      <c r="B135" s="140"/>
      <c r="C135" s="140"/>
      <c r="D135" s="140"/>
      <c r="E135" s="141"/>
      <c r="F135" s="142"/>
      <c r="G135" s="140"/>
      <c r="H135" s="141"/>
      <c r="I135" s="16" t="str">
        <f t="shared" si="9"/>
        <v/>
      </c>
      <c r="J135" s="16" t="str">
        <f t="shared" si="10"/>
        <v/>
      </c>
    </row>
    <row r="136" spans="1:10">
      <c r="A136" s="139">
        <v>127</v>
      </c>
      <c r="B136" s="140"/>
      <c r="C136" s="140"/>
      <c r="D136" s="140"/>
      <c r="E136" s="141"/>
      <c r="F136" s="142"/>
      <c r="G136" s="140"/>
      <c r="H136" s="141"/>
      <c r="I136" s="16" t="str">
        <f t="shared" si="9"/>
        <v/>
      </c>
      <c r="J136" s="16" t="str">
        <f t="shared" si="10"/>
        <v/>
      </c>
    </row>
    <row r="137" spans="1:10">
      <c r="A137" s="139">
        <v>128</v>
      </c>
      <c r="B137" s="140"/>
      <c r="C137" s="140"/>
      <c r="D137" s="140"/>
      <c r="E137" s="141"/>
      <c r="F137" s="142"/>
      <c r="G137" s="140"/>
      <c r="H137" s="141"/>
      <c r="I137" s="16" t="str">
        <f t="shared" si="9"/>
        <v/>
      </c>
      <c r="J137" s="16" t="str">
        <f t="shared" si="10"/>
        <v/>
      </c>
    </row>
    <row r="138" spans="1:10">
      <c r="A138" s="139">
        <v>129</v>
      </c>
      <c r="B138" s="140"/>
      <c r="C138" s="140"/>
      <c r="D138" s="140"/>
      <c r="E138" s="141"/>
      <c r="F138" s="142"/>
      <c r="G138" s="140"/>
      <c r="H138" s="141"/>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39">
        <v>130</v>
      </c>
      <c r="B139" s="140"/>
      <c r="C139" s="140"/>
      <c r="D139" s="140"/>
      <c r="E139" s="141"/>
      <c r="F139" s="142"/>
      <c r="G139" s="140"/>
      <c r="H139" s="141"/>
      <c r="I139" s="16" t="str">
        <f t="shared" si="17"/>
        <v/>
      </c>
      <c r="J139" s="16" t="str">
        <f t="shared" si="18"/>
        <v/>
      </c>
    </row>
    <row r="140" spans="1:10">
      <c r="A140" s="139">
        <v>131</v>
      </c>
      <c r="B140" s="140"/>
      <c r="C140" s="140"/>
      <c r="D140" s="140"/>
      <c r="E140" s="141"/>
      <c r="F140" s="142"/>
      <c r="G140" s="140"/>
      <c r="H140" s="141"/>
      <c r="I140" s="16" t="str">
        <f t="shared" si="17"/>
        <v/>
      </c>
      <c r="J140" s="16" t="str">
        <f t="shared" si="18"/>
        <v/>
      </c>
    </row>
    <row r="141" spans="1:10">
      <c r="A141" s="139">
        <v>132</v>
      </c>
      <c r="B141" s="140"/>
      <c r="C141" s="140"/>
      <c r="D141" s="140"/>
      <c r="E141" s="141"/>
      <c r="F141" s="142"/>
      <c r="G141" s="140"/>
      <c r="H141" s="141"/>
      <c r="I141" s="16" t="str">
        <f t="shared" si="17"/>
        <v/>
      </c>
      <c r="J141" s="16" t="str">
        <f t="shared" si="18"/>
        <v/>
      </c>
    </row>
    <row r="142" spans="1:10">
      <c r="A142" s="139">
        <v>133</v>
      </c>
      <c r="B142" s="140"/>
      <c r="C142" s="140"/>
      <c r="D142" s="140"/>
      <c r="E142" s="141"/>
      <c r="F142" s="142"/>
      <c r="G142" s="140"/>
      <c r="H142" s="141"/>
      <c r="I142" s="16" t="str">
        <f t="shared" si="17"/>
        <v/>
      </c>
      <c r="J142" s="16" t="str">
        <f t="shared" si="18"/>
        <v/>
      </c>
    </row>
    <row r="143" spans="1:10">
      <c r="A143" s="139">
        <v>134</v>
      </c>
      <c r="B143" s="140"/>
      <c r="C143" s="140"/>
      <c r="D143" s="140"/>
      <c r="E143" s="141"/>
      <c r="F143" s="142"/>
      <c r="G143" s="140"/>
      <c r="H143" s="141"/>
      <c r="I143" s="16" t="str">
        <f t="shared" si="17"/>
        <v/>
      </c>
      <c r="J143" s="16" t="str">
        <f t="shared" si="18"/>
        <v/>
      </c>
    </row>
    <row r="144" spans="1:10">
      <c r="A144" s="139">
        <v>135</v>
      </c>
      <c r="B144" s="140"/>
      <c r="C144" s="140"/>
      <c r="D144" s="140"/>
      <c r="E144" s="141"/>
      <c r="F144" s="142"/>
      <c r="G144" s="140"/>
      <c r="H144" s="141"/>
      <c r="I144" s="16" t="str">
        <f t="shared" si="17"/>
        <v/>
      </c>
      <c r="J144" s="16" t="str">
        <f t="shared" si="18"/>
        <v/>
      </c>
    </row>
    <row r="145" spans="1:10">
      <c r="A145" s="139">
        <v>136</v>
      </c>
      <c r="B145" s="140"/>
      <c r="C145" s="140"/>
      <c r="D145" s="140"/>
      <c r="E145" s="141"/>
      <c r="F145" s="142"/>
      <c r="G145" s="140"/>
      <c r="H145" s="141"/>
      <c r="I145" s="16" t="str">
        <f t="shared" si="17"/>
        <v/>
      </c>
      <c r="J145" s="16" t="str">
        <f t="shared" si="18"/>
        <v/>
      </c>
    </row>
    <row r="146" spans="1:10">
      <c r="A146" s="139">
        <v>137</v>
      </c>
      <c r="B146" s="140"/>
      <c r="C146" s="140"/>
      <c r="D146" s="140"/>
      <c r="E146" s="141"/>
      <c r="F146" s="142"/>
      <c r="G146" s="140"/>
      <c r="H146" s="141"/>
      <c r="I146" s="16" t="str">
        <f t="shared" si="17"/>
        <v/>
      </c>
      <c r="J146" s="16" t="str">
        <f t="shared" si="18"/>
        <v/>
      </c>
    </row>
    <row r="147" spans="1:10">
      <c r="A147" s="139">
        <v>138</v>
      </c>
      <c r="B147" s="140"/>
      <c r="C147" s="140"/>
      <c r="D147" s="140"/>
      <c r="E147" s="141"/>
      <c r="F147" s="142"/>
      <c r="G147" s="140"/>
      <c r="H147" s="141"/>
      <c r="I147" s="16" t="str">
        <f t="shared" si="17"/>
        <v/>
      </c>
      <c r="J147" s="16" t="str">
        <f t="shared" si="18"/>
        <v/>
      </c>
    </row>
    <row r="148" spans="1:10">
      <c r="A148" s="139">
        <v>139</v>
      </c>
      <c r="B148" s="140"/>
      <c r="C148" s="140"/>
      <c r="D148" s="140"/>
      <c r="E148" s="141"/>
      <c r="F148" s="142"/>
      <c r="G148" s="140"/>
      <c r="H148" s="141"/>
      <c r="I148" s="16" t="str">
        <f t="shared" si="17"/>
        <v/>
      </c>
      <c r="J148" s="16" t="str">
        <f t="shared" si="18"/>
        <v/>
      </c>
    </row>
    <row r="149" spans="1:10">
      <c r="A149" s="139">
        <v>140</v>
      </c>
      <c r="B149" s="140"/>
      <c r="C149" s="140"/>
      <c r="D149" s="140"/>
      <c r="E149" s="141"/>
      <c r="F149" s="142"/>
      <c r="G149" s="140"/>
      <c r="H149" s="141"/>
      <c r="I149" s="16" t="str">
        <f t="shared" si="17"/>
        <v/>
      </c>
      <c r="J149" s="16" t="str">
        <f t="shared" si="18"/>
        <v/>
      </c>
    </row>
    <row r="150" spans="1:10">
      <c r="A150" s="139">
        <v>141</v>
      </c>
      <c r="B150" s="140"/>
      <c r="C150" s="140"/>
      <c r="D150" s="140"/>
      <c r="E150" s="141"/>
      <c r="F150" s="142"/>
      <c r="G150" s="140"/>
      <c r="H150" s="141"/>
      <c r="I150" s="16" t="str">
        <f t="shared" si="17"/>
        <v/>
      </c>
      <c r="J150" s="16" t="str">
        <f t="shared" si="18"/>
        <v/>
      </c>
    </row>
    <row r="151" spans="1:10">
      <c r="A151" s="139">
        <v>142</v>
      </c>
      <c r="B151" s="140"/>
      <c r="C151" s="140"/>
      <c r="D151" s="140"/>
      <c r="E151" s="141"/>
      <c r="F151" s="142"/>
      <c r="G151" s="140"/>
      <c r="H151" s="141"/>
      <c r="I151" s="16" t="str">
        <f t="shared" si="17"/>
        <v/>
      </c>
      <c r="J151" s="16" t="str">
        <f t="shared" si="18"/>
        <v/>
      </c>
    </row>
    <row r="152" spans="1:10">
      <c r="A152" s="139">
        <v>143</v>
      </c>
      <c r="B152" s="140"/>
      <c r="C152" s="140"/>
      <c r="D152" s="140"/>
      <c r="E152" s="141"/>
      <c r="F152" s="142"/>
      <c r="G152" s="140"/>
      <c r="H152" s="141"/>
      <c r="I152" s="16" t="str">
        <f t="shared" si="17"/>
        <v/>
      </c>
      <c r="J152" s="16" t="str">
        <f t="shared" si="18"/>
        <v/>
      </c>
    </row>
    <row r="153" spans="1:10">
      <c r="A153" s="139">
        <v>144</v>
      </c>
      <c r="B153" s="140"/>
      <c r="C153" s="140"/>
      <c r="D153" s="140"/>
      <c r="E153" s="141"/>
      <c r="F153" s="142"/>
      <c r="G153" s="140"/>
      <c r="H153" s="141"/>
      <c r="I153" s="16" t="str">
        <f t="shared" si="17"/>
        <v/>
      </c>
      <c r="J153" s="16" t="str">
        <f t="shared" si="18"/>
        <v/>
      </c>
    </row>
    <row r="154" spans="1:10">
      <c r="A154" s="139">
        <v>145</v>
      </c>
      <c r="B154" s="140"/>
      <c r="C154" s="140"/>
      <c r="D154" s="140"/>
      <c r="E154" s="141"/>
      <c r="F154" s="142"/>
      <c r="G154" s="140"/>
      <c r="H154" s="141"/>
      <c r="I154" s="16" t="str">
        <f t="shared" si="17"/>
        <v/>
      </c>
      <c r="J154" s="16" t="str">
        <f t="shared" si="18"/>
        <v/>
      </c>
    </row>
    <row r="155" spans="1:10">
      <c r="A155" s="139">
        <v>146</v>
      </c>
      <c r="B155" s="140"/>
      <c r="C155" s="140"/>
      <c r="D155" s="140"/>
      <c r="E155" s="141"/>
      <c r="F155" s="142"/>
      <c r="G155" s="140"/>
      <c r="H155" s="141"/>
      <c r="I155" s="16" t="str">
        <f t="shared" si="17"/>
        <v/>
      </c>
      <c r="J155" s="16" t="str">
        <f t="shared" si="18"/>
        <v/>
      </c>
    </row>
    <row r="156" spans="1:10">
      <c r="A156" s="139">
        <v>147</v>
      </c>
      <c r="B156" s="140"/>
      <c r="C156" s="140"/>
      <c r="D156" s="140"/>
      <c r="E156" s="141"/>
      <c r="F156" s="142"/>
      <c r="G156" s="140"/>
      <c r="H156" s="141"/>
      <c r="I156" s="16" t="str">
        <f t="shared" si="17"/>
        <v/>
      </c>
      <c r="J156" s="16" t="str">
        <f t="shared" si="18"/>
        <v/>
      </c>
    </row>
    <row r="157" spans="1:10">
      <c r="A157" s="139">
        <v>148</v>
      </c>
      <c r="B157" s="140"/>
      <c r="C157" s="140"/>
      <c r="D157" s="140"/>
      <c r="E157" s="141"/>
      <c r="F157" s="142"/>
      <c r="G157" s="140"/>
      <c r="H157" s="141"/>
      <c r="I157" s="16" t="str">
        <f t="shared" si="17"/>
        <v/>
      </c>
      <c r="J157" s="16" t="str">
        <f t="shared" si="18"/>
        <v/>
      </c>
    </row>
    <row r="158" spans="1:10">
      <c r="A158" s="139">
        <v>149</v>
      </c>
      <c r="B158" s="140"/>
      <c r="C158" s="140"/>
      <c r="D158" s="140"/>
      <c r="E158" s="141"/>
      <c r="F158" s="142"/>
      <c r="G158" s="140"/>
      <c r="H158" s="141"/>
      <c r="I158" s="16" t="str">
        <f t="shared" si="17"/>
        <v/>
      </c>
      <c r="J158" s="16" t="str">
        <f t="shared" si="18"/>
        <v/>
      </c>
    </row>
    <row r="159" spans="1:10">
      <c r="A159" s="139">
        <v>150</v>
      </c>
      <c r="B159" s="140"/>
      <c r="C159" s="140"/>
      <c r="D159" s="140"/>
      <c r="E159" s="141"/>
      <c r="F159" s="142"/>
      <c r="G159" s="140"/>
      <c r="H159" s="141"/>
      <c r="I159" s="16" t="str">
        <f t="shared" si="17"/>
        <v/>
      </c>
      <c r="J159" s="16" t="str">
        <f t="shared" si="18"/>
        <v/>
      </c>
    </row>
    <row r="160" spans="1:10">
      <c r="A160" s="139">
        <v>151</v>
      </c>
      <c r="B160" s="140"/>
      <c r="C160" s="140"/>
      <c r="D160" s="140"/>
      <c r="E160" s="141"/>
      <c r="F160" s="142"/>
      <c r="G160" s="140"/>
      <c r="H160" s="141"/>
      <c r="I160" s="16" t="str">
        <f t="shared" si="17"/>
        <v/>
      </c>
      <c r="J160" s="16" t="str">
        <f t="shared" si="18"/>
        <v/>
      </c>
    </row>
    <row r="161" spans="1:10">
      <c r="A161" s="139">
        <v>152</v>
      </c>
      <c r="B161" s="140"/>
      <c r="C161" s="140"/>
      <c r="D161" s="140"/>
      <c r="E161" s="141"/>
      <c r="F161" s="142"/>
      <c r="G161" s="140"/>
      <c r="H161" s="141"/>
      <c r="I161" s="16" t="str">
        <f t="shared" si="17"/>
        <v/>
      </c>
      <c r="J161" s="16" t="str">
        <f t="shared" si="18"/>
        <v/>
      </c>
    </row>
    <row r="162" spans="1:10">
      <c r="A162" s="139">
        <v>153</v>
      </c>
      <c r="B162" s="140"/>
      <c r="C162" s="140"/>
      <c r="D162" s="140"/>
      <c r="E162" s="141"/>
      <c r="F162" s="142"/>
      <c r="G162" s="140"/>
      <c r="H162" s="141"/>
      <c r="I162" s="16" t="str">
        <f t="shared" si="17"/>
        <v/>
      </c>
      <c r="J162" s="16" t="str">
        <f t="shared" si="18"/>
        <v/>
      </c>
    </row>
    <row r="163" spans="1:10">
      <c r="A163" s="139">
        <v>154</v>
      </c>
      <c r="B163" s="140"/>
      <c r="C163" s="140"/>
      <c r="D163" s="140"/>
      <c r="E163" s="141"/>
      <c r="F163" s="142"/>
      <c r="G163" s="140"/>
      <c r="H163" s="141"/>
      <c r="I163" s="16" t="str">
        <f t="shared" si="17"/>
        <v/>
      </c>
      <c r="J163" s="16" t="str">
        <f t="shared" si="18"/>
        <v/>
      </c>
    </row>
    <row r="164" spans="1:10">
      <c r="A164" s="139">
        <v>155</v>
      </c>
      <c r="B164" s="140"/>
      <c r="C164" s="140"/>
      <c r="D164" s="140"/>
      <c r="E164" s="141"/>
      <c r="F164" s="142"/>
      <c r="G164" s="140"/>
      <c r="H164" s="141"/>
      <c r="I164" s="16" t="str">
        <f t="shared" si="17"/>
        <v/>
      </c>
      <c r="J164" s="16" t="str">
        <f t="shared" si="18"/>
        <v/>
      </c>
    </row>
    <row r="165" spans="1:10">
      <c r="A165" s="139">
        <v>156</v>
      </c>
      <c r="B165" s="140"/>
      <c r="C165" s="140"/>
      <c r="D165" s="140"/>
      <c r="E165" s="141"/>
      <c r="F165" s="142"/>
      <c r="G165" s="140"/>
      <c r="H165" s="141"/>
      <c r="I165" s="16" t="str">
        <f t="shared" si="17"/>
        <v/>
      </c>
      <c r="J165" s="16" t="str">
        <f t="shared" si="18"/>
        <v/>
      </c>
    </row>
    <row r="166" spans="1:10">
      <c r="A166" s="139">
        <v>157</v>
      </c>
      <c r="B166" s="140"/>
      <c r="C166" s="140"/>
      <c r="D166" s="140"/>
      <c r="E166" s="141"/>
      <c r="F166" s="142"/>
      <c r="G166" s="140"/>
      <c r="H166" s="141"/>
      <c r="I166" s="16" t="str">
        <f t="shared" si="17"/>
        <v/>
      </c>
      <c r="J166" s="16" t="str">
        <f t="shared" si="18"/>
        <v/>
      </c>
    </row>
    <row r="167" spans="1:10">
      <c r="A167" s="139">
        <v>158</v>
      </c>
      <c r="B167" s="140"/>
      <c r="C167" s="140"/>
      <c r="D167" s="140"/>
      <c r="E167" s="141"/>
      <c r="F167" s="142"/>
      <c r="G167" s="140"/>
      <c r="H167" s="141"/>
      <c r="I167" s="16" t="str">
        <f t="shared" si="17"/>
        <v/>
      </c>
      <c r="J167" s="16" t="str">
        <f t="shared" si="18"/>
        <v/>
      </c>
    </row>
    <row r="168" spans="1:10">
      <c r="A168" s="139">
        <v>159</v>
      </c>
      <c r="B168" s="140"/>
      <c r="C168" s="140"/>
      <c r="D168" s="140"/>
      <c r="E168" s="141"/>
      <c r="F168" s="142"/>
      <c r="G168" s="140"/>
      <c r="H168" s="141"/>
      <c r="I168" s="16" t="str">
        <f t="shared" si="17"/>
        <v/>
      </c>
      <c r="J168" s="16" t="str">
        <f t="shared" si="18"/>
        <v/>
      </c>
    </row>
    <row r="169" spans="1:10">
      <c r="A169" s="139">
        <v>160</v>
      </c>
      <c r="B169" s="140"/>
      <c r="C169" s="140"/>
      <c r="D169" s="140"/>
      <c r="E169" s="141"/>
      <c r="F169" s="142"/>
      <c r="G169" s="140"/>
      <c r="H169" s="141"/>
      <c r="I169" s="16" t="str">
        <f t="shared" si="17"/>
        <v/>
      </c>
      <c r="J169" s="16" t="str">
        <f t="shared" si="18"/>
        <v/>
      </c>
    </row>
    <row r="170" spans="1:10">
      <c r="A170" s="139">
        <v>161</v>
      </c>
      <c r="B170" s="140"/>
      <c r="C170" s="140"/>
      <c r="D170" s="140"/>
      <c r="E170" s="141"/>
      <c r="F170" s="142"/>
      <c r="G170" s="140"/>
      <c r="H170" s="141"/>
      <c r="I170" s="16" t="str">
        <f t="shared" si="17"/>
        <v/>
      </c>
      <c r="J170" s="16" t="str">
        <f t="shared" si="18"/>
        <v/>
      </c>
    </row>
    <row r="171" spans="1:10">
      <c r="A171" s="139">
        <v>162</v>
      </c>
      <c r="B171" s="140"/>
      <c r="C171" s="140"/>
      <c r="D171" s="140"/>
      <c r="E171" s="141"/>
      <c r="F171" s="142"/>
      <c r="G171" s="140"/>
      <c r="H171" s="141"/>
      <c r="I171" s="16" t="str">
        <f t="shared" si="17"/>
        <v/>
      </c>
      <c r="J171" s="16" t="str">
        <f t="shared" si="18"/>
        <v/>
      </c>
    </row>
    <row r="172" spans="1:10">
      <c r="A172" s="139">
        <v>163</v>
      </c>
      <c r="B172" s="140"/>
      <c r="C172" s="140"/>
      <c r="D172" s="140"/>
      <c r="E172" s="141"/>
      <c r="F172" s="142"/>
      <c r="G172" s="140"/>
      <c r="H172" s="141"/>
      <c r="I172" s="16" t="str">
        <f t="shared" si="17"/>
        <v/>
      </c>
      <c r="J172" s="16" t="str">
        <f t="shared" si="18"/>
        <v/>
      </c>
    </row>
    <row r="173" spans="1:10">
      <c r="A173" s="139">
        <v>164</v>
      </c>
      <c r="B173" s="140"/>
      <c r="C173" s="140"/>
      <c r="D173" s="140"/>
      <c r="E173" s="141"/>
      <c r="F173" s="142"/>
      <c r="G173" s="140"/>
      <c r="H173" s="141"/>
      <c r="I173" s="16" t="str">
        <f t="shared" si="17"/>
        <v/>
      </c>
      <c r="J173" s="16" t="str">
        <f t="shared" si="18"/>
        <v/>
      </c>
    </row>
    <row r="174" spans="1:10">
      <c r="A174" s="139">
        <v>165</v>
      </c>
      <c r="B174" s="140"/>
      <c r="C174" s="140"/>
      <c r="D174" s="140"/>
      <c r="E174" s="141"/>
      <c r="F174" s="142"/>
      <c r="G174" s="140"/>
      <c r="H174" s="141"/>
      <c r="I174" s="16" t="str">
        <f t="shared" si="17"/>
        <v/>
      </c>
      <c r="J174" s="16" t="str">
        <f t="shared" si="18"/>
        <v/>
      </c>
    </row>
    <row r="175" spans="1:10">
      <c r="A175" s="139">
        <v>166</v>
      </c>
      <c r="B175" s="140"/>
      <c r="C175" s="140"/>
      <c r="D175" s="140"/>
      <c r="E175" s="141"/>
      <c r="F175" s="142"/>
      <c r="G175" s="140"/>
      <c r="H175" s="141"/>
      <c r="I175" s="16" t="str">
        <f t="shared" si="17"/>
        <v/>
      </c>
      <c r="J175" s="16" t="str">
        <f t="shared" si="18"/>
        <v/>
      </c>
    </row>
    <row r="176" spans="1:10">
      <c r="A176" s="139">
        <v>167</v>
      </c>
      <c r="B176" s="140"/>
      <c r="C176" s="140"/>
      <c r="D176" s="140"/>
      <c r="E176" s="141"/>
      <c r="F176" s="142"/>
      <c r="G176" s="140"/>
      <c r="H176" s="141"/>
      <c r="I176" s="16" t="str">
        <f t="shared" si="17"/>
        <v/>
      </c>
      <c r="J176" s="16" t="str">
        <f t="shared" si="18"/>
        <v/>
      </c>
    </row>
    <row r="177" spans="1:10">
      <c r="A177" s="139">
        <v>168</v>
      </c>
      <c r="B177" s="140"/>
      <c r="C177" s="140"/>
      <c r="D177" s="140"/>
      <c r="E177" s="141"/>
      <c r="F177" s="142"/>
      <c r="G177" s="140"/>
      <c r="H177" s="141"/>
      <c r="I177" s="16" t="str">
        <f t="shared" si="17"/>
        <v/>
      </c>
      <c r="J177" s="16" t="str">
        <f t="shared" si="18"/>
        <v/>
      </c>
    </row>
    <row r="178" spans="1:10">
      <c r="A178" s="139">
        <v>169</v>
      </c>
      <c r="B178" s="140"/>
      <c r="C178" s="140"/>
      <c r="D178" s="140"/>
      <c r="E178" s="141"/>
      <c r="F178" s="142"/>
      <c r="G178" s="140"/>
      <c r="H178" s="141"/>
      <c r="I178" s="16" t="str">
        <f t="shared" si="17"/>
        <v/>
      </c>
      <c r="J178" s="16" t="str">
        <f t="shared" si="18"/>
        <v/>
      </c>
    </row>
    <row r="179" spans="1:10">
      <c r="A179" s="139">
        <v>170</v>
      </c>
      <c r="B179" s="140"/>
      <c r="C179" s="140"/>
      <c r="D179" s="140"/>
      <c r="E179" s="141"/>
      <c r="F179" s="142"/>
      <c r="G179" s="140"/>
      <c r="H179" s="141"/>
      <c r="I179" s="16" t="str">
        <f t="shared" si="17"/>
        <v/>
      </c>
      <c r="J179" s="16" t="str">
        <f t="shared" si="18"/>
        <v/>
      </c>
    </row>
    <row r="180" spans="1:10">
      <c r="A180" s="139">
        <v>171</v>
      </c>
      <c r="B180" s="140"/>
      <c r="C180" s="140"/>
      <c r="D180" s="140"/>
      <c r="E180" s="141"/>
      <c r="F180" s="142"/>
      <c r="G180" s="140"/>
      <c r="H180" s="141"/>
      <c r="I180" s="16" t="str">
        <f t="shared" si="17"/>
        <v/>
      </c>
      <c r="J180" s="16" t="str">
        <f t="shared" si="18"/>
        <v/>
      </c>
    </row>
    <row r="181" spans="1:10">
      <c r="A181" s="139">
        <v>172</v>
      </c>
      <c r="B181" s="140"/>
      <c r="C181" s="140"/>
      <c r="D181" s="140"/>
      <c r="E181" s="141"/>
      <c r="F181" s="142"/>
      <c r="G181" s="140"/>
      <c r="H181" s="141"/>
      <c r="I181" s="16" t="str">
        <f t="shared" si="17"/>
        <v/>
      </c>
      <c r="J181" s="16" t="str">
        <f t="shared" si="18"/>
        <v/>
      </c>
    </row>
    <row r="182" spans="1:10">
      <c r="A182" s="139">
        <v>173</v>
      </c>
      <c r="B182" s="140"/>
      <c r="C182" s="140"/>
      <c r="D182" s="140"/>
      <c r="E182" s="141"/>
      <c r="F182" s="142"/>
      <c r="G182" s="140"/>
      <c r="H182" s="141"/>
      <c r="I182" s="16" t="str">
        <f t="shared" si="17"/>
        <v/>
      </c>
      <c r="J182" s="16" t="str">
        <f t="shared" si="18"/>
        <v/>
      </c>
    </row>
    <row r="183" spans="1:10">
      <c r="A183" s="139">
        <v>174</v>
      </c>
      <c r="B183" s="140"/>
      <c r="C183" s="140"/>
      <c r="D183" s="140"/>
      <c r="E183" s="141"/>
      <c r="F183" s="142"/>
      <c r="G183" s="140"/>
      <c r="H183" s="141"/>
      <c r="I183" s="16" t="str">
        <f t="shared" si="17"/>
        <v/>
      </c>
      <c r="J183" s="16" t="str">
        <f t="shared" si="18"/>
        <v/>
      </c>
    </row>
    <row r="184" spans="1:10">
      <c r="A184" s="139">
        <v>175</v>
      </c>
      <c r="B184" s="140"/>
      <c r="C184" s="140"/>
      <c r="D184" s="140"/>
      <c r="E184" s="141"/>
      <c r="F184" s="142"/>
      <c r="G184" s="140"/>
      <c r="H184" s="141"/>
      <c r="I184" s="16" t="str">
        <f t="shared" si="17"/>
        <v/>
      </c>
      <c r="J184" s="16" t="str">
        <f t="shared" si="18"/>
        <v/>
      </c>
    </row>
    <row r="185" spans="1:10">
      <c r="A185" s="139">
        <v>176</v>
      </c>
      <c r="B185" s="140"/>
      <c r="C185" s="140"/>
      <c r="D185" s="140"/>
      <c r="E185" s="141"/>
      <c r="F185" s="142"/>
      <c r="G185" s="140"/>
      <c r="H185" s="141"/>
      <c r="I185" s="16" t="str">
        <f t="shared" si="17"/>
        <v/>
      </c>
      <c r="J185" s="16" t="str">
        <f t="shared" si="18"/>
        <v/>
      </c>
    </row>
    <row r="186" spans="1:10">
      <c r="A186" s="139">
        <v>177</v>
      </c>
      <c r="B186" s="140"/>
      <c r="C186" s="140"/>
      <c r="D186" s="140"/>
      <c r="E186" s="141"/>
      <c r="F186" s="142"/>
      <c r="G186" s="140"/>
      <c r="H186" s="141"/>
      <c r="I186" s="16" t="str">
        <f t="shared" si="17"/>
        <v/>
      </c>
      <c r="J186" s="16" t="str">
        <f t="shared" si="18"/>
        <v/>
      </c>
    </row>
    <row r="187" spans="1:10">
      <c r="A187" s="139">
        <v>178</v>
      </c>
      <c r="B187" s="140"/>
      <c r="C187" s="140"/>
      <c r="D187" s="140"/>
      <c r="E187" s="141"/>
      <c r="F187" s="142"/>
      <c r="G187" s="140"/>
      <c r="H187" s="141"/>
      <c r="I187" s="16" t="str">
        <f t="shared" si="17"/>
        <v/>
      </c>
      <c r="J187" s="16" t="str">
        <f t="shared" si="18"/>
        <v/>
      </c>
    </row>
    <row r="188" spans="1:10">
      <c r="A188" s="139">
        <v>179</v>
      </c>
      <c r="B188" s="140"/>
      <c r="C188" s="140"/>
      <c r="D188" s="140"/>
      <c r="E188" s="141"/>
      <c r="F188" s="142"/>
      <c r="G188" s="140"/>
      <c r="H188" s="141"/>
      <c r="I188" s="16" t="str">
        <f t="shared" si="17"/>
        <v/>
      </c>
      <c r="J188" s="16" t="str">
        <f t="shared" si="18"/>
        <v/>
      </c>
    </row>
    <row r="189" spans="1:10">
      <c r="A189" s="139">
        <v>180</v>
      </c>
      <c r="B189" s="140"/>
      <c r="C189" s="140"/>
      <c r="D189" s="140"/>
      <c r="E189" s="141"/>
      <c r="F189" s="142"/>
      <c r="G189" s="140"/>
      <c r="H189" s="141"/>
      <c r="I189" s="16" t="str">
        <f t="shared" si="17"/>
        <v/>
      </c>
      <c r="J189" s="16" t="str">
        <f t="shared" si="18"/>
        <v/>
      </c>
    </row>
    <row r="190" spans="1:10">
      <c r="A190" s="139">
        <v>181</v>
      </c>
      <c r="B190" s="140"/>
      <c r="C190" s="140"/>
      <c r="D190" s="140"/>
      <c r="E190" s="141"/>
      <c r="F190" s="142"/>
      <c r="G190" s="140"/>
      <c r="H190" s="141"/>
      <c r="I190" s="16" t="str">
        <f t="shared" si="17"/>
        <v/>
      </c>
      <c r="J190" s="16" t="str">
        <f t="shared" si="18"/>
        <v/>
      </c>
    </row>
    <row r="191" spans="1:10">
      <c r="A191" s="139">
        <v>182</v>
      </c>
      <c r="B191" s="140"/>
      <c r="C191" s="140"/>
      <c r="D191" s="140"/>
      <c r="E191" s="141"/>
      <c r="F191" s="142"/>
      <c r="G191" s="140"/>
      <c r="H191" s="141"/>
      <c r="I191" s="16" t="str">
        <f t="shared" si="17"/>
        <v/>
      </c>
      <c r="J191" s="16" t="str">
        <f t="shared" si="18"/>
        <v/>
      </c>
    </row>
    <row r="192" spans="1:10">
      <c r="A192" s="139">
        <v>183</v>
      </c>
      <c r="B192" s="140"/>
      <c r="C192" s="140"/>
      <c r="D192" s="140"/>
      <c r="E192" s="141"/>
      <c r="F192" s="142"/>
      <c r="G192" s="140"/>
      <c r="H192" s="141"/>
      <c r="I192" s="16" t="str">
        <f t="shared" si="17"/>
        <v/>
      </c>
      <c r="J192" s="16" t="str">
        <f t="shared" si="18"/>
        <v/>
      </c>
    </row>
    <row r="193" spans="1:10">
      <c r="A193" s="139">
        <v>184</v>
      </c>
      <c r="B193" s="140"/>
      <c r="C193" s="140"/>
      <c r="D193" s="140"/>
      <c r="E193" s="141"/>
      <c r="F193" s="142"/>
      <c r="G193" s="140"/>
      <c r="H193" s="141"/>
      <c r="I193" s="16" t="str">
        <f t="shared" si="17"/>
        <v/>
      </c>
      <c r="J193" s="16" t="str">
        <f t="shared" si="18"/>
        <v/>
      </c>
    </row>
    <row r="194" spans="1:10">
      <c r="A194" s="139">
        <v>185</v>
      </c>
      <c r="B194" s="140"/>
      <c r="C194" s="140"/>
      <c r="D194" s="140"/>
      <c r="E194" s="141"/>
      <c r="F194" s="142"/>
      <c r="G194" s="140"/>
      <c r="H194" s="141"/>
      <c r="I194" s="16" t="str">
        <f t="shared" si="17"/>
        <v/>
      </c>
      <c r="J194" s="16" t="str">
        <f t="shared" si="18"/>
        <v/>
      </c>
    </row>
    <row r="195" spans="1:10">
      <c r="A195" s="139">
        <v>186</v>
      </c>
      <c r="B195" s="140"/>
      <c r="C195" s="140"/>
      <c r="D195" s="140"/>
      <c r="E195" s="141"/>
      <c r="F195" s="142"/>
      <c r="G195" s="140"/>
      <c r="H195" s="141"/>
      <c r="I195" s="16" t="str">
        <f t="shared" si="17"/>
        <v/>
      </c>
      <c r="J195" s="16" t="str">
        <f t="shared" si="18"/>
        <v/>
      </c>
    </row>
    <row r="196" spans="1:10">
      <c r="A196" s="139">
        <v>187</v>
      </c>
      <c r="B196" s="140"/>
      <c r="C196" s="140"/>
      <c r="D196" s="140"/>
      <c r="E196" s="141"/>
      <c r="F196" s="142"/>
      <c r="G196" s="140"/>
      <c r="H196" s="141"/>
      <c r="I196" s="16" t="str">
        <f t="shared" si="17"/>
        <v/>
      </c>
      <c r="J196" s="16" t="str">
        <f t="shared" si="18"/>
        <v/>
      </c>
    </row>
    <row r="197" spans="1:10">
      <c r="A197" s="139">
        <v>188</v>
      </c>
      <c r="B197" s="140"/>
      <c r="C197" s="140"/>
      <c r="D197" s="140"/>
      <c r="E197" s="141"/>
      <c r="F197" s="142"/>
      <c r="G197" s="140"/>
      <c r="H197" s="141"/>
      <c r="I197" s="16" t="str">
        <f t="shared" si="17"/>
        <v/>
      </c>
      <c r="J197" s="16" t="str">
        <f t="shared" si="18"/>
        <v/>
      </c>
    </row>
    <row r="198" spans="1:10">
      <c r="A198" s="139">
        <v>189</v>
      </c>
      <c r="B198" s="140"/>
      <c r="C198" s="140"/>
      <c r="D198" s="140"/>
      <c r="E198" s="141"/>
      <c r="F198" s="142"/>
      <c r="G198" s="140"/>
      <c r="H198" s="141"/>
      <c r="I198" s="16" t="str">
        <f t="shared" si="17"/>
        <v/>
      </c>
      <c r="J198" s="16" t="str">
        <f t="shared" si="18"/>
        <v/>
      </c>
    </row>
    <row r="199" spans="1:10">
      <c r="A199" s="139">
        <v>190</v>
      </c>
      <c r="B199" s="140"/>
      <c r="C199" s="140"/>
      <c r="D199" s="140"/>
      <c r="E199" s="141"/>
      <c r="F199" s="142"/>
      <c r="G199" s="140"/>
      <c r="H199" s="141"/>
      <c r="I199" s="16" t="str">
        <f t="shared" si="17"/>
        <v/>
      </c>
      <c r="J199" s="16" t="str">
        <f t="shared" si="18"/>
        <v/>
      </c>
    </row>
    <row r="200" spans="1:10">
      <c r="A200" s="139">
        <v>191</v>
      </c>
      <c r="B200" s="140"/>
      <c r="C200" s="140"/>
      <c r="D200" s="140"/>
      <c r="E200" s="141"/>
      <c r="F200" s="142"/>
      <c r="G200" s="140"/>
      <c r="H200" s="141"/>
      <c r="I200" s="16" t="str">
        <f t="shared" si="17"/>
        <v/>
      </c>
      <c r="J200" s="16" t="str">
        <f t="shared" si="18"/>
        <v/>
      </c>
    </row>
    <row r="201" spans="1:10">
      <c r="A201" s="139">
        <v>192</v>
      </c>
      <c r="B201" s="140"/>
      <c r="C201" s="140"/>
      <c r="D201" s="140"/>
      <c r="E201" s="141"/>
      <c r="F201" s="142"/>
      <c r="G201" s="140"/>
      <c r="H201" s="141"/>
      <c r="I201" s="16" t="str">
        <f t="shared" si="17"/>
        <v/>
      </c>
      <c r="J201" s="16" t="str">
        <f t="shared" si="18"/>
        <v/>
      </c>
    </row>
    <row r="202" spans="1:10">
      <c r="A202" s="139">
        <v>193</v>
      </c>
      <c r="B202" s="140"/>
      <c r="C202" s="140"/>
      <c r="D202" s="140"/>
      <c r="E202" s="141"/>
      <c r="F202" s="142"/>
      <c r="G202" s="140"/>
      <c r="H202" s="141"/>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39">
        <v>194</v>
      </c>
      <c r="B203" s="140"/>
      <c r="C203" s="140"/>
      <c r="D203" s="140"/>
      <c r="E203" s="141"/>
      <c r="F203" s="142"/>
      <c r="G203" s="140"/>
      <c r="H203" s="141"/>
      <c r="I203" s="16" t="str">
        <f t="shared" si="19"/>
        <v/>
      </c>
      <c r="J203" s="16" t="str">
        <f t="shared" si="20"/>
        <v/>
      </c>
    </row>
    <row r="204" spans="1:10">
      <c r="A204" s="139">
        <v>195</v>
      </c>
      <c r="B204" s="140"/>
      <c r="C204" s="140"/>
      <c r="D204" s="140"/>
      <c r="E204" s="141"/>
      <c r="F204" s="142"/>
      <c r="G204" s="140"/>
      <c r="H204" s="141"/>
      <c r="I204" s="16" t="str">
        <f t="shared" si="19"/>
        <v/>
      </c>
      <c r="J204" s="16" t="str">
        <f t="shared" si="20"/>
        <v/>
      </c>
    </row>
    <row r="205" spans="1:10">
      <c r="A205" s="139">
        <v>196</v>
      </c>
      <c r="B205" s="140"/>
      <c r="C205" s="140"/>
      <c r="D205" s="140"/>
      <c r="E205" s="141"/>
      <c r="F205" s="142"/>
      <c r="G205" s="140"/>
      <c r="H205" s="141"/>
      <c r="I205" s="16" t="str">
        <f t="shared" si="19"/>
        <v/>
      </c>
      <c r="J205" s="16" t="str">
        <f t="shared" si="20"/>
        <v/>
      </c>
    </row>
    <row r="206" spans="1:10">
      <c r="A206" s="139">
        <v>197</v>
      </c>
      <c r="B206" s="140"/>
      <c r="C206" s="140"/>
      <c r="D206" s="140"/>
      <c r="E206" s="141"/>
      <c r="F206" s="142"/>
      <c r="G206" s="140"/>
      <c r="H206" s="141"/>
      <c r="I206" s="16" t="str">
        <f t="shared" si="19"/>
        <v/>
      </c>
      <c r="J206" s="16" t="str">
        <f t="shared" si="20"/>
        <v/>
      </c>
    </row>
    <row r="207" spans="1:10">
      <c r="A207" s="139">
        <v>198</v>
      </c>
      <c r="B207" s="140"/>
      <c r="C207" s="140"/>
      <c r="D207" s="140"/>
      <c r="E207" s="141"/>
      <c r="F207" s="142"/>
      <c r="G207" s="140"/>
      <c r="H207" s="141"/>
      <c r="I207" s="16" t="str">
        <f t="shared" si="19"/>
        <v/>
      </c>
      <c r="J207" s="16" t="str">
        <f t="shared" si="20"/>
        <v/>
      </c>
    </row>
    <row r="208" spans="1:10">
      <c r="A208" s="139">
        <v>199</v>
      </c>
      <c r="B208" s="140"/>
      <c r="C208" s="140"/>
      <c r="D208" s="140"/>
      <c r="E208" s="141"/>
      <c r="F208" s="142"/>
      <c r="G208" s="140"/>
      <c r="H208" s="141"/>
      <c r="I208" s="16" t="str">
        <f t="shared" si="19"/>
        <v/>
      </c>
      <c r="J208" s="16" t="str">
        <f t="shared" si="20"/>
        <v/>
      </c>
    </row>
    <row r="209" spans="1:10">
      <c r="A209" s="139">
        <v>200</v>
      </c>
      <c r="B209" s="140"/>
      <c r="C209" s="140"/>
      <c r="D209" s="140"/>
      <c r="E209" s="141"/>
      <c r="F209" s="142"/>
      <c r="G209" s="140"/>
      <c r="H209" s="141"/>
      <c r="I209" s="16" t="str">
        <f t="shared" si="19"/>
        <v/>
      </c>
      <c r="J209" s="16" t="str">
        <f t="shared" si="20"/>
        <v/>
      </c>
    </row>
    <row r="210" spans="1:10">
      <c r="A210" s="139">
        <v>201</v>
      </c>
      <c r="B210" s="140"/>
      <c r="C210" s="140"/>
      <c r="D210" s="140"/>
      <c r="E210" s="141"/>
      <c r="F210" s="142"/>
      <c r="G210" s="140"/>
      <c r="H210" s="141"/>
      <c r="I210" s="16" t="str">
        <f t="shared" si="19"/>
        <v/>
      </c>
      <c r="J210" s="16" t="str">
        <f t="shared" si="20"/>
        <v/>
      </c>
    </row>
    <row r="211" spans="1:10">
      <c r="A211" s="139">
        <v>202</v>
      </c>
      <c r="B211" s="140"/>
      <c r="C211" s="140"/>
      <c r="D211" s="140"/>
      <c r="E211" s="141"/>
      <c r="F211" s="142"/>
      <c r="G211" s="140"/>
      <c r="H211" s="141"/>
      <c r="I211" s="16" t="str">
        <f t="shared" si="19"/>
        <v/>
      </c>
      <c r="J211" s="16" t="str">
        <f t="shared" si="20"/>
        <v/>
      </c>
    </row>
    <row r="212" spans="1:10">
      <c r="A212" s="139">
        <v>203</v>
      </c>
      <c r="B212" s="140"/>
      <c r="C212" s="140"/>
      <c r="D212" s="140"/>
      <c r="E212" s="141"/>
      <c r="F212" s="142"/>
      <c r="G212" s="140"/>
      <c r="H212" s="141"/>
      <c r="I212" s="16" t="str">
        <f t="shared" si="19"/>
        <v/>
      </c>
      <c r="J212" s="16" t="str">
        <f t="shared" si="20"/>
        <v/>
      </c>
    </row>
    <row r="213" spans="1:10">
      <c r="A213" s="139">
        <v>204</v>
      </c>
      <c r="B213" s="140"/>
      <c r="C213" s="140"/>
      <c r="D213" s="140"/>
      <c r="E213" s="141"/>
      <c r="F213" s="142"/>
      <c r="G213" s="140"/>
      <c r="H213" s="141"/>
      <c r="I213" s="16" t="str">
        <f t="shared" si="19"/>
        <v/>
      </c>
      <c r="J213" s="16" t="str">
        <f t="shared" si="20"/>
        <v/>
      </c>
    </row>
    <row r="214" spans="1:10">
      <c r="A214" s="139">
        <v>205</v>
      </c>
      <c r="B214" s="140"/>
      <c r="C214" s="140"/>
      <c r="D214" s="140"/>
      <c r="E214" s="141"/>
      <c r="F214" s="142"/>
      <c r="G214" s="140"/>
      <c r="H214" s="141"/>
      <c r="I214" s="16" t="str">
        <f t="shared" si="19"/>
        <v/>
      </c>
      <c r="J214" s="16" t="str">
        <f t="shared" si="20"/>
        <v/>
      </c>
    </row>
    <row r="215" spans="1:10">
      <c r="A215" s="139">
        <v>206</v>
      </c>
      <c r="B215" s="140"/>
      <c r="C215" s="140"/>
      <c r="D215" s="140"/>
      <c r="E215" s="141"/>
      <c r="F215" s="142"/>
      <c r="G215" s="140"/>
      <c r="H215" s="141"/>
      <c r="I215" s="16" t="str">
        <f t="shared" si="19"/>
        <v/>
      </c>
      <c r="J215" s="16" t="str">
        <f t="shared" si="20"/>
        <v/>
      </c>
    </row>
    <row r="216" spans="1:10">
      <c r="A216" s="139">
        <v>207</v>
      </c>
      <c r="B216" s="140"/>
      <c r="C216" s="140"/>
      <c r="D216" s="140"/>
      <c r="E216" s="141"/>
      <c r="F216" s="142"/>
      <c r="G216" s="140"/>
      <c r="H216" s="141"/>
      <c r="I216" s="16" t="str">
        <f t="shared" si="19"/>
        <v/>
      </c>
      <c r="J216" s="16" t="str">
        <f t="shared" si="20"/>
        <v/>
      </c>
    </row>
    <row r="217" spans="1:10">
      <c r="A217" s="139">
        <v>208</v>
      </c>
      <c r="B217" s="140"/>
      <c r="C217" s="140"/>
      <c r="D217" s="140"/>
      <c r="E217" s="141"/>
      <c r="F217" s="142"/>
      <c r="G217" s="140"/>
      <c r="H217" s="141"/>
      <c r="I217" s="16" t="str">
        <f t="shared" si="19"/>
        <v/>
      </c>
      <c r="J217" s="16" t="str">
        <f t="shared" si="20"/>
        <v/>
      </c>
    </row>
    <row r="218" spans="1:10">
      <c r="A218" s="139">
        <v>209</v>
      </c>
      <c r="B218" s="140"/>
      <c r="C218" s="140"/>
      <c r="D218" s="140"/>
      <c r="E218" s="141"/>
      <c r="F218" s="142"/>
      <c r="G218" s="140"/>
      <c r="H218" s="141"/>
      <c r="I218" s="16" t="str">
        <f t="shared" si="19"/>
        <v/>
      </c>
      <c r="J218" s="16" t="str">
        <f t="shared" si="20"/>
        <v/>
      </c>
    </row>
    <row r="219" spans="1:10">
      <c r="A219" s="139">
        <v>210</v>
      </c>
      <c r="B219" s="140"/>
      <c r="C219" s="140"/>
      <c r="D219" s="140"/>
      <c r="E219" s="141"/>
      <c r="F219" s="142"/>
      <c r="G219" s="140"/>
      <c r="H219" s="141"/>
      <c r="I219" s="16" t="str">
        <f t="shared" si="19"/>
        <v/>
      </c>
      <c r="J219" s="16" t="str">
        <f t="shared" si="20"/>
        <v/>
      </c>
    </row>
    <row r="220" spans="1:10">
      <c r="A220" s="139">
        <v>211</v>
      </c>
      <c r="B220" s="140"/>
      <c r="C220" s="140"/>
      <c r="D220" s="140"/>
      <c r="E220" s="141"/>
      <c r="F220" s="142"/>
      <c r="G220" s="140"/>
      <c r="H220" s="141"/>
      <c r="I220" s="16" t="str">
        <f t="shared" si="19"/>
        <v/>
      </c>
      <c r="J220" s="16" t="str">
        <f t="shared" si="20"/>
        <v/>
      </c>
    </row>
    <row r="221" spans="1:10">
      <c r="A221" s="139">
        <v>212</v>
      </c>
      <c r="B221" s="140"/>
      <c r="C221" s="140"/>
      <c r="D221" s="140"/>
      <c r="E221" s="141"/>
      <c r="F221" s="142"/>
      <c r="G221" s="140"/>
      <c r="H221" s="141"/>
      <c r="I221" s="16" t="str">
        <f t="shared" si="19"/>
        <v/>
      </c>
      <c r="J221" s="16" t="str">
        <f t="shared" si="20"/>
        <v/>
      </c>
    </row>
    <row r="222" spans="1:10">
      <c r="A222" s="139">
        <v>213</v>
      </c>
      <c r="B222" s="140"/>
      <c r="C222" s="140"/>
      <c r="D222" s="140"/>
      <c r="E222" s="141"/>
      <c r="F222" s="142"/>
      <c r="G222" s="140"/>
      <c r="H222" s="141"/>
      <c r="I222" s="16" t="str">
        <f t="shared" si="19"/>
        <v/>
      </c>
      <c r="J222" s="16" t="str">
        <f t="shared" si="20"/>
        <v/>
      </c>
    </row>
    <row r="223" spans="1:10">
      <c r="A223" s="139">
        <v>214</v>
      </c>
      <c r="B223" s="140"/>
      <c r="C223" s="140"/>
      <c r="D223" s="140"/>
      <c r="E223" s="141"/>
      <c r="F223" s="142"/>
      <c r="G223" s="140"/>
      <c r="H223" s="141"/>
      <c r="I223" s="16" t="str">
        <f t="shared" si="19"/>
        <v/>
      </c>
      <c r="J223" s="16" t="str">
        <f t="shared" si="20"/>
        <v/>
      </c>
    </row>
    <row r="224" spans="1:10">
      <c r="A224" s="139">
        <v>215</v>
      </c>
      <c r="B224" s="140"/>
      <c r="C224" s="140"/>
      <c r="D224" s="140"/>
      <c r="E224" s="141"/>
      <c r="F224" s="142"/>
      <c r="G224" s="140"/>
      <c r="H224" s="141"/>
      <c r="I224" s="16" t="str">
        <f t="shared" si="19"/>
        <v/>
      </c>
      <c r="J224" s="16" t="str">
        <f t="shared" si="20"/>
        <v/>
      </c>
    </row>
    <row r="225" spans="1:10">
      <c r="A225" s="139">
        <v>216</v>
      </c>
      <c r="B225" s="140"/>
      <c r="C225" s="140"/>
      <c r="D225" s="140"/>
      <c r="E225" s="141"/>
      <c r="F225" s="142"/>
      <c r="G225" s="140"/>
      <c r="H225" s="141"/>
      <c r="I225" s="16" t="str">
        <f t="shared" si="19"/>
        <v/>
      </c>
      <c r="J225" s="16" t="str">
        <f t="shared" si="20"/>
        <v/>
      </c>
    </row>
    <row r="226" spans="1:10">
      <c r="A226" s="139">
        <v>217</v>
      </c>
      <c r="B226" s="140"/>
      <c r="C226" s="140"/>
      <c r="D226" s="140"/>
      <c r="E226" s="141"/>
      <c r="F226" s="142"/>
      <c r="G226" s="140"/>
      <c r="H226" s="141"/>
      <c r="I226" s="16" t="str">
        <f t="shared" si="19"/>
        <v/>
      </c>
      <c r="J226" s="16" t="str">
        <f t="shared" si="20"/>
        <v/>
      </c>
    </row>
    <row r="227" spans="1:10">
      <c r="A227" s="139">
        <v>218</v>
      </c>
      <c r="B227" s="140"/>
      <c r="C227" s="140"/>
      <c r="D227" s="140"/>
      <c r="E227" s="141"/>
      <c r="F227" s="142"/>
      <c r="G227" s="140"/>
      <c r="H227" s="141"/>
      <c r="I227" s="16" t="str">
        <f t="shared" si="19"/>
        <v/>
      </c>
      <c r="J227" s="16" t="str">
        <f t="shared" si="20"/>
        <v/>
      </c>
    </row>
    <row r="228" spans="1:10">
      <c r="A228" s="139">
        <v>219</v>
      </c>
      <c r="B228" s="140"/>
      <c r="C228" s="140"/>
      <c r="D228" s="140"/>
      <c r="E228" s="141"/>
      <c r="F228" s="142"/>
      <c r="G228" s="140"/>
      <c r="H228" s="141"/>
      <c r="I228" s="16" t="str">
        <f t="shared" si="19"/>
        <v/>
      </c>
      <c r="J228" s="16" t="str">
        <f t="shared" si="20"/>
        <v/>
      </c>
    </row>
    <row r="229" spans="1:10">
      <c r="A229" s="139">
        <v>220</v>
      </c>
      <c r="B229" s="140"/>
      <c r="C229" s="140"/>
      <c r="D229" s="140"/>
      <c r="E229" s="141"/>
      <c r="F229" s="142"/>
      <c r="G229" s="140"/>
      <c r="H229" s="141"/>
      <c r="I229" s="16" t="str">
        <f t="shared" si="19"/>
        <v/>
      </c>
      <c r="J229" s="16" t="str">
        <f t="shared" si="20"/>
        <v/>
      </c>
    </row>
    <row r="230" spans="1:10">
      <c r="A230" s="139">
        <v>221</v>
      </c>
      <c r="B230" s="140"/>
      <c r="C230" s="140"/>
      <c r="D230" s="140"/>
      <c r="E230" s="141"/>
      <c r="F230" s="142"/>
      <c r="G230" s="140"/>
      <c r="H230" s="141"/>
      <c r="I230" s="16" t="str">
        <f t="shared" si="19"/>
        <v/>
      </c>
      <c r="J230" s="16" t="str">
        <f t="shared" si="20"/>
        <v/>
      </c>
    </row>
    <row r="231" spans="1:10">
      <c r="A231" s="139">
        <v>222</v>
      </c>
      <c r="B231" s="140"/>
      <c r="C231" s="140"/>
      <c r="D231" s="140"/>
      <c r="E231" s="141"/>
      <c r="F231" s="142"/>
      <c r="G231" s="140"/>
      <c r="H231" s="141"/>
      <c r="I231" s="16" t="str">
        <f t="shared" si="19"/>
        <v/>
      </c>
      <c r="J231" s="16" t="str">
        <f t="shared" si="20"/>
        <v/>
      </c>
    </row>
    <row r="232" spans="1:10">
      <c r="A232" s="139">
        <v>223</v>
      </c>
      <c r="B232" s="140"/>
      <c r="C232" s="140"/>
      <c r="D232" s="140"/>
      <c r="E232" s="141"/>
      <c r="F232" s="142"/>
      <c r="G232" s="140"/>
      <c r="H232" s="141"/>
      <c r="I232" s="16" t="str">
        <f t="shared" si="19"/>
        <v/>
      </c>
      <c r="J232" s="16" t="str">
        <f t="shared" si="20"/>
        <v/>
      </c>
    </row>
    <row r="233" spans="1:10">
      <c r="A233" s="139">
        <v>224</v>
      </c>
      <c r="B233" s="140"/>
      <c r="C233" s="140"/>
      <c r="D233" s="140"/>
      <c r="E233" s="141"/>
      <c r="F233" s="142"/>
      <c r="G233" s="140"/>
      <c r="H233" s="141"/>
      <c r="I233" s="16" t="str">
        <f t="shared" si="19"/>
        <v/>
      </c>
      <c r="J233" s="16" t="str">
        <f t="shared" si="20"/>
        <v/>
      </c>
    </row>
    <row r="234" spans="1:10">
      <c r="A234" s="139">
        <v>225</v>
      </c>
      <c r="B234" s="140"/>
      <c r="C234" s="140"/>
      <c r="D234" s="140"/>
      <c r="E234" s="141"/>
      <c r="F234" s="142"/>
      <c r="G234" s="140"/>
      <c r="H234" s="141"/>
      <c r="I234" s="16" t="str">
        <f t="shared" si="19"/>
        <v/>
      </c>
      <c r="J234" s="16" t="str">
        <f t="shared" si="20"/>
        <v/>
      </c>
    </row>
    <row r="235" spans="1:10">
      <c r="A235" s="139">
        <v>226</v>
      </c>
      <c r="B235" s="140"/>
      <c r="C235" s="140"/>
      <c r="D235" s="140"/>
      <c r="E235" s="141"/>
      <c r="F235" s="142"/>
      <c r="G235" s="140"/>
      <c r="H235" s="141"/>
      <c r="I235" s="16" t="str">
        <f t="shared" si="19"/>
        <v/>
      </c>
      <c r="J235" s="16" t="str">
        <f t="shared" si="20"/>
        <v/>
      </c>
    </row>
    <row r="236" spans="1:10">
      <c r="A236" s="139">
        <v>227</v>
      </c>
      <c r="B236" s="140"/>
      <c r="C236" s="140"/>
      <c r="D236" s="140"/>
      <c r="E236" s="141"/>
      <c r="F236" s="142"/>
      <c r="G236" s="140"/>
      <c r="H236" s="141"/>
      <c r="I236" s="16" t="str">
        <f t="shared" si="19"/>
        <v/>
      </c>
      <c r="J236" s="16" t="str">
        <f t="shared" si="20"/>
        <v/>
      </c>
    </row>
    <row r="237" spans="1:10">
      <c r="A237" s="139">
        <v>228</v>
      </c>
      <c r="B237" s="140"/>
      <c r="C237" s="140"/>
      <c r="D237" s="140"/>
      <c r="E237" s="141"/>
      <c r="F237" s="142"/>
      <c r="G237" s="140"/>
      <c r="H237" s="141"/>
      <c r="I237" s="16" t="str">
        <f t="shared" si="19"/>
        <v/>
      </c>
      <c r="J237" s="16" t="str">
        <f t="shared" si="20"/>
        <v/>
      </c>
    </row>
    <row r="238" spans="1:10">
      <c r="A238" s="139">
        <v>229</v>
      </c>
      <c r="B238" s="140"/>
      <c r="C238" s="140"/>
      <c r="D238" s="140"/>
      <c r="E238" s="141"/>
      <c r="F238" s="142"/>
      <c r="G238" s="140"/>
      <c r="H238" s="141"/>
      <c r="I238" s="16" t="str">
        <f t="shared" si="19"/>
        <v/>
      </c>
      <c r="J238" s="16" t="str">
        <f t="shared" si="20"/>
        <v/>
      </c>
    </row>
    <row r="239" spans="1:10">
      <c r="A239" s="139">
        <v>230</v>
      </c>
      <c r="B239" s="140"/>
      <c r="C239" s="140"/>
      <c r="D239" s="140"/>
      <c r="E239" s="141"/>
      <c r="F239" s="142"/>
      <c r="G239" s="140"/>
      <c r="H239" s="141"/>
      <c r="I239" s="16" t="str">
        <f t="shared" si="19"/>
        <v/>
      </c>
      <c r="J239" s="16" t="str">
        <f t="shared" si="20"/>
        <v/>
      </c>
    </row>
    <row r="240" spans="1:10">
      <c r="A240" s="139">
        <v>231</v>
      </c>
      <c r="B240" s="140"/>
      <c r="C240" s="140"/>
      <c r="D240" s="140"/>
      <c r="E240" s="141"/>
      <c r="F240" s="142"/>
      <c r="G240" s="140"/>
      <c r="H240" s="141"/>
      <c r="I240" s="16" t="str">
        <f t="shared" si="19"/>
        <v/>
      </c>
      <c r="J240" s="16" t="str">
        <f t="shared" si="20"/>
        <v/>
      </c>
    </row>
    <row r="241" spans="1:10">
      <c r="A241" s="139">
        <v>232</v>
      </c>
      <c r="B241" s="140"/>
      <c r="C241" s="140"/>
      <c r="D241" s="140"/>
      <c r="E241" s="141"/>
      <c r="F241" s="142"/>
      <c r="G241" s="140"/>
      <c r="H241" s="141"/>
      <c r="I241" s="16" t="str">
        <f t="shared" si="19"/>
        <v/>
      </c>
      <c r="J241" s="16" t="str">
        <f t="shared" si="20"/>
        <v/>
      </c>
    </row>
    <row r="242" spans="1:10">
      <c r="A242" s="139">
        <v>233</v>
      </c>
      <c r="B242" s="140"/>
      <c r="C242" s="140"/>
      <c r="D242" s="140"/>
      <c r="E242" s="141"/>
      <c r="F242" s="142"/>
      <c r="G242" s="140"/>
      <c r="H242" s="141"/>
      <c r="I242" s="16" t="str">
        <f t="shared" si="19"/>
        <v/>
      </c>
      <c r="J242" s="16" t="str">
        <f t="shared" si="20"/>
        <v/>
      </c>
    </row>
    <row r="243" spans="1:10">
      <c r="A243" s="139">
        <v>234</v>
      </c>
      <c r="B243" s="140"/>
      <c r="C243" s="140"/>
      <c r="D243" s="140"/>
      <c r="E243" s="141"/>
      <c r="F243" s="142"/>
      <c r="G243" s="140"/>
      <c r="H243" s="141"/>
      <c r="I243" s="16" t="str">
        <f t="shared" si="19"/>
        <v/>
      </c>
      <c r="J243" s="16" t="str">
        <f t="shared" si="20"/>
        <v/>
      </c>
    </row>
    <row r="244" spans="1:10">
      <c r="A244" s="139">
        <v>235</v>
      </c>
      <c r="B244" s="140"/>
      <c r="C244" s="140"/>
      <c r="D244" s="140"/>
      <c r="E244" s="141"/>
      <c r="F244" s="142"/>
      <c r="G244" s="140"/>
      <c r="H244" s="141"/>
      <c r="I244" s="16" t="str">
        <f t="shared" si="19"/>
        <v/>
      </c>
      <c r="J244" s="16" t="str">
        <f t="shared" si="20"/>
        <v/>
      </c>
    </row>
    <row r="245" spans="1:10">
      <c r="A245" s="139">
        <v>236</v>
      </c>
      <c r="B245" s="140"/>
      <c r="C245" s="140"/>
      <c r="D245" s="140"/>
      <c r="E245" s="141"/>
      <c r="F245" s="142"/>
      <c r="G245" s="140"/>
      <c r="H245" s="141"/>
      <c r="I245" s="16" t="str">
        <f t="shared" si="19"/>
        <v/>
      </c>
      <c r="J245" s="16" t="str">
        <f t="shared" si="20"/>
        <v/>
      </c>
    </row>
    <row r="246" spans="1:10">
      <c r="A246" s="139">
        <v>237</v>
      </c>
      <c r="B246" s="140"/>
      <c r="C246" s="140"/>
      <c r="D246" s="140"/>
      <c r="E246" s="141"/>
      <c r="F246" s="142"/>
      <c r="G246" s="140"/>
      <c r="H246" s="141"/>
      <c r="I246" s="16" t="str">
        <f t="shared" si="19"/>
        <v/>
      </c>
      <c r="J246" s="16" t="str">
        <f t="shared" si="20"/>
        <v/>
      </c>
    </row>
    <row r="247" spans="1:10">
      <c r="A247" s="139">
        <v>238</v>
      </c>
      <c r="B247" s="140"/>
      <c r="C247" s="140"/>
      <c r="D247" s="140"/>
      <c r="E247" s="141"/>
      <c r="F247" s="142"/>
      <c r="G247" s="140"/>
      <c r="H247" s="141"/>
      <c r="I247" s="16" t="str">
        <f t="shared" si="19"/>
        <v/>
      </c>
      <c r="J247" s="16" t="str">
        <f t="shared" si="20"/>
        <v/>
      </c>
    </row>
    <row r="248" spans="1:10">
      <c r="A248" s="139">
        <v>239</v>
      </c>
      <c r="B248" s="140"/>
      <c r="C248" s="140"/>
      <c r="D248" s="140"/>
      <c r="E248" s="141"/>
      <c r="F248" s="142"/>
      <c r="G248" s="140"/>
      <c r="H248" s="141"/>
      <c r="I248" s="16" t="str">
        <f t="shared" si="19"/>
        <v/>
      </c>
      <c r="J248" s="16" t="str">
        <f t="shared" si="20"/>
        <v/>
      </c>
    </row>
    <row r="249" spans="1:10">
      <c r="A249" s="139">
        <v>240</v>
      </c>
      <c r="B249" s="140"/>
      <c r="C249" s="140"/>
      <c r="D249" s="140"/>
      <c r="E249" s="141"/>
      <c r="F249" s="142"/>
      <c r="G249" s="140"/>
      <c r="H249" s="141"/>
      <c r="I249" s="16" t="str">
        <f t="shared" si="19"/>
        <v/>
      </c>
      <c r="J249" s="16" t="str">
        <f t="shared" si="20"/>
        <v/>
      </c>
    </row>
    <row r="250" spans="1:10">
      <c r="A250" s="139">
        <v>241</v>
      </c>
      <c r="B250" s="140"/>
      <c r="C250" s="140"/>
      <c r="D250" s="140"/>
      <c r="E250" s="141"/>
      <c r="F250" s="142"/>
      <c r="G250" s="140"/>
      <c r="H250" s="141"/>
      <c r="I250" s="16" t="str">
        <f t="shared" si="19"/>
        <v/>
      </c>
      <c r="J250" s="16" t="str">
        <f t="shared" si="20"/>
        <v/>
      </c>
    </row>
    <row r="251" spans="1:10">
      <c r="A251" s="139">
        <v>242</v>
      </c>
      <c r="B251" s="140"/>
      <c r="C251" s="140"/>
      <c r="D251" s="140"/>
      <c r="E251" s="141"/>
      <c r="F251" s="142"/>
      <c r="G251" s="140"/>
      <c r="H251" s="141"/>
      <c r="I251" s="16" t="str">
        <f t="shared" si="19"/>
        <v/>
      </c>
      <c r="J251" s="16" t="str">
        <f t="shared" si="20"/>
        <v/>
      </c>
    </row>
    <row r="252" spans="1:10">
      <c r="A252" s="139">
        <v>243</v>
      </c>
      <c r="B252" s="140"/>
      <c r="C252" s="140"/>
      <c r="D252" s="140"/>
      <c r="E252" s="141"/>
      <c r="F252" s="142"/>
      <c r="G252" s="140"/>
      <c r="H252" s="141"/>
      <c r="I252" s="16" t="str">
        <f t="shared" si="19"/>
        <v/>
      </c>
      <c r="J252" s="16" t="str">
        <f t="shared" si="20"/>
        <v/>
      </c>
    </row>
    <row r="253" spans="1:10">
      <c r="A253" s="139">
        <v>244</v>
      </c>
      <c r="B253" s="140"/>
      <c r="C253" s="140"/>
      <c r="D253" s="140"/>
      <c r="E253" s="141"/>
      <c r="F253" s="142"/>
      <c r="G253" s="140"/>
      <c r="H253" s="141"/>
      <c r="I253" s="16" t="str">
        <f t="shared" si="19"/>
        <v/>
      </c>
      <c r="J253" s="16" t="str">
        <f t="shared" si="20"/>
        <v/>
      </c>
    </row>
    <row r="254" spans="1:10">
      <c r="A254" s="139">
        <v>245</v>
      </c>
      <c r="B254" s="140"/>
      <c r="C254" s="140"/>
      <c r="D254" s="140"/>
      <c r="E254" s="141"/>
      <c r="F254" s="142"/>
      <c r="G254" s="140"/>
      <c r="H254" s="141"/>
      <c r="I254" s="16" t="str">
        <f t="shared" si="19"/>
        <v/>
      </c>
      <c r="J254" s="16" t="str">
        <f t="shared" si="20"/>
        <v/>
      </c>
    </row>
    <row r="255" spans="1:10">
      <c r="A255" s="139">
        <v>246</v>
      </c>
      <c r="B255" s="140"/>
      <c r="C255" s="140"/>
      <c r="D255" s="140"/>
      <c r="E255" s="141"/>
      <c r="F255" s="142"/>
      <c r="G255" s="140"/>
      <c r="H255" s="141"/>
      <c r="I255" s="16" t="str">
        <f t="shared" si="19"/>
        <v/>
      </c>
      <c r="J255" s="16" t="str">
        <f t="shared" si="20"/>
        <v/>
      </c>
    </row>
    <row r="256" spans="1:10">
      <c r="A256" s="139">
        <v>247</v>
      </c>
      <c r="B256" s="140"/>
      <c r="C256" s="140"/>
      <c r="D256" s="140"/>
      <c r="E256" s="141"/>
      <c r="F256" s="142"/>
      <c r="G256" s="140"/>
      <c r="H256" s="141"/>
      <c r="I256" s="16" t="str">
        <f t="shared" si="19"/>
        <v/>
      </c>
      <c r="J256" s="16" t="str">
        <f t="shared" si="20"/>
        <v/>
      </c>
    </row>
    <row r="257" spans="1:10">
      <c r="A257" s="139">
        <v>248</v>
      </c>
      <c r="B257" s="140"/>
      <c r="C257" s="140"/>
      <c r="D257" s="140"/>
      <c r="E257" s="141"/>
      <c r="F257" s="142"/>
      <c r="G257" s="140"/>
      <c r="H257" s="141"/>
      <c r="I257" s="16" t="str">
        <f t="shared" si="19"/>
        <v/>
      </c>
      <c r="J257" s="16" t="str">
        <f t="shared" si="20"/>
        <v/>
      </c>
    </row>
    <row r="258" spans="1:10">
      <c r="A258" s="139">
        <v>249</v>
      </c>
      <c r="B258" s="140"/>
      <c r="C258" s="140"/>
      <c r="D258" s="140"/>
      <c r="E258" s="141"/>
      <c r="F258" s="142"/>
      <c r="G258" s="140"/>
      <c r="H258" s="141"/>
      <c r="I258" s="16" t="str">
        <f t="shared" si="19"/>
        <v/>
      </c>
      <c r="J258" s="16" t="str">
        <f t="shared" si="20"/>
        <v/>
      </c>
    </row>
    <row r="259" spans="1:10">
      <c r="A259" s="139">
        <v>250</v>
      </c>
      <c r="B259" s="140"/>
      <c r="C259" s="140"/>
      <c r="D259" s="140"/>
      <c r="E259" s="141"/>
      <c r="F259" s="142"/>
      <c r="G259" s="140"/>
      <c r="H259" s="141"/>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B10" sqref="B10:H15"/>
    </sheetView>
  </sheetViews>
  <sheetFormatPr defaultColWidth="9.140625" defaultRowHeight="15.75"/>
  <cols>
    <col min="1" max="1" width="5.7109375" style="60" customWidth="1"/>
    <col min="2" max="3" width="35.7109375" style="64" customWidth="1"/>
    <col min="4" max="4" width="23" style="64" customWidth="1"/>
    <col min="5" max="5" width="18.7109375" style="285" customWidth="1"/>
    <col min="6" max="6" width="10.7109375" style="69" customWidth="1"/>
    <col min="7" max="7" width="10.7109375" style="64" customWidth="1"/>
    <col min="8" max="8" width="14.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417</v>
      </c>
      <c r="B5" s="527"/>
      <c r="C5" s="527"/>
      <c r="D5" s="527"/>
      <c r="E5" s="527"/>
      <c r="F5" s="527"/>
      <c r="G5" s="527"/>
      <c r="H5" s="527"/>
      <c r="I5" s="527"/>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6.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66"/>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37">
        <v>5</v>
      </c>
      <c r="B14" s="6"/>
      <c r="C14" s="6"/>
      <c r="D14" s="6"/>
      <c r="E14" s="212"/>
      <c r="F14" s="211"/>
      <c r="G14" s="211"/>
      <c r="H14" s="211"/>
      <c r="I14" s="16" t="str">
        <f t="shared" si="1"/>
        <v/>
      </c>
      <c r="J14" s="16" t="str">
        <f t="shared" si="2"/>
        <v/>
      </c>
      <c r="K14" s="58" t="str">
        <f t="shared" si="3"/>
        <v/>
      </c>
      <c r="L14" s="58" t="str">
        <f t="shared" si="4"/>
        <v/>
      </c>
      <c r="M14" s="365" t="str">
        <f t="shared" si="5"/>
        <v/>
      </c>
      <c r="N14" s="58" t="str">
        <f t="shared" si="6"/>
        <v/>
      </c>
      <c r="O14" s="342" t="b">
        <f t="shared" si="7"/>
        <v>0</v>
      </c>
      <c r="P14" s="343">
        <f t="shared" si="8"/>
        <v>1</v>
      </c>
    </row>
    <row r="15" spans="1:16">
      <c r="A15" s="37">
        <v>6</v>
      </c>
      <c r="B15" s="6"/>
      <c r="C15" s="6"/>
      <c r="D15" s="6"/>
      <c r="E15" s="212"/>
      <c r="F15" s="211"/>
      <c r="G15" s="211"/>
      <c r="H15" s="211"/>
      <c r="I15" s="16" t="str">
        <f t="shared" si="1"/>
        <v/>
      </c>
      <c r="J15" s="16" t="str">
        <f t="shared" si="2"/>
        <v/>
      </c>
      <c r="K15" s="58" t="str">
        <f t="shared" si="3"/>
        <v/>
      </c>
      <c r="L15" s="58" t="str">
        <f t="shared" si="4"/>
        <v/>
      </c>
      <c r="M15" s="365" t="str">
        <f t="shared" si="5"/>
        <v/>
      </c>
      <c r="N15" s="58" t="str">
        <f t="shared" si="6"/>
        <v/>
      </c>
      <c r="O15" s="342" t="b">
        <f t="shared" si="7"/>
        <v>0</v>
      </c>
      <c r="P15" s="343">
        <f t="shared" si="8"/>
        <v>1</v>
      </c>
    </row>
    <row r="16" spans="1:16">
      <c r="A16" s="37">
        <v>7</v>
      </c>
      <c r="B16" s="6"/>
      <c r="C16" s="6"/>
      <c r="D16" s="6"/>
      <c r="E16" s="212"/>
      <c r="F16" s="211"/>
      <c r="G16" s="211"/>
      <c r="H16" s="211"/>
      <c r="I16" s="16" t="str">
        <f t="shared" si="1"/>
        <v/>
      </c>
      <c r="J16" s="16" t="str">
        <f t="shared" si="2"/>
        <v/>
      </c>
      <c r="K16" s="58" t="str">
        <f t="shared" si="3"/>
        <v/>
      </c>
      <c r="L16" s="58" t="str">
        <f t="shared" si="4"/>
        <v/>
      </c>
      <c r="M16" s="365" t="str">
        <f t="shared" si="5"/>
        <v/>
      </c>
      <c r="N16" s="58" t="str">
        <f t="shared" si="6"/>
        <v/>
      </c>
      <c r="O16" s="342" t="b">
        <f t="shared" si="7"/>
        <v>0</v>
      </c>
      <c r="P16" s="343">
        <f t="shared" si="8"/>
        <v>1</v>
      </c>
    </row>
    <row r="17" spans="1:16">
      <c r="A17" s="37">
        <v>8</v>
      </c>
      <c r="B17" s="6"/>
      <c r="C17" s="6"/>
      <c r="D17" s="6"/>
      <c r="E17" s="212"/>
      <c r="F17" s="211"/>
      <c r="G17" s="211"/>
      <c r="H17" s="211"/>
      <c r="I17" s="16" t="str">
        <f t="shared" si="1"/>
        <v/>
      </c>
      <c r="J17" s="16" t="str">
        <f t="shared" si="2"/>
        <v/>
      </c>
      <c r="K17" s="58" t="str">
        <f t="shared" si="3"/>
        <v/>
      </c>
      <c r="L17" s="58" t="str">
        <f t="shared" si="4"/>
        <v/>
      </c>
      <c r="M17" s="365" t="str">
        <f t="shared" si="5"/>
        <v/>
      </c>
      <c r="N17" s="58" t="str">
        <f t="shared" si="6"/>
        <v/>
      </c>
      <c r="O17" s="342" t="b">
        <f t="shared" si="7"/>
        <v>0</v>
      </c>
      <c r="P17" s="343">
        <f t="shared" si="8"/>
        <v>1</v>
      </c>
    </row>
    <row r="18" spans="1:16">
      <c r="A18" s="37">
        <v>9</v>
      </c>
      <c r="B18" s="6"/>
      <c r="C18" s="6"/>
      <c r="D18" s="6"/>
      <c r="E18" s="212"/>
      <c r="F18" s="211"/>
      <c r="G18" s="211"/>
      <c r="H18" s="211"/>
      <c r="I18" s="16" t="str">
        <f t="shared" si="1"/>
        <v/>
      </c>
      <c r="J18" s="16" t="str">
        <f t="shared" si="2"/>
        <v/>
      </c>
      <c r="K18" s="58" t="str">
        <f t="shared" si="3"/>
        <v/>
      </c>
      <c r="L18" s="58" t="str">
        <f t="shared" si="4"/>
        <v/>
      </c>
      <c r="M18" s="365" t="str">
        <f t="shared" si="5"/>
        <v/>
      </c>
      <c r="N18" s="58" t="str">
        <f t="shared" si="6"/>
        <v/>
      </c>
      <c r="O18" s="342" t="b">
        <f t="shared" si="7"/>
        <v>0</v>
      </c>
      <c r="P18" s="343">
        <f t="shared" si="8"/>
        <v>1</v>
      </c>
    </row>
    <row r="19" spans="1:16">
      <c r="A19" s="37">
        <v>10</v>
      </c>
      <c r="B19" s="6"/>
      <c r="C19" s="6"/>
      <c r="D19" s="6"/>
      <c r="E19" s="212"/>
      <c r="F19" s="211"/>
      <c r="G19" s="211"/>
      <c r="H19" s="211"/>
      <c r="I19" s="16" t="str">
        <f t="shared" si="1"/>
        <v/>
      </c>
      <c r="J19" s="16" t="str">
        <f t="shared" si="2"/>
        <v/>
      </c>
      <c r="K19" s="58" t="str">
        <f t="shared" si="3"/>
        <v/>
      </c>
      <c r="L19" s="58" t="str">
        <f t="shared" si="4"/>
        <v/>
      </c>
      <c r="M19" s="365" t="str">
        <f t="shared" si="5"/>
        <v/>
      </c>
      <c r="N19" s="58" t="str">
        <f t="shared" si="6"/>
        <v/>
      </c>
      <c r="O19" s="342" t="b">
        <f t="shared" si="7"/>
        <v>0</v>
      </c>
      <c r="P19" s="343">
        <f t="shared" si="8"/>
        <v>1</v>
      </c>
    </row>
    <row r="20" spans="1:16">
      <c r="A20" s="37">
        <v>11</v>
      </c>
      <c r="B20" s="6"/>
      <c r="C20" s="6"/>
      <c r="D20" s="6"/>
      <c r="E20" s="212"/>
      <c r="F20" s="211"/>
      <c r="G20" s="211"/>
      <c r="H20" s="211"/>
      <c r="I20" s="16" t="str">
        <f t="shared" si="1"/>
        <v/>
      </c>
      <c r="J20" s="16" t="str">
        <f t="shared" si="2"/>
        <v/>
      </c>
      <c r="K20" s="58" t="str">
        <f t="shared" si="3"/>
        <v/>
      </c>
      <c r="L20" s="58" t="str">
        <f t="shared" si="4"/>
        <v/>
      </c>
      <c r="M20" s="365" t="str">
        <f t="shared" si="5"/>
        <v/>
      </c>
      <c r="N20" s="58" t="str">
        <f t="shared" si="6"/>
        <v/>
      </c>
      <c r="O20" s="342" t="b">
        <f t="shared" si="7"/>
        <v>0</v>
      </c>
      <c r="P20" s="343">
        <f t="shared" si="8"/>
        <v>1</v>
      </c>
    </row>
    <row r="21" spans="1:16">
      <c r="A21" s="37">
        <v>12</v>
      </c>
      <c r="B21" s="6"/>
      <c r="C21" s="6"/>
      <c r="D21" s="6"/>
      <c r="E21" s="212"/>
      <c r="F21" s="211"/>
      <c r="G21" s="211"/>
      <c r="H21" s="211"/>
      <c r="I21" s="16" t="str">
        <f t="shared" si="1"/>
        <v/>
      </c>
      <c r="J21" s="16" t="str">
        <f t="shared" si="2"/>
        <v/>
      </c>
      <c r="K21" s="58" t="str">
        <f t="shared" si="3"/>
        <v/>
      </c>
      <c r="L21" s="58" t="str">
        <f t="shared" si="4"/>
        <v/>
      </c>
      <c r="M21" s="365" t="str">
        <f t="shared" si="5"/>
        <v/>
      </c>
      <c r="N21" s="58" t="str">
        <f t="shared" si="6"/>
        <v/>
      </c>
      <c r="O21" s="342" t="b">
        <f t="shared" si="7"/>
        <v>0</v>
      </c>
      <c r="P21" s="343">
        <f t="shared" si="8"/>
        <v>1</v>
      </c>
    </row>
    <row r="22" spans="1:16">
      <c r="A22" s="37">
        <v>13</v>
      </c>
      <c r="B22" s="6"/>
      <c r="C22" s="6"/>
      <c r="D22" s="6"/>
      <c r="E22" s="212"/>
      <c r="F22" s="211"/>
      <c r="G22" s="211"/>
      <c r="H22" s="211"/>
      <c r="I22" s="16" t="str">
        <f t="shared" si="1"/>
        <v/>
      </c>
      <c r="J22" s="16" t="str">
        <f t="shared" si="2"/>
        <v/>
      </c>
      <c r="K22" s="58" t="str">
        <f t="shared" si="3"/>
        <v/>
      </c>
      <c r="L22" s="58" t="str">
        <f t="shared" si="4"/>
        <v/>
      </c>
      <c r="M22" s="365" t="str">
        <f t="shared" si="5"/>
        <v/>
      </c>
      <c r="N22" s="58" t="str">
        <f t="shared" si="6"/>
        <v/>
      </c>
      <c r="O22" s="342" t="b">
        <f t="shared" si="7"/>
        <v>0</v>
      </c>
      <c r="P22" s="343">
        <f t="shared" si="8"/>
        <v>1</v>
      </c>
    </row>
    <row r="23" spans="1:16">
      <c r="A23" s="37">
        <v>14</v>
      </c>
      <c r="B23" s="6"/>
      <c r="C23" s="6"/>
      <c r="D23" s="6"/>
      <c r="E23" s="212"/>
      <c r="F23" s="211"/>
      <c r="G23" s="211"/>
      <c r="H23" s="211"/>
      <c r="I23" s="16" t="str">
        <f t="shared" si="1"/>
        <v/>
      </c>
      <c r="J23" s="16" t="str">
        <f t="shared" si="2"/>
        <v/>
      </c>
      <c r="K23" s="58" t="str">
        <f t="shared" si="3"/>
        <v/>
      </c>
      <c r="L23" s="58" t="str">
        <f t="shared" si="4"/>
        <v/>
      </c>
      <c r="M23" s="365" t="str">
        <f t="shared" si="5"/>
        <v/>
      </c>
      <c r="N23" s="58" t="str">
        <f t="shared" si="6"/>
        <v/>
      </c>
      <c r="O23" s="342" t="b">
        <f t="shared" si="7"/>
        <v>0</v>
      </c>
      <c r="P23" s="343">
        <f t="shared" si="8"/>
        <v>1</v>
      </c>
    </row>
    <row r="24" spans="1:16">
      <c r="A24" s="37">
        <v>15</v>
      </c>
      <c r="B24" s="6"/>
      <c r="C24" s="6"/>
      <c r="D24" s="6"/>
      <c r="E24" s="212"/>
      <c r="F24" s="211"/>
      <c r="G24" s="211"/>
      <c r="H24" s="211"/>
      <c r="I24" s="16" t="str">
        <f t="shared" si="1"/>
        <v/>
      </c>
      <c r="J24" s="16" t="str">
        <f t="shared" si="2"/>
        <v/>
      </c>
      <c r="K24" s="58" t="str">
        <f t="shared" si="3"/>
        <v/>
      </c>
      <c r="L24" s="58" t="str">
        <f t="shared" si="4"/>
        <v/>
      </c>
      <c r="M24" s="365" t="str">
        <f t="shared" si="5"/>
        <v/>
      </c>
      <c r="N24" s="58" t="str">
        <f t="shared" si="6"/>
        <v/>
      </c>
      <c r="O24" s="342" t="b">
        <f t="shared" si="7"/>
        <v>0</v>
      </c>
      <c r="P24" s="343">
        <f t="shared" si="8"/>
        <v>1</v>
      </c>
    </row>
    <row r="25" spans="1:16">
      <c r="A25" s="37">
        <v>16</v>
      </c>
      <c r="B25" s="6"/>
      <c r="C25" s="6"/>
      <c r="D25" s="6"/>
      <c r="E25" s="212"/>
      <c r="F25" s="211"/>
      <c r="G25" s="211"/>
      <c r="H25" s="211"/>
      <c r="I25" s="16" t="str">
        <f t="shared" si="1"/>
        <v/>
      </c>
      <c r="J25" s="16" t="str">
        <f t="shared" si="2"/>
        <v/>
      </c>
      <c r="K25" s="58" t="str">
        <f t="shared" si="3"/>
        <v/>
      </c>
      <c r="L25" s="58" t="str">
        <f t="shared" si="4"/>
        <v/>
      </c>
      <c r="M25" s="365" t="str">
        <f t="shared" si="5"/>
        <v/>
      </c>
      <c r="N25" s="58" t="str">
        <f t="shared" si="6"/>
        <v/>
      </c>
      <c r="O25" s="342" t="b">
        <f t="shared" si="7"/>
        <v>0</v>
      </c>
      <c r="P25" s="343">
        <f t="shared" si="8"/>
        <v>1</v>
      </c>
    </row>
    <row r="26" spans="1:16">
      <c r="A26" s="37">
        <v>17</v>
      </c>
      <c r="B26" s="6"/>
      <c r="C26" s="6"/>
      <c r="D26" s="6"/>
      <c r="E26" s="212"/>
      <c r="F26" s="211"/>
      <c r="G26" s="211"/>
      <c r="H26" s="211"/>
      <c r="I26" s="16" t="str">
        <f t="shared" si="1"/>
        <v/>
      </c>
      <c r="J26" s="16" t="str">
        <f t="shared" si="2"/>
        <v/>
      </c>
      <c r="K26" s="58" t="str">
        <f t="shared" si="3"/>
        <v/>
      </c>
      <c r="L26" s="58" t="str">
        <f t="shared" si="4"/>
        <v/>
      </c>
      <c r="M26" s="365" t="str">
        <f t="shared" si="5"/>
        <v/>
      </c>
      <c r="N26" s="58" t="str">
        <f t="shared" si="6"/>
        <v/>
      </c>
      <c r="O26" s="342" t="b">
        <f t="shared" si="7"/>
        <v>0</v>
      </c>
      <c r="P26" s="343">
        <f t="shared" si="8"/>
        <v>1</v>
      </c>
    </row>
    <row r="27" spans="1:16">
      <c r="A27" s="37">
        <v>18</v>
      </c>
      <c r="B27" s="6"/>
      <c r="C27" s="6"/>
      <c r="D27" s="6"/>
      <c r="E27" s="212"/>
      <c r="F27" s="211"/>
      <c r="G27" s="211"/>
      <c r="H27" s="211"/>
      <c r="I27" s="16" t="str">
        <f t="shared" si="1"/>
        <v/>
      </c>
      <c r="J27" s="16" t="str">
        <f t="shared" si="2"/>
        <v/>
      </c>
      <c r="K27" s="58" t="str">
        <f t="shared" si="3"/>
        <v/>
      </c>
      <c r="L27" s="58" t="str">
        <f t="shared" si="4"/>
        <v/>
      </c>
      <c r="M27" s="365" t="str">
        <f t="shared" si="5"/>
        <v/>
      </c>
      <c r="N27" s="58" t="str">
        <f t="shared" si="6"/>
        <v/>
      </c>
      <c r="O27" s="342" t="b">
        <f t="shared" si="7"/>
        <v>0</v>
      </c>
      <c r="P27" s="343">
        <f t="shared" si="8"/>
        <v>1</v>
      </c>
    </row>
    <row r="28" spans="1:16">
      <c r="A28" s="37">
        <v>19</v>
      </c>
      <c r="B28" s="6"/>
      <c r="C28" s="6"/>
      <c r="D28" s="6"/>
      <c r="E28" s="212"/>
      <c r="F28" s="211"/>
      <c r="G28" s="211"/>
      <c r="H28" s="211"/>
      <c r="I28" s="16" t="str">
        <f t="shared" si="1"/>
        <v/>
      </c>
      <c r="J28" s="16" t="str">
        <f t="shared" si="2"/>
        <v/>
      </c>
      <c r="K28" s="58" t="str">
        <f t="shared" si="3"/>
        <v/>
      </c>
      <c r="L28" s="58" t="str">
        <f t="shared" si="4"/>
        <v/>
      </c>
      <c r="M28" s="365" t="str">
        <f t="shared" si="5"/>
        <v/>
      </c>
      <c r="N28" s="58" t="str">
        <f t="shared" si="6"/>
        <v/>
      </c>
      <c r="O28" s="342" t="b">
        <f t="shared" si="7"/>
        <v>0</v>
      </c>
      <c r="P28" s="343">
        <f t="shared" si="8"/>
        <v>1</v>
      </c>
    </row>
    <row r="29" spans="1:16">
      <c r="A29" s="37">
        <v>20</v>
      </c>
      <c r="B29" s="6"/>
      <c r="C29" s="6"/>
      <c r="D29" s="6"/>
      <c r="E29" s="212"/>
      <c r="F29" s="211"/>
      <c r="G29" s="211"/>
      <c r="H29" s="211"/>
      <c r="I29" s="16" t="str">
        <f t="shared" si="1"/>
        <v/>
      </c>
      <c r="J29" s="16" t="str">
        <f t="shared" si="2"/>
        <v/>
      </c>
      <c r="K29" s="58" t="str">
        <f t="shared" si="3"/>
        <v/>
      </c>
      <c r="L29" s="58" t="str">
        <f t="shared" si="4"/>
        <v/>
      </c>
      <c r="M29" s="365" t="str">
        <f t="shared" si="5"/>
        <v/>
      </c>
      <c r="N29" s="58" t="str">
        <f t="shared" si="6"/>
        <v/>
      </c>
      <c r="O29" s="342" t="b">
        <f t="shared" si="7"/>
        <v>0</v>
      </c>
      <c r="P29" s="343">
        <f t="shared" si="8"/>
        <v>1</v>
      </c>
    </row>
    <row r="30" spans="1:16">
      <c r="A30" s="37">
        <v>21</v>
      </c>
      <c r="B30" s="6"/>
      <c r="C30" s="6"/>
      <c r="D30" s="6"/>
      <c r="E30" s="212"/>
      <c r="F30" s="211"/>
      <c r="G30" s="211"/>
      <c r="H30" s="211"/>
      <c r="I30" s="16" t="str">
        <f t="shared" si="1"/>
        <v/>
      </c>
      <c r="J30" s="16" t="str">
        <f t="shared" si="2"/>
        <v/>
      </c>
      <c r="K30" s="58" t="str">
        <f t="shared" si="3"/>
        <v/>
      </c>
      <c r="L30" s="58" t="str">
        <f t="shared" si="4"/>
        <v/>
      </c>
      <c r="M30" s="365" t="str">
        <f t="shared" si="5"/>
        <v/>
      </c>
      <c r="N30" s="58" t="str">
        <f t="shared" si="6"/>
        <v/>
      </c>
      <c r="O30" s="342" t="b">
        <f t="shared" si="7"/>
        <v>0</v>
      </c>
      <c r="P30" s="343">
        <f t="shared" si="8"/>
        <v>1</v>
      </c>
    </row>
    <row r="31" spans="1:16">
      <c r="A31" s="37">
        <v>22</v>
      </c>
      <c r="B31" s="6"/>
      <c r="C31" s="6"/>
      <c r="D31" s="6"/>
      <c r="E31" s="212"/>
      <c r="F31" s="211"/>
      <c r="G31" s="211"/>
      <c r="H31" s="211"/>
      <c r="I31" s="16" t="str">
        <f t="shared" si="1"/>
        <v/>
      </c>
      <c r="J31" s="16" t="str">
        <f t="shared" si="2"/>
        <v/>
      </c>
      <c r="K31" s="58" t="str">
        <f t="shared" si="3"/>
        <v/>
      </c>
      <c r="L31" s="58" t="str">
        <f t="shared" si="4"/>
        <v/>
      </c>
      <c r="M31" s="365" t="str">
        <f t="shared" si="5"/>
        <v/>
      </c>
      <c r="N31" s="58" t="str">
        <f t="shared" si="6"/>
        <v/>
      </c>
      <c r="O31" s="342" t="b">
        <f t="shared" si="7"/>
        <v>0</v>
      </c>
      <c r="P31" s="343">
        <f t="shared" si="8"/>
        <v>1</v>
      </c>
    </row>
    <row r="32" spans="1:16">
      <c r="A32" s="37">
        <v>23</v>
      </c>
      <c r="B32" s="6"/>
      <c r="C32" s="6"/>
      <c r="D32" s="6"/>
      <c r="E32" s="212"/>
      <c r="F32" s="211"/>
      <c r="G32" s="211"/>
      <c r="H32" s="211"/>
      <c r="I32" s="16" t="str">
        <f t="shared" si="1"/>
        <v/>
      </c>
      <c r="J32" s="16" t="str">
        <f t="shared" si="2"/>
        <v/>
      </c>
      <c r="K32" s="58" t="str">
        <f t="shared" si="3"/>
        <v/>
      </c>
      <c r="L32" s="58" t="str">
        <f t="shared" si="4"/>
        <v/>
      </c>
      <c r="M32" s="365" t="str">
        <f t="shared" si="5"/>
        <v/>
      </c>
      <c r="N32" s="58" t="str">
        <f t="shared" si="6"/>
        <v/>
      </c>
      <c r="O32" s="342" t="b">
        <f t="shared" si="7"/>
        <v>0</v>
      </c>
      <c r="P32" s="343">
        <f t="shared" si="8"/>
        <v>1</v>
      </c>
    </row>
    <row r="33" spans="1:16">
      <c r="A33" s="37">
        <v>24</v>
      </c>
      <c r="B33" s="6"/>
      <c r="C33" s="6"/>
      <c r="D33" s="6"/>
      <c r="E33" s="212"/>
      <c r="F33" s="211"/>
      <c r="G33" s="211"/>
      <c r="H33" s="211"/>
      <c r="I33" s="16" t="str">
        <f t="shared" si="1"/>
        <v/>
      </c>
      <c r="J33" s="16" t="str">
        <f t="shared" si="2"/>
        <v/>
      </c>
      <c r="K33" s="58" t="str">
        <f t="shared" si="3"/>
        <v/>
      </c>
      <c r="L33" s="58" t="str">
        <f t="shared" si="4"/>
        <v/>
      </c>
      <c r="M33" s="365" t="str">
        <f t="shared" si="5"/>
        <v/>
      </c>
      <c r="N33" s="58" t="str">
        <f t="shared" si="6"/>
        <v/>
      </c>
      <c r="O33" s="342" t="b">
        <f t="shared" si="7"/>
        <v>0</v>
      </c>
      <c r="P33" s="343">
        <f t="shared" si="8"/>
        <v>1</v>
      </c>
    </row>
    <row r="34" spans="1:16">
      <c r="A34" s="37">
        <v>25</v>
      </c>
      <c r="B34" s="6"/>
      <c r="C34" s="6"/>
      <c r="D34" s="6"/>
      <c r="E34" s="212"/>
      <c r="F34" s="211"/>
      <c r="G34" s="211"/>
      <c r="H34" s="211"/>
      <c r="I34" s="16" t="str">
        <f t="shared" si="1"/>
        <v/>
      </c>
      <c r="J34" s="16" t="str">
        <f t="shared" si="2"/>
        <v/>
      </c>
      <c r="K34" s="58" t="str">
        <f t="shared" si="3"/>
        <v/>
      </c>
      <c r="L34" s="58" t="str">
        <f t="shared" si="4"/>
        <v/>
      </c>
      <c r="M34" s="365" t="str">
        <f t="shared" si="5"/>
        <v/>
      </c>
      <c r="N34" s="58" t="str">
        <f t="shared" si="6"/>
        <v/>
      </c>
      <c r="O34" s="342" t="b">
        <f t="shared" si="7"/>
        <v>0</v>
      </c>
      <c r="P34" s="343">
        <f t="shared" si="8"/>
        <v>1</v>
      </c>
    </row>
    <row r="35" spans="1:16">
      <c r="A35" s="37">
        <v>26</v>
      </c>
      <c r="B35" s="6"/>
      <c r="C35" s="6"/>
      <c r="D35" s="6"/>
      <c r="E35" s="212"/>
      <c r="F35" s="211"/>
      <c r="G35" s="211"/>
      <c r="H35" s="211"/>
      <c r="I35" s="16" t="str">
        <f t="shared" si="1"/>
        <v/>
      </c>
      <c r="J35" s="16" t="str">
        <f t="shared" si="2"/>
        <v/>
      </c>
      <c r="K35" s="58" t="str">
        <f t="shared" si="3"/>
        <v/>
      </c>
      <c r="L35" s="58" t="str">
        <f t="shared" si="4"/>
        <v/>
      </c>
      <c r="M35" s="365" t="str">
        <f t="shared" si="5"/>
        <v/>
      </c>
      <c r="N35" s="58" t="str">
        <f t="shared" si="6"/>
        <v/>
      </c>
      <c r="O35" s="342" t="b">
        <f t="shared" si="7"/>
        <v>0</v>
      </c>
      <c r="P35" s="343">
        <f t="shared" si="8"/>
        <v>1</v>
      </c>
    </row>
    <row r="36" spans="1:16">
      <c r="A36" s="37">
        <v>27</v>
      </c>
      <c r="B36" s="6"/>
      <c r="C36" s="6"/>
      <c r="D36" s="6"/>
      <c r="E36" s="212"/>
      <c r="F36" s="211"/>
      <c r="G36" s="211"/>
      <c r="H36" s="211"/>
      <c r="I36" s="16" t="str">
        <f t="shared" si="1"/>
        <v/>
      </c>
      <c r="J36" s="16" t="str">
        <f t="shared" si="2"/>
        <v/>
      </c>
      <c r="K36" s="58" t="str">
        <f t="shared" si="3"/>
        <v/>
      </c>
      <c r="L36" s="58" t="str">
        <f t="shared" si="4"/>
        <v/>
      </c>
      <c r="M36" s="365" t="str">
        <f t="shared" si="5"/>
        <v/>
      </c>
      <c r="N36" s="58" t="str">
        <f t="shared" si="6"/>
        <v/>
      </c>
      <c r="O36" s="342" t="b">
        <f t="shared" si="7"/>
        <v>0</v>
      </c>
      <c r="P36" s="343">
        <f t="shared" si="8"/>
        <v>1</v>
      </c>
    </row>
    <row r="37" spans="1:16">
      <c r="A37" s="37">
        <v>28</v>
      </c>
      <c r="B37" s="6"/>
      <c r="C37" s="6"/>
      <c r="D37" s="6"/>
      <c r="E37" s="212"/>
      <c r="F37" s="211"/>
      <c r="G37" s="211"/>
      <c r="H37" s="211"/>
      <c r="I37" s="16" t="str">
        <f t="shared" si="1"/>
        <v/>
      </c>
      <c r="J37" s="16" t="str">
        <f t="shared" si="2"/>
        <v/>
      </c>
      <c r="K37" s="58" t="str">
        <f t="shared" si="3"/>
        <v/>
      </c>
      <c r="L37" s="58" t="str">
        <f t="shared" si="4"/>
        <v/>
      </c>
      <c r="M37" s="365" t="str">
        <f t="shared" si="5"/>
        <v/>
      </c>
      <c r="N37" s="58" t="str">
        <f t="shared" si="6"/>
        <v/>
      </c>
      <c r="O37" s="342" t="b">
        <f t="shared" si="7"/>
        <v>0</v>
      </c>
      <c r="P37" s="343">
        <f t="shared" si="8"/>
        <v>1</v>
      </c>
    </row>
    <row r="38" spans="1:16">
      <c r="A38" s="37">
        <v>29</v>
      </c>
      <c r="B38" s="6"/>
      <c r="C38" s="6"/>
      <c r="D38" s="6"/>
      <c r="E38" s="212"/>
      <c r="F38" s="211"/>
      <c r="G38" s="211"/>
      <c r="H38" s="211"/>
      <c r="I38" s="16" t="str">
        <f t="shared" si="1"/>
        <v/>
      </c>
      <c r="J38" s="16" t="str">
        <f t="shared" si="2"/>
        <v/>
      </c>
      <c r="K38" s="58" t="str">
        <f t="shared" si="3"/>
        <v/>
      </c>
      <c r="L38" s="58" t="str">
        <f t="shared" si="4"/>
        <v/>
      </c>
      <c r="M38" s="365" t="str">
        <f t="shared" si="5"/>
        <v/>
      </c>
      <c r="N38" s="58" t="str">
        <f t="shared" si="6"/>
        <v/>
      </c>
      <c r="O38" s="342" t="b">
        <f t="shared" si="7"/>
        <v>0</v>
      </c>
      <c r="P38" s="343">
        <f t="shared" si="8"/>
        <v>1</v>
      </c>
    </row>
    <row r="39" spans="1:16">
      <c r="A39" s="37">
        <v>30</v>
      </c>
      <c r="B39" s="6"/>
      <c r="C39" s="6"/>
      <c r="D39" s="6"/>
      <c r="E39" s="212"/>
      <c r="F39" s="211"/>
      <c r="G39" s="211"/>
      <c r="H39" s="211"/>
      <c r="I39" s="16" t="str">
        <f t="shared" si="1"/>
        <v/>
      </c>
      <c r="J39" s="16" t="str">
        <f t="shared" si="2"/>
        <v/>
      </c>
      <c r="K39" s="58" t="str">
        <f t="shared" si="3"/>
        <v/>
      </c>
      <c r="L39" s="58" t="str">
        <f t="shared" si="4"/>
        <v/>
      </c>
      <c r="M39" s="365" t="str">
        <f t="shared" si="5"/>
        <v/>
      </c>
      <c r="N39" s="58" t="str">
        <f t="shared" si="6"/>
        <v/>
      </c>
      <c r="O39" s="342" t="b">
        <f t="shared" si="7"/>
        <v>0</v>
      </c>
      <c r="P39" s="343">
        <f t="shared" si="8"/>
        <v>1</v>
      </c>
    </row>
    <row r="40" spans="1:16">
      <c r="A40" s="37">
        <v>31</v>
      </c>
      <c r="B40" s="6"/>
      <c r="C40" s="6"/>
      <c r="D40" s="6"/>
      <c r="E40" s="212"/>
      <c r="F40" s="211"/>
      <c r="G40" s="211"/>
      <c r="H40" s="211"/>
      <c r="I40" s="16" t="str">
        <f t="shared" si="1"/>
        <v/>
      </c>
      <c r="J40" s="16" t="str">
        <f t="shared" si="2"/>
        <v/>
      </c>
      <c r="K40" s="58" t="str">
        <f t="shared" si="3"/>
        <v/>
      </c>
      <c r="L40" s="58" t="str">
        <f t="shared" si="4"/>
        <v/>
      </c>
      <c r="M40" s="365" t="str">
        <f t="shared" si="5"/>
        <v/>
      </c>
      <c r="N40" s="58" t="str">
        <f t="shared" si="6"/>
        <v/>
      </c>
      <c r="O40" s="342" t="b">
        <f t="shared" si="7"/>
        <v>0</v>
      </c>
      <c r="P40" s="343">
        <f t="shared" si="8"/>
        <v>1</v>
      </c>
    </row>
    <row r="41" spans="1:16">
      <c r="A41" s="37">
        <v>32</v>
      </c>
      <c r="B41" s="6"/>
      <c r="C41" s="6"/>
      <c r="D41" s="6"/>
      <c r="E41" s="212"/>
      <c r="F41" s="211"/>
      <c r="G41" s="211"/>
      <c r="H41" s="211"/>
      <c r="I41" s="16" t="str">
        <f t="shared" si="1"/>
        <v/>
      </c>
      <c r="J41" s="16" t="str">
        <f t="shared" si="2"/>
        <v/>
      </c>
      <c r="K41" s="58" t="str">
        <f t="shared" si="3"/>
        <v/>
      </c>
      <c r="L41" s="58" t="str">
        <f t="shared" si="4"/>
        <v/>
      </c>
      <c r="M41" s="365" t="str">
        <f t="shared" si="5"/>
        <v/>
      </c>
      <c r="N41" s="58" t="str">
        <f t="shared" si="6"/>
        <v/>
      </c>
      <c r="O41" s="342" t="b">
        <f t="shared" si="7"/>
        <v>0</v>
      </c>
      <c r="P41" s="343">
        <f t="shared" si="8"/>
        <v>1</v>
      </c>
    </row>
    <row r="42" spans="1:16">
      <c r="A42" s="37">
        <v>33</v>
      </c>
      <c r="B42" s="6"/>
      <c r="C42" s="6"/>
      <c r="D42" s="6"/>
      <c r="E42" s="212"/>
      <c r="F42" s="211"/>
      <c r="G42" s="211"/>
      <c r="H42" s="211"/>
      <c r="I42" s="16" t="str">
        <f t="shared" si="1"/>
        <v/>
      </c>
      <c r="J42" s="16" t="str">
        <f t="shared" si="2"/>
        <v/>
      </c>
      <c r="K42" s="58" t="str">
        <f t="shared" si="3"/>
        <v/>
      </c>
      <c r="L42" s="58" t="str">
        <f t="shared" si="4"/>
        <v/>
      </c>
      <c r="M42" s="365" t="str">
        <f t="shared" si="5"/>
        <v/>
      </c>
      <c r="N42" s="58" t="str">
        <f t="shared" si="6"/>
        <v/>
      </c>
      <c r="O42" s="342" t="b">
        <f t="shared" si="7"/>
        <v>0</v>
      </c>
      <c r="P42" s="343">
        <f t="shared" si="8"/>
        <v>1</v>
      </c>
    </row>
    <row r="43" spans="1:16">
      <c r="A43" s="37">
        <v>34</v>
      </c>
      <c r="B43" s="6"/>
      <c r="C43" s="6"/>
      <c r="D43" s="6"/>
      <c r="E43" s="212"/>
      <c r="F43" s="211"/>
      <c r="G43" s="211"/>
      <c r="H43" s="211"/>
      <c r="I43" s="16" t="str">
        <f t="shared" si="1"/>
        <v/>
      </c>
      <c r="J43" s="16" t="str">
        <f t="shared" si="2"/>
        <v/>
      </c>
      <c r="K43" s="58" t="str">
        <f t="shared" si="3"/>
        <v/>
      </c>
      <c r="L43" s="58" t="str">
        <f t="shared" si="4"/>
        <v/>
      </c>
      <c r="M43" s="365" t="str">
        <f t="shared" si="5"/>
        <v/>
      </c>
      <c r="N43" s="58" t="str">
        <f t="shared" si="6"/>
        <v/>
      </c>
      <c r="O43" s="342" t="b">
        <f t="shared" si="7"/>
        <v>0</v>
      </c>
      <c r="P43" s="343">
        <f t="shared" si="8"/>
        <v>1</v>
      </c>
    </row>
    <row r="44" spans="1:16">
      <c r="A44" s="37">
        <v>35</v>
      </c>
      <c r="B44" s="6"/>
      <c r="C44" s="6"/>
      <c r="D44" s="6"/>
      <c r="E44" s="212"/>
      <c r="F44" s="211"/>
      <c r="G44" s="211"/>
      <c r="H44" s="211"/>
      <c r="I44" s="16" t="str">
        <f t="shared" si="1"/>
        <v/>
      </c>
      <c r="J44" s="16" t="str">
        <f t="shared" si="2"/>
        <v/>
      </c>
      <c r="K44" s="58" t="str">
        <f t="shared" si="3"/>
        <v/>
      </c>
      <c r="L44" s="58" t="str">
        <f t="shared" si="4"/>
        <v/>
      </c>
      <c r="M44" s="365" t="str">
        <f t="shared" si="5"/>
        <v/>
      </c>
      <c r="N44" s="58" t="str">
        <f t="shared" si="6"/>
        <v/>
      </c>
      <c r="O44" s="342" t="b">
        <f t="shared" si="7"/>
        <v>0</v>
      </c>
      <c r="P44" s="343">
        <f t="shared" si="8"/>
        <v>1</v>
      </c>
    </row>
    <row r="45" spans="1:16">
      <c r="A45" s="37">
        <v>36</v>
      </c>
      <c r="B45" s="6"/>
      <c r="C45" s="6"/>
      <c r="D45" s="6"/>
      <c r="E45" s="212"/>
      <c r="F45" s="211"/>
      <c r="G45" s="211"/>
      <c r="H45" s="211"/>
      <c r="I45" s="16" t="str">
        <f t="shared" si="1"/>
        <v/>
      </c>
      <c r="J45" s="16" t="str">
        <f t="shared" si="2"/>
        <v/>
      </c>
      <c r="K45" s="58" t="str">
        <f t="shared" si="3"/>
        <v/>
      </c>
      <c r="L45" s="58" t="str">
        <f t="shared" si="4"/>
        <v/>
      </c>
      <c r="M45" s="365" t="str">
        <f t="shared" si="5"/>
        <v/>
      </c>
      <c r="N45" s="58" t="str">
        <f t="shared" si="6"/>
        <v/>
      </c>
      <c r="O45" s="342" t="b">
        <f t="shared" si="7"/>
        <v>0</v>
      </c>
      <c r="P45" s="343">
        <f t="shared" si="8"/>
        <v>1</v>
      </c>
    </row>
    <row r="46" spans="1:16">
      <c r="A46" s="37">
        <v>37</v>
      </c>
      <c r="B46" s="6"/>
      <c r="C46" s="6"/>
      <c r="D46" s="6"/>
      <c r="E46" s="212"/>
      <c r="F46" s="211"/>
      <c r="G46" s="211"/>
      <c r="H46" s="211"/>
      <c r="I46" s="16" t="str">
        <f t="shared" si="1"/>
        <v/>
      </c>
      <c r="J46" s="16" t="str">
        <f t="shared" si="2"/>
        <v/>
      </c>
      <c r="K46" s="58" t="str">
        <f t="shared" si="3"/>
        <v/>
      </c>
      <c r="L46" s="58" t="str">
        <f t="shared" si="4"/>
        <v/>
      </c>
      <c r="M46" s="365" t="str">
        <f t="shared" si="5"/>
        <v/>
      </c>
      <c r="N46" s="58" t="str">
        <f t="shared" si="6"/>
        <v/>
      </c>
      <c r="O46" s="342" t="b">
        <f t="shared" si="7"/>
        <v>0</v>
      </c>
      <c r="P46" s="343">
        <f t="shared" si="8"/>
        <v>1</v>
      </c>
    </row>
    <row r="47" spans="1:16">
      <c r="A47" s="37">
        <v>38</v>
      </c>
      <c r="B47" s="6"/>
      <c r="C47" s="6"/>
      <c r="D47" s="6"/>
      <c r="E47" s="212"/>
      <c r="F47" s="211"/>
      <c r="G47" s="211"/>
      <c r="H47" s="211"/>
      <c r="I47" s="16" t="str">
        <f t="shared" si="1"/>
        <v/>
      </c>
      <c r="J47" s="16" t="str">
        <f t="shared" si="2"/>
        <v/>
      </c>
      <c r="K47" s="58" t="str">
        <f t="shared" si="3"/>
        <v/>
      </c>
      <c r="L47" s="58" t="str">
        <f t="shared" si="4"/>
        <v/>
      </c>
      <c r="M47" s="365" t="str">
        <f t="shared" si="5"/>
        <v/>
      </c>
      <c r="N47" s="58" t="str">
        <f t="shared" si="6"/>
        <v/>
      </c>
      <c r="O47" s="342" t="b">
        <f t="shared" si="7"/>
        <v>0</v>
      </c>
      <c r="P47" s="343">
        <f t="shared" si="8"/>
        <v>1</v>
      </c>
    </row>
    <row r="48" spans="1:16">
      <c r="A48" s="37">
        <v>39</v>
      </c>
      <c r="B48" s="6"/>
      <c r="C48" s="6"/>
      <c r="D48" s="6"/>
      <c r="E48" s="212"/>
      <c r="F48" s="211"/>
      <c r="G48" s="211"/>
      <c r="H48" s="211"/>
      <c r="I48" s="16" t="str">
        <f t="shared" si="1"/>
        <v/>
      </c>
      <c r="J48" s="16" t="str">
        <f t="shared" si="2"/>
        <v/>
      </c>
      <c r="K48" s="58" t="str">
        <f t="shared" si="3"/>
        <v/>
      </c>
      <c r="L48" s="58" t="str">
        <f t="shared" si="4"/>
        <v/>
      </c>
      <c r="M48" s="365" t="str">
        <f t="shared" si="5"/>
        <v/>
      </c>
      <c r="N48" s="58" t="str">
        <f t="shared" si="6"/>
        <v/>
      </c>
      <c r="O48" s="342" t="b">
        <f t="shared" si="7"/>
        <v>0</v>
      </c>
      <c r="P48" s="343">
        <f t="shared" si="8"/>
        <v>1</v>
      </c>
    </row>
    <row r="49" spans="1:16">
      <c r="A49" s="37">
        <v>40</v>
      </c>
      <c r="B49" s="6"/>
      <c r="C49" s="6"/>
      <c r="D49" s="6"/>
      <c r="E49" s="212"/>
      <c r="F49" s="211"/>
      <c r="G49" s="211"/>
      <c r="H49" s="211"/>
      <c r="I49" s="16" t="str">
        <f t="shared" si="1"/>
        <v/>
      </c>
      <c r="J49" s="16" t="str">
        <f t="shared" si="2"/>
        <v/>
      </c>
      <c r="K49" s="58" t="str">
        <f t="shared" si="3"/>
        <v/>
      </c>
      <c r="L49" s="58" t="str">
        <f t="shared" si="4"/>
        <v/>
      </c>
      <c r="M49" s="365" t="str">
        <f t="shared" si="5"/>
        <v/>
      </c>
      <c r="N49" s="58" t="str">
        <f t="shared" si="6"/>
        <v/>
      </c>
      <c r="O49" s="342" t="b">
        <f t="shared" si="7"/>
        <v>0</v>
      </c>
      <c r="P49" s="343">
        <f t="shared" si="8"/>
        <v>1</v>
      </c>
    </row>
    <row r="50" spans="1:16">
      <c r="A50" s="37">
        <v>41</v>
      </c>
      <c r="B50" s="6"/>
      <c r="C50" s="6"/>
      <c r="D50" s="6"/>
      <c r="E50" s="212"/>
      <c r="F50" s="211"/>
      <c r="G50" s="211"/>
      <c r="H50" s="211"/>
      <c r="I50" s="16" t="str">
        <f t="shared" si="1"/>
        <v/>
      </c>
      <c r="J50" s="16" t="str">
        <f t="shared" si="2"/>
        <v/>
      </c>
      <c r="K50" s="58" t="str">
        <f t="shared" si="3"/>
        <v/>
      </c>
      <c r="L50" s="58" t="str">
        <f t="shared" si="4"/>
        <v/>
      </c>
      <c r="M50" s="365" t="str">
        <f t="shared" si="5"/>
        <v/>
      </c>
      <c r="N50" s="58" t="str">
        <f t="shared" si="6"/>
        <v/>
      </c>
      <c r="O50" s="342" t="b">
        <f t="shared" si="7"/>
        <v>0</v>
      </c>
      <c r="P50" s="343">
        <f t="shared" si="8"/>
        <v>1</v>
      </c>
    </row>
    <row r="51" spans="1:16">
      <c r="A51" s="37">
        <v>42</v>
      </c>
      <c r="B51" s="6"/>
      <c r="C51" s="6"/>
      <c r="D51" s="6"/>
      <c r="E51" s="212"/>
      <c r="F51" s="211"/>
      <c r="G51" s="211"/>
      <c r="H51" s="211"/>
      <c r="I51" s="16" t="str">
        <f t="shared" si="1"/>
        <v/>
      </c>
      <c r="J51" s="16" t="str">
        <f t="shared" si="2"/>
        <v/>
      </c>
      <c r="K51" s="58" t="str">
        <f t="shared" si="3"/>
        <v/>
      </c>
      <c r="L51" s="58" t="str">
        <f t="shared" si="4"/>
        <v/>
      </c>
      <c r="M51" s="365" t="str">
        <f t="shared" si="5"/>
        <v/>
      </c>
      <c r="N51" s="58" t="str">
        <f t="shared" si="6"/>
        <v/>
      </c>
      <c r="O51" s="342" t="b">
        <f t="shared" si="7"/>
        <v>0</v>
      </c>
      <c r="P51" s="343">
        <f t="shared" si="8"/>
        <v>1</v>
      </c>
    </row>
    <row r="52" spans="1:16">
      <c r="A52" s="37">
        <v>43</v>
      </c>
      <c r="B52" s="6"/>
      <c r="C52" s="6"/>
      <c r="D52" s="6"/>
      <c r="E52" s="212"/>
      <c r="F52" s="211"/>
      <c r="G52" s="211"/>
      <c r="H52" s="211"/>
      <c r="I52" s="16" t="str">
        <f t="shared" si="1"/>
        <v/>
      </c>
      <c r="J52" s="16" t="str">
        <f t="shared" si="2"/>
        <v/>
      </c>
      <c r="K52" s="58" t="str">
        <f t="shared" si="3"/>
        <v/>
      </c>
      <c r="L52" s="58" t="str">
        <f t="shared" si="4"/>
        <v/>
      </c>
      <c r="M52" s="365" t="str">
        <f t="shared" si="5"/>
        <v/>
      </c>
      <c r="N52" s="58" t="str">
        <f t="shared" si="6"/>
        <v/>
      </c>
      <c r="O52" s="342" t="b">
        <f t="shared" si="7"/>
        <v>0</v>
      </c>
      <c r="P52" s="343">
        <f t="shared" si="8"/>
        <v>1</v>
      </c>
    </row>
    <row r="53" spans="1:16">
      <c r="A53" s="37">
        <v>44</v>
      </c>
      <c r="B53" s="6"/>
      <c r="C53" s="6"/>
      <c r="D53" s="6"/>
      <c r="E53" s="212"/>
      <c r="F53" s="211"/>
      <c r="G53" s="211"/>
      <c r="H53" s="211"/>
      <c r="I53" s="16" t="str">
        <f t="shared" si="1"/>
        <v/>
      </c>
      <c r="J53" s="16" t="str">
        <f t="shared" si="2"/>
        <v/>
      </c>
      <c r="K53" s="58" t="str">
        <f t="shared" si="3"/>
        <v/>
      </c>
      <c r="L53" s="58" t="str">
        <f t="shared" si="4"/>
        <v/>
      </c>
      <c r="M53" s="365" t="str">
        <f t="shared" si="5"/>
        <v/>
      </c>
      <c r="N53" s="58" t="str">
        <f t="shared" si="6"/>
        <v/>
      </c>
      <c r="O53" s="342" t="b">
        <f t="shared" si="7"/>
        <v>0</v>
      </c>
      <c r="P53" s="343">
        <f t="shared" si="8"/>
        <v>1</v>
      </c>
    </row>
    <row r="54" spans="1:16">
      <c r="A54" s="37">
        <v>45</v>
      </c>
      <c r="B54" s="6"/>
      <c r="C54" s="6"/>
      <c r="D54" s="6"/>
      <c r="E54" s="212"/>
      <c r="F54" s="211"/>
      <c r="G54" s="211"/>
      <c r="H54" s="211"/>
      <c r="I54" s="16" t="str">
        <f t="shared" si="1"/>
        <v/>
      </c>
      <c r="J54" s="16" t="str">
        <f t="shared" si="2"/>
        <v/>
      </c>
      <c r="K54" s="58" t="str">
        <f t="shared" si="3"/>
        <v/>
      </c>
      <c r="L54" s="58" t="str">
        <f t="shared" si="4"/>
        <v/>
      </c>
      <c r="M54" s="365" t="str">
        <f t="shared" si="5"/>
        <v/>
      </c>
      <c r="N54" s="58" t="str">
        <f t="shared" si="6"/>
        <v/>
      </c>
      <c r="O54" s="342" t="b">
        <f t="shared" si="7"/>
        <v>0</v>
      </c>
      <c r="P54" s="343">
        <f t="shared" si="8"/>
        <v>1</v>
      </c>
    </row>
    <row r="55" spans="1:16">
      <c r="A55" s="37">
        <v>46</v>
      </c>
      <c r="B55" s="6"/>
      <c r="C55" s="6"/>
      <c r="D55" s="6"/>
      <c r="E55" s="212"/>
      <c r="F55" s="211"/>
      <c r="G55" s="211"/>
      <c r="H55" s="211"/>
      <c r="I55" s="16" t="str">
        <f t="shared" si="1"/>
        <v/>
      </c>
      <c r="J55" s="16" t="str">
        <f t="shared" si="2"/>
        <v/>
      </c>
      <c r="K55" s="58" t="str">
        <f t="shared" si="3"/>
        <v/>
      </c>
      <c r="L55" s="58" t="str">
        <f t="shared" si="4"/>
        <v/>
      </c>
      <c r="M55" s="365" t="str">
        <f t="shared" si="5"/>
        <v/>
      </c>
      <c r="N55" s="58" t="str">
        <f t="shared" si="6"/>
        <v/>
      </c>
      <c r="O55" s="342" t="b">
        <f t="shared" si="7"/>
        <v>0</v>
      </c>
      <c r="P55" s="343">
        <f t="shared" si="8"/>
        <v>1</v>
      </c>
    </row>
    <row r="56" spans="1:16">
      <c r="A56" s="37">
        <v>47</v>
      </c>
      <c r="B56" s="6"/>
      <c r="C56" s="6"/>
      <c r="D56" s="6"/>
      <c r="E56" s="212"/>
      <c r="F56" s="211"/>
      <c r="G56" s="211"/>
      <c r="H56" s="211"/>
      <c r="I56" s="16" t="str">
        <f t="shared" si="1"/>
        <v/>
      </c>
      <c r="J56" s="16" t="str">
        <f t="shared" si="2"/>
        <v/>
      </c>
      <c r="K56" s="58" t="str">
        <f t="shared" si="3"/>
        <v/>
      </c>
      <c r="L56" s="58" t="str">
        <f t="shared" si="4"/>
        <v/>
      </c>
      <c r="M56" s="365" t="str">
        <f t="shared" si="5"/>
        <v/>
      </c>
      <c r="N56" s="58" t="str">
        <f t="shared" si="6"/>
        <v/>
      </c>
      <c r="O56" s="342" t="b">
        <f t="shared" si="7"/>
        <v>0</v>
      </c>
      <c r="P56" s="343">
        <f t="shared" si="8"/>
        <v>1</v>
      </c>
    </row>
    <row r="57" spans="1:16">
      <c r="A57" s="37">
        <v>48</v>
      </c>
      <c r="B57" s="6"/>
      <c r="C57" s="6"/>
      <c r="D57" s="6"/>
      <c r="E57" s="212"/>
      <c r="F57" s="211"/>
      <c r="G57" s="211"/>
      <c r="H57" s="211"/>
      <c r="I57" s="16" t="str">
        <f t="shared" si="1"/>
        <v/>
      </c>
      <c r="J57" s="16" t="str">
        <f t="shared" si="2"/>
        <v/>
      </c>
      <c r="K57" s="58" t="str">
        <f t="shared" si="3"/>
        <v/>
      </c>
      <c r="L57" s="58" t="str">
        <f t="shared" si="4"/>
        <v/>
      </c>
      <c r="M57" s="365" t="str">
        <f t="shared" si="5"/>
        <v/>
      </c>
      <c r="N57" s="58" t="str">
        <f t="shared" si="6"/>
        <v/>
      </c>
      <c r="O57" s="342" t="b">
        <f t="shared" si="7"/>
        <v>0</v>
      </c>
      <c r="P57" s="343">
        <f t="shared" si="8"/>
        <v>1</v>
      </c>
    </row>
    <row r="58" spans="1:16">
      <c r="A58" s="37">
        <v>49</v>
      </c>
      <c r="B58" s="6"/>
      <c r="C58" s="6"/>
      <c r="D58" s="6"/>
      <c r="E58" s="212"/>
      <c r="F58" s="211"/>
      <c r="G58" s="211"/>
      <c r="H58" s="211"/>
      <c r="I58" s="16" t="str">
        <f t="shared" si="1"/>
        <v/>
      </c>
      <c r="J58" s="16" t="str">
        <f t="shared" si="2"/>
        <v/>
      </c>
      <c r="K58" s="58" t="str">
        <f t="shared" si="3"/>
        <v/>
      </c>
      <c r="L58" s="58" t="str">
        <f t="shared" si="4"/>
        <v/>
      </c>
      <c r="M58" s="365" t="str">
        <f t="shared" si="5"/>
        <v/>
      </c>
      <c r="N58" s="58" t="str">
        <f t="shared" si="6"/>
        <v/>
      </c>
      <c r="O58" s="342" t="b">
        <f t="shared" si="7"/>
        <v>0</v>
      </c>
      <c r="P58" s="343">
        <f t="shared" si="8"/>
        <v>1</v>
      </c>
    </row>
    <row r="59" spans="1:16">
      <c r="A59" s="37">
        <v>50</v>
      </c>
      <c r="B59" s="6"/>
      <c r="C59" s="6"/>
      <c r="D59" s="6"/>
      <c r="E59" s="212"/>
      <c r="F59" s="211"/>
      <c r="G59" s="211"/>
      <c r="H59" s="211"/>
      <c r="I59" s="16" t="str">
        <f t="shared" si="1"/>
        <v/>
      </c>
      <c r="J59" s="16" t="str">
        <f t="shared" si="2"/>
        <v/>
      </c>
      <c r="K59" s="58" t="str">
        <f t="shared" si="3"/>
        <v/>
      </c>
      <c r="L59" s="58" t="str">
        <f t="shared" si="4"/>
        <v/>
      </c>
      <c r="M59" s="365" t="str">
        <f t="shared" si="5"/>
        <v/>
      </c>
      <c r="N59" s="58" t="str">
        <f t="shared" si="6"/>
        <v/>
      </c>
      <c r="O59" s="342" t="b">
        <f t="shared" si="7"/>
        <v>0</v>
      </c>
      <c r="P59" s="343">
        <f t="shared" si="8"/>
        <v>1</v>
      </c>
    </row>
    <row r="60" spans="1:16">
      <c r="A60" s="37">
        <v>51</v>
      </c>
      <c r="B60" s="6"/>
      <c r="C60" s="6"/>
      <c r="D60" s="6"/>
      <c r="E60" s="212"/>
      <c r="F60" s="211"/>
      <c r="G60" s="211"/>
      <c r="H60" s="211"/>
      <c r="I60" s="16" t="str">
        <f t="shared" si="1"/>
        <v/>
      </c>
      <c r="J60" s="16" t="str">
        <f t="shared" si="2"/>
        <v/>
      </c>
      <c r="K60" s="58" t="str">
        <f t="shared" si="3"/>
        <v/>
      </c>
      <c r="L60" s="58" t="str">
        <f t="shared" si="4"/>
        <v/>
      </c>
      <c r="M60" s="365" t="str">
        <f t="shared" si="5"/>
        <v/>
      </c>
      <c r="N60" s="58" t="str">
        <f t="shared" si="6"/>
        <v/>
      </c>
      <c r="O60" s="342" t="b">
        <f t="shared" si="7"/>
        <v>0</v>
      </c>
      <c r="P60" s="343">
        <f t="shared" si="8"/>
        <v>1</v>
      </c>
    </row>
    <row r="61" spans="1:16">
      <c r="A61" s="37">
        <v>52</v>
      </c>
      <c r="B61" s="6"/>
      <c r="C61" s="6"/>
      <c r="D61" s="6"/>
      <c r="E61" s="212"/>
      <c r="F61" s="211"/>
      <c r="G61" s="211"/>
      <c r="H61" s="211"/>
      <c r="I61" s="16" t="str">
        <f t="shared" si="1"/>
        <v/>
      </c>
      <c r="J61" s="16" t="str">
        <f t="shared" si="2"/>
        <v/>
      </c>
      <c r="K61" s="58" t="str">
        <f t="shared" si="3"/>
        <v/>
      </c>
      <c r="L61" s="58" t="str">
        <f t="shared" si="4"/>
        <v/>
      </c>
      <c r="M61" s="365" t="str">
        <f t="shared" si="5"/>
        <v/>
      </c>
      <c r="N61" s="58" t="str">
        <f t="shared" si="6"/>
        <v/>
      </c>
      <c r="O61" s="342" t="b">
        <f t="shared" si="7"/>
        <v>0</v>
      </c>
      <c r="P61" s="343">
        <f t="shared" si="8"/>
        <v>1</v>
      </c>
    </row>
    <row r="62" spans="1:16">
      <c r="A62" s="37">
        <v>53</v>
      </c>
      <c r="B62" s="6"/>
      <c r="C62" s="6"/>
      <c r="D62" s="6"/>
      <c r="E62" s="212"/>
      <c r="F62" s="211"/>
      <c r="G62" s="211"/>
      <c r="H62" s="211"/>
      <c r="I62" s="16" t="str">
        <f t="shared" si="1"/>
        <v/>
      </c>
      <c r="J62" s="16" t="str">
        <f t="shared" si="2"/>
        <v/>
      </c>
      <c r="K62" s="58" t="str">
        <f t="shared" si="3"/>
        <v/>
      </c>
      <c r="L62" s="58" t="str">
        <f t="shared" si="4"/>
        <v/>
      </c>
      <c r="M62" s="365" t="str">
        <f t="shared" si="5"/>
        <v/>
      </c>
      <c r="N62" s="58" t="str">
        <f t="shared" si="6"/>
        <v/>
      </c>
      <c r="O62" s="342" t="b">
        <f t="shared" si="7"/>
        <v>0</v>
      </c>
      <c r="P62" s="343">
        <f t="shared" si="8"/>
        <v>1</v>
      </c>
    </row>
    <row r="63" spans="1:16">
      <c r="A63" s="37">
        <v>54</v>
      </c>
      <c r="B63" s="6"/>
      <c r="C63" s="6"/>
      <c r="D63" s="6"/>
      <c r="E63" s="212"/>
      <c r="F63" s="211"/>
      <c r="G63" s="211"/>
      <c r="H63" s="211"/>
      <c r="I63" s="16" t="str">
        <f t="shared" si="1"/>
        <v/>
      </c>
      <c r="J63" s="16" t="str">
        <f t="shared" si="2"/>
        <v/>
      </c>
      <c r="K63" s="58" t="str">
        <f t="shared" si="3"/>
        <v/>
      </c>
      <c r="L63" s="58" t="str">
        <f t="shared" si="4"/>
        <v/>
      </c>
      <c r="M63" s="365" t="str">
        <f t="shared" si="5"/>
        <v/>
      </c>
      <c r="N63" s="58" t="str">
        <f t="shared" si="6"/>
        <v/>
      </c>
      <c r="O63" s="342" t="b">
        <f t="shared" si="7"/>
        <v>0</v>
      </c>
      <c r="P63" s="343">
        <f t="shared" si="8"/>
        <v>1</v>
      </c>
    </row>
    <row r="64" spans="1:16">
      <c r="A64" s="37">
        <v>55</v>
      </c>
      <c r="B64" s="6"/>
      <c r="C64" s="6"/>
      <c r="D64" s="6"/>
      <c r="E64" s="212"/>
      <c r="F64" s="211"/>
      <c r="G64" s="211"/>
      <c r="H64" s="211"/>
      <c r="I64" s="16" t="str">
        <f t="shared" si="1"/>
        <v/>
      </c>
      <c r="J64" s="16" t="str">
        <f t="shared" si="2"/>
        <v/>
      </c>
      <c r="K64" s="58" t="str">
        <f t="shared" si="3"/>
        <v/>
      </c>
      <c r="L64" s="58" t="str">
        <f t="shared" si="4"/>
        <v/>
      </c>
      <c r="M64" s="365" t="str">
        <f t="shared" si="5"/>
        <v/>
      </c>
      <c r="N64" s="58" t="str">
        <f t="shared" si="6"/>
        <v/>
      </c>
      <c r="O64" s="342" t="b">
        <f t="shared" si="7"/>
        <v>0</v>
      </c>
      <c r="P64" s="343">
        <f t="shared" si="8"/>
        <v>1</v>
      </c>
    </row>
    <row r="65" spans="1:16">
      <c r="A65" s="37">
        <v>56</v>
      </c>
      <c r="B65" s="6"/>
      <c r="C65" s="6"/>
      <c r="D65" s="6"/>
      <c r="E65" s="212"/>
      <c r="F65" s="211"/>
      <c r="G65" s="211"/>
      <c r="H65" s="211"/>
      <c r="I65" s="16" t="str">
        <f t="shared" si="1"/>
        <v/>
      </c>
      <c r="J65" s="16" t="str">
        <f t="shared" si="2"/>
        <v/>
      </c>
      <c r="K65" s="58" t="str">
        <f t="shared" si="3"/>
        <v/>
      </c>
      <c r="L65" s="58" t="str">
        <f t="shared" si="4"/>
        <v/>
      </c>
      <c r="M65" s="365" t="str">
        <f t="shared" si="5"/>
        <v/>
      </c>
      <c r="N65" s="58" t="str">
        <f t="shared" si="6"/>
        <v/>
      </c>
      <c r="O65" s="342" t="b">
        <f t="shared" si="7"/>
        <v>0</v>
      </c>
      <c r="P65" s="343">
        <f t="shared" si="8"/>
        <v>1</v>
      </c>
    </row>
    <row r="66" spans="1:16">
      <c r="A66" s="37">
        <v>57</v>
      </c>
      <c r="B66" s="6"/>
      <c r="C66" s="6"/>
      <c r="D66" s="6"/>
      <c r="E66" s="212"/>
      <c r="F66" s="211"/>
      <c r="G66" s="211"/>
      <c r="H66" s="211"/>
      <c r="I66" s="16" t="str">
        <f t="shared" si="1"/>
        <v/>
      </c>
      <c r="J66" s="16" t="str">
        <f t="shared" si="2"/>
        <v/>
      </c>
      <c r="K66" s="58" t="str">
        <f t="shared" si="3"/>
        <v/>
      </c>
      <c r="L66" s="58" t="str">
        <f t="shared" si="4"/>
        <v/>
      </c>
      <c r="M66" s="365" t="str">
        <f t="shared" si="5"/>
        <v/>
      </c>
      <c r="N66" s="58" t="str">
        <f t="shared" si="6"/>
        <v/>
      </c>
      <c r="O66" s="342" t="b">
        <f t="shared" si="7"/>
        <v>0</v>
      </c>
      <c r="P66" s="343">
        <f t="shared" si="8"/>
        <v>1</v>
      </c>
    </row>
    <row r="67" spans="1:16">
      <c r="A67" s="37">
        <v>58</v>
      </c>
      <c r="B67" s="6"/>
      <c r="C67" s="6"/>
      <c r="D67" s="6"/>
      <c r="E67" s="212"/>
      <c r="F67" s="211"/>
      <c r="G67" s="211"/>
      <c r="H67" s="211"/>
      <c r="I67" s="16" t="str">
        <f t="shared" si="1"/>
        <v/>
      </c>
      <c r="J67" s="16" t="str">
        <f t="shared" si="2"/>
        <v/>
      </c>
      <c r="K67" s="58" t="str">
        <f t="shared" si="3"/>
        <v/>
      </c>
      <c r="L67" s="58" t="str">
        <f t="shared" si="4"/>
        <v/>
      </c>
      <c r="M67" s="365" t="str">
        <f t="shared" si="5"/>
        <v/>
      </c>
      <c r="N67" s="58" t="str">
        <f t="shared" si="6"/>
        <v/>
      </c>
      <c r="O67" s="342" t="b">
        <f t="shared" si="7"/>
        <v>0</v>
      </c>
      <c r="P67" s="343">
        <f t="shared" si="8"/>
        <v>1</v>
      </c>
    </row>
    <row r="68" spans="1:16">
      <c r="A68" s="37">
        <v>59</v>
      </c>
      <c r="B68" s="6"/>
      <c r="C68" s="6"/>
      <c r="D68" s="6"/>
      <c r="E68" s="212"/>
      <c r="F68" s="211"/>
      <c r="G68" s="211"/>
      <c r="H68" s="211"/>
      <c r="I68" s="16" t="str">
        <f t="shared" si="1"/>
        <v/>
      </c>
      <c r="J68" s="16" t="str">
        <f t="shared" si="2"/>
        <v/>
      </c>
      <c r="K68" s="58" t="str">
        <f t="shared" si="3"/>
        <v/>
      </c>
      <c r="L68" s="58" t="str">
        <f t="shared" si="4"/>
        <v/>
      </c>
      <c r="M68" s="365" t="str">
        <f t="shared" si="5"/>
        <v/>
      </c>
      <c r="N68" s="58" t="str">
        <f t="shared" si="6"/>
        <v/>
      </c>
      <c r="O68" s="342" t="b">
        <f t="shared" si="7"/>
        <v>0</v>
      </c>
      <c r="P68" s="343">
        <f t="shared" si="8"/>
        <v>1</v>
      </c>
    </row>
    <row r="69" spans="1:16">
      <c r="A69" s="37">
        <v>60</v>
      </c>
      <c r="B69" s="6"/>
      <c r="C69" s="6"/>
      <c r="D69" s="6"/>
      <c r="E69" s="212"/>
      <c r="F69" s="211"/>
      <c r="G69" s="211"/>
      <c r="H69" s="211"/>
      <c r="I69" s="16" t="str">
        <f t="shared" si="1"/>
        <v/>
      </c>
      <c r="J69" s="16" t="str">
        <f t="shared" si="2"/>
        <v/>
      </c>
      <c r="K69" s="58" t="str">
        <f t="shared" si="3"/>
        <v/>
      </c>
      <c r="L69" s="58" t="str">
        <f t="shared" si="4"/>
        <v/>
      </c>
      <c r="M69" s="365" t="str">
        <f t="shared" si="5"/>
        <v/>
      </c>
      <c r="N69" s="58" t="str">
        <f t="shared" si="6"/>
        <v/>
      </c>
      <c r="O69" s="342" t="b">
        <f t="shared" si="7"/>
        <v>0</v>
      </c>
      <c r="P69" s="343">
        <f t="shared" si="8"/>
        <v>1</v>
      </c>
    </row>
    <row r="70" spans="1:16">
      <c r="A70" s="37">
        <v>61</v>
      </c>
      <c r="B70" s="6"/>
      <c r="C70" s="6"/>
      <c r="D70" s="6"/>
      <c r="E70" s="212"/>
      <c r="F70" s="211"/>
      <c r="G70" s="211"/>
      <c r="H70" s="211"/>
      <c r="I70" s="16" t="str">
        <f t="shared" si="1"/>
        <v/>
      </c>
      <c r="J70" s="16" t="str">
        <f t="shared" si="2"/>
        <v/>
      </c>
      <c r="K70" s="58" t="str">
        <f t="shared" si="3"/>
        <v/>
      </c>
      <c r="L70" s="58" t="str">
        <f t="shared" si="4"/>
        <v/>
      </c>
      <c r="M70" s="365" t="str">
        <f t="shared" si="5"/>
        <v/>
      </c>
      <c r="N70" s="58" t="str">
        <f t="shared" si="6"/>
        <v/>
      </c>
      <c r="O70" s="342" t="b">
        <f t="shared" si="7"/>
        <v>0</v>
      </c>
      <c r="P70" s="343">
        <f t="shared" si="8"/>
        <v>1</v>
      </c>
    </row>
    <row r="71" spans="1:16">
      <c r="A71" s="37">
        <v>62</v>
      </c>
      <c r="B71" s="6"/>
      <c r="C71" s="6"/>
      <c r="D71" s="6"/>
      <c r="E71" s="212"/>
      <c r="F71" s="211"/>
      <c r="G71" s="211"/>
      <c r="H71" s="211"/>
      <c r="I71" s="16" t="str">
        <f t="shared" si="1"/>
        <v/>
      </c>
      <c r="J71" s="16" t="str">
        <f t="shared" si="2"/>
        <v/>
      </c>
      <c r="K71" s="58" t="str">
        <f t="shared" si="3"/>
        <v/>
      </c>
      <c r="L71" s="58" t="str">
        <f t="shared" si="4"/>
        <v/>
      </c>
      <c r="M71" s="365" t="str">
        <f t="shared" si="5"/>
        <v/>
      </c>
      <c r="N71" s="58" t="str">
        <f t="shared" si="6"/>
        <v/>
      </c>
      <c r="O71" s="342" t="b">
        <f t="shared" si="7"/>
        <v>0</v>
      </c>
      <c r="P71" s="343">
        <f t="shared" si="8"/>
        <v>1</v>
      </c>
    </row>
    <row r="72" spans="1:16">
      <c r="A72" s="37">
        <v>63</v>
      </c>
      <c r="B72" s="6"/>
      <c r="C72" s="6"/>
      <c r="D72" s="6"/>
      <c r="E72" s="212"/>
      <c r="F72" s="211"/>
      <c r="G72" s="211"/>
      <c r="H72" s="211"/>
      <c r="I72" s="16" t="str">
        <f t="shared" si="1"/>
        <v/>
      </c>
      <c r="J72" s="16" t="str">
        <f t="shared" si="2"/>
        <v/>
      </c>
      <c r="K72" s="58" t="str">
        <f t="shared" si="3"/>
        <v/>
      </c>
      <c r="L72" s="58" t="str">
        <f t="shared" si="4"/>
        <v/>
      </c>
      <c r="M72" s="365" t="str">
        <f t="shared" si="5"/>
        <v/>
      </c>
      <c r="N72" s="58" t="str">
        <f t="shared" si="6"/>
        <v/>
      </c>
      <c r="O72" s="342" t="b">
        <f t="shared" si="7"/>
        <v>0</v>
      </c>
      <c r="P72" s="343">
        <f t="shared" si="8"/>
        <v>1</v>
      </c>
    </row>
    <row r="73" spans="1:16">
      <c r="A73" s="37">
        <v>64</v>
      </c>
      <c r="B73" s="6"/>
      <c r="C73" s="6"/>
      <c r="D73" s="6"/>
      <c r="E73" s="212"/>
      <c r="F73" s="211"/>
      <c r="G73" s="211"/>
      <c r="H73" s="211"/>
      <c r="I73" s="16" t="str">
        <f t="shared" si="1"/>
        <v/>
      </c>
      <c r="J73" s="16" t="str">
        <f t="shared" si="2"/>
        <v/>
      </c>
      <c r="K73" s="58" t="str">
        <f t="shared" si="3"/>
        <v/>
      </c>
      <c r="L73" s="58" t="str">
        <f t="shared" si="4"/>
        <v/>
      </c>
      <c r="M73" s="365" t="str">
        <f t="shared" si="5"/>
        <v/>
      </c>
      <c r="N73" s="58" t="str">
        <f t="shared" si="6"/>
        <v/>
      </c>
      <c r="O73" s="342" t="b">
        <f t="shared" si="7"/>
        <v>0</v>
      </c>
      <c r="P73" s="343">
        <f t="shared" si="8"/>
        <v>1</v>
      </c>
    </row>
    <row r="74" spans="1:16">
      <c r="A74" s="37">
        <v>65</v>
      </c>
      <c r="B74" s="6"/>
      <c r="C74" s="6"/>
      <c r="D74" s="6"/>
      <c r="E74" s="212"/>
      <c r="F74" s="211"/>
      <c r="G74" s="211"/>
      <c r="H74" s="211"/>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37">
        <v>66</v>
      </c>
      <c r="B75" s="6"/>
      <c r="C75" s="6"/>
      <c r="D75" s="6"/>
      <c r="E75" s="212"/>
      <c r="F75" s="211"/>
      <c r="G75" s="211"/>
      <c r="H75" s="211"/>
      <c r="I75" s="16" t="str">
        <f t="shared" si="9"/>
        <v/>
      </c>
      <c r="J75" s="16" t="str">
        <f t="shared" si="10"/>
        <v/>
      </c>
      <c r="K75" s="58" t="str">
        <f t="shared" si="11"/>
        <v/>
      </c>
      <c r="L75" s="58" t="str">
        <f t="shared" si="12"/>
        <v/>
      </c>
      <c r="M75" s="365" t="str">
        <f t="shared" si="13"/>
        <v/>
      </c>
      <c r="N75" s="58" t="str">
        <f t="shared" si="14"/>
        <v/>
      </c>
      <c r="O75" s="342" t="b">
        <f t="shared" si="15"/>
        <v>0</v>
      </c>
      <c r="P75" s="343">
        <f t="shared" si="16"/>
        <v>1</v>
      </c>
    </row>
    <row r="76" spans="1:16">
      <c r="A76" s="37">
        <v>67</v>
      </c>
      <c r="B76" s="6"/>
      <c r="C76" s="6"/>
      <c r="D76" s="6"/>
      <c r="E76" s="212"/>
      <c r="F76" s="211"/>
      <c r="G76" s="211"/>
      <c r="H76" s="211"/>
      <c r="I76" s="16" t="str">
        <f t="shared" si="9"/>
        <v/>
      </c>
      <c r="J76" s="16" t="str">
        <f t="shared" si="10"/>
        <v/>
      </c>
      <c r="K76" s="58" t="str">
        <f t="shared" si="11"/>
        <v/>
      </c>
      <c r="L76" s="58" t="str">
        <f t="shared" si="12"/>
        <v/>
      </c>
      <c r="M76" s="365" t="str">
        <f t="shared" si="13"/>
        <v/>
      </c>
      <c r="N76" s="58" t="str">
        <f t="shared" si="14"/>
        <v/>
      </c>
      <c r="O76" s="342" t="b">
        <f t="shared" si="15"/>
        <v>0</v>
      </c>
      <c r="P76" s="343">
        <f t="shared" si="16"/>
        <v>1</v>
      </c>
    </row>
    <row r="77" spans="1:16">
      <c r="A77" s="37">
        <v>68</v>
      </c>
      <c r="B77" s="6"/>
      <c r="C77" s="6"/>
      <c r="D77" s="6"/>
      <c r="E77" s="212"/>
      <c r="F77" s="211"/>
      <c r="G77" s="211"/>
      <c r="H77" s="211"/>
      <c r="I77" s="16" t="str">
        <f t="shared" si="9"/>
        <v/>
      </c>
      <c r="J77" s="16" t="str">
        <f t="shared" si="10"/>
        <v/>
      </c>
      <c r="K77" s="58" t="str">
        <f t="shared" si="11"/>
        <v/>
      </c>
      <c r="L77" s="58" t="str">
        <f t="shared" si="12"/>
        <v/>
      </c>
      <c r="M77" s="365" t="str">
        <f t="shared" si="13"/>
        <v/>
      </c>
      <c r="N77" s="58" t="str">
        <f t="shared" si="14"/>
        <v/>
      </c>
      <c r="O77" s="342" t="b">
        <f t="shared" si="15"/>
        <v>0</v>
      </c>
      <c r="P77" s="343">
        <f t="shared" si="16"/>
        <v>1</v>
      </c>
    </row>
    <row r="78" spans="1:16">
      <c r="A78" s="37">
        <v>69</v>
      </c>
      <c r="B78" s="6"/>
      <c r="C78" s="6"/>
      <c r="D78" s="6"/>
      <c r="E78" s="212"/>
      <c r="F78" s="211"/>
      <c r="G78" s="211"/>
      <c r="H78" s="211"/>
      <c r="I78" s="16" t="str">
        <f t="shared" si="9"/>
        <v/>
      </c>
      <c r="J78" s="16" t="str">
        <f t="shared" si="10"/>
        <v/>
      </c>
      <c r="K78" s="58" t="str">
        <f t="shared" si="11"/>
        <v/>
      </c>
      <c r="L78" s="58" t="str">
        <f t="shared" si="12"/>
        <v/>
      </c>
      <c r="M78" s="365" t="str">
        <f t="shared" si="13"/>
        <v/>
      </c>
      <c r="N78" s="58" t="str">
        <f t="shared" si="14"/>
        <v/>
      </c>
      <c r="O78" s="342" t="b">
        <f t="shared" si="15"/>
        <v>0</v>
      </c>
      <c r="P78" s="343">
        <f t="shared" si="16"/>
        <v>1</v>
      </c>
    </row>
    <row r="79" spans="1:16">
      <c r="A79" s="37">
        <v>70</v>
      </c>
      <c r="B79" s="6"/>
      <c r="C79" s="6"/>
      <c r="D79" s="6"/>
      <c r="E79" s="212"/>
      <c r="F79" s="211"/>
      <c r="G79" s="211"/>
      <c r="H79" s="211"/>
      <c r="I79" s="16" t="str">
        <f t="shared" si="9"/>
        <v/>
      </c>
      <c r="J79" s="16" t="str">
        <f t="shared" si="10"/>
        <v/>
      </c>
      <c r="K79" s="58" t="str">
        <f t="shared" si="11"/>
        <v/>
      </c>
      <c r="L79" s="58" t="str">
        <f t="shared" si="12"/>
        <v/>
      </c>
      <c r="M79" s="365" t="str">
        <f t="shared" si="13"/>
        <v/>
      </c>
      <c r="N79" s="58" t="str">
        <f t="shared" si="14"/>
        <v/>
      </c>
      <c r="O79" s="342" t="b">
        <f t="shared" si="15"/>
        <v>0</v>
      </c>
      <c r="P79" s="343">
        <f t="shared" si="16"/>
        <v>1</v>
      </c>
    </row>
    <row r="80" spans="1:16">
      <c r="A80" s="37">
        <v>71</v>
      </c>
      <c r="B80" s="6"/>
      <c r="C80" s="6"/>
      <c r="D80" s="6"/>
      <c r="E80" s="212"/>
      <c r="F80" s="211"/>
      <c r="G80" s="211"/>
      <c r="H80" s="211"/>
      <c r="I80" s="16" t="str">
        <f t="shared" si="9"/>
        <v/>
      </c>
      <c r="J80" s="16" t="str">
        <f t="shared" si="10"/>
        <v/>
      </c>
      <c r="K80" s="58" t="str">
        <f t="shared" si="11"/>
        <v/>
      </c>
      <c r="L80" s="58" t="str">
        <f t="shared" si="12"/>
        <v/>
      </c>
      <c r="M80" s="365" t="str">
        <f t="shared" si="13"/>
        <v/>
      </c>
      <c r="N80" s="58" t="str">
        <f t="shared" si="14"/>
        <v/>
      </c>
      <c r="O80" s="342" t="b">
        <f t="shared" si="15"/>
        <v>0</v>
      </c>
      <c r="P80" s="343">
        <f t="shared" si="16"/>
        <v>1</v>
      </c>
    </row>
    <row r="81" spans="1:16">
      <c r="A81" s="37">
        <v>72</v>
      </c>
      <c r="B81" s="6"/>
      <c r="C81" s="6"/>
      <c r="D81" s="6"/>
      <c r="E81" s="212"/>
      <c r="F81" s="211"/>
      <c r="G81" s="211"/>
      <c r="H81" s="211"/>
      <c r="I81" s="16" t="str">
        <f t="shared" si="9"/>
        <v/>
      </c>
      <c r="J81" s="16" t="str">
        <f t="shared" si="10"/>
        <v/>
      </c>
      <c r="K81" s="58" t="str">
        <f t="shared" si="11"/>
        <v/>
      </c>
      <c r="L81" s="58" t="str">
        <f t="shared" si="12"/>
        <v/>
      </c>
      <c r="M81" s="365" t="str">
        <f t="shared" si="13"/>
        <v/>
      </c>
      <c r="N81" s="58" t="str">
        <f t="shared" si="14"/>
        <v/>
      </c>
      <c r="O81" s="342" t="b">
        <f t="shared" si="15"/>
        <v>0</v>
      </c>
      <c r="P81" s="343">
        <f t="shared" si="16"/>
        <v>1</v>
      </c>
    </row>
    <row r="82" spans="1:16">
      <c r="A82" s="37">
        <v>73</v>
      </c>
      <c r="B82" s="6"/>
      <c r="C82" s="6"/>
      <c r="D82" s="6"/>
      <c r="E82" s="212"/>
      <c r="F82" s="211"/>
      <c r="G82" s="211"/>
      <c r="H82" s="211"/>
      <c r="I82" s="16" t="str">
        <f t="shared" si="9"/>
        <v/>
      </c>
      <c r="J82" s="16" t="str">
        <f t="shared" si="10"/>
        <v/>
      </c>
      <c r="K82" s="58" t="str">
        <f t="shared" si="11"/>
        <v/>
      </c>
      <c r="L82" s="58" t="str">
        <f t="shared" si="12"/>
        <v/>
      </c>
      <c r="M82" s="365" t="str">
        <f t="shared" si="13"/>
        <v/>
      </c>
      <c r="N82" s="58" t="str">
        <f t="shared" si="14"/>
        <v/>
      </c>
      <c r="O82" s="342" t="b">
        <f t="shared" si="15"/>
        <v>0</v>
      </c>
      <c r="P82" s="343">
        <f t="shared" si="16"/>
        <v>1</v>
      </c>
    </row>
    <row r="83" spans="1:16">
      <c r="A83" s="37">
        <v>74</v>
      </c>
      <c r="B83" s="6"/>
      <c r="C83" s="6"/>
      <c r="D83" s="6"/>
      <c r="E83" s="212"/>
      <c r="F83" s="211"/>
      <c r="G83" s="211"/>
      <c r="H83" s="211"/>
      <c r="I83" s="16" t="str">
        <f t="shared" si="9"/>
        <v/>
      </c>
      <c r="J83" s="16" t="str">
        <f t="shared" si="10"/>
        <v/>
      </c>
      <c r="K83" s="58" t="str">
        <f t="shared" si="11"/>
        <v/>
      </c>
      <c r="L83" s="58" t="str">
        <f t="shared" si="12"/>
        <v/>
      </c>
      <c r="M83" s="365" t="str">
        <f t="shared" si="13"/>
        <v/>
      </c>
      <c r="N83" s="58" t="str">
        <f t="shared" si="14"/>
        <v/>
      </c>
      <c r="O83" s="342" t="b">
        <f t="shared" si="15"/>
        <v>0</v>
      </c>
      <c r="P83" s="343">
        <f t="shared" si="16"/>
        <v>1</v>
      </c>
    </row>
    <row r="84" spans="1:16">
      <c r="A84" s="37">
        <v>75</v>
      </c>
      <c r="B84" s="6"/>
      <c r="C84" s="6"/>
      <c r="D84" s="6"/>
      <c r="E84" s="212"/>
      <c r="F84" s="211"/>
      <c r="G84" s="211"/>
      <c r="H84" s="211"/>
      <c r="I84" s="16" t="str">
        <f t="shared" si="9"/>
        <v/>
      </c>
      <c r="J84" s="16" t="str">
        <f t="shared" si="10"/>
        <v/>
      </c>
      <c r="K84" s="58" t="str">
        <f t="shared" si="11"/>
        <v/>
      </c>
      <c r="L84" s="58" t="str">
        <f t="shared" si="12"/>
        <v/>
      </c>
      <c r="M84" s="365" t="str">
        <f t="shared" si="13"/>
        <v/>
      </c>
      <c r="N84" s="58" t="str">
        <f t="shared" si="14"/>
        <v/>
      </c>
      <c r="O84" s="342" t="b">
        <f t="shared" si="15"/>
        <v>0</v>
      </c>
      <c r="P84" s="343">
        <f t="shared" si="16"/>
        <v>1</v>
      </c>
    </row>
    <row r="85" spans="1:16">
      <c r="A85" s="37">
        <v>76</v>
      </c>
      <c r="B85" s="6"/>
      <c r="C85" s="6"/>
      <c r="D85" s="6"/>
      <c r="E85" s="212"/>
      <c r="F85" s="211"/>
      <c r="G85" s="211"/>
      <c r="H85" s="211"/>
      <c r="I85" s="16" t="str">
        <f t="shared" si="9"/>
        <v/>
      </c>
      <c r="J85" s="16" t="str">
        <f t="shared" si="10"/>
        <v/>
      </c>
      <c r="K85" s="58" t="str">
        <f t="shared" si="11"/>
        <v/>
      </c>
      <c r="L85" s="58" t="str">
        <f t="shared" si="12"/>
        <v/>
      </c>
      <c r="M85" s="365" t="str">
        <f t="shared" si="13"/>
        <v/>
      </c>
      <c r="N85" s="58" t="str">
        <f t="shared" si="14"/>
        <v/>
      </c>
      <c r="O85" s="342" t="b">
        <f t="shared" si="15"/>
        <v>0</v>
      </c>
      <c r="P85" s="343">
        <f t="shared" si="16"/>
        <v>1</v>
      </c>
    </row>
    <row r="86" spans="1:16">
      <c r="A86" s="37">
        <v>77</v>
      </c>
      <c r="B86" s="6"/>
      <c r="C86" s="6"/>
      <c r="D86" s="6"/>
      <c r="E86" s="212"/>
      <c r="F86" s="211"/>
      <c r="G86" s="211"/>
      <c r="H86" s="211"/>
      <c r="I86" s="16" t="str">
        <f t="shared" si="9"/>
        <v/>
      </c>
      <c r="J86" s="16" t="str">
        <f t="shared" si="10"/>
        <v/>
      </c>
      <c r="K86" s="58" t="str">
        <f t="shared" si="11"/>
        <v/>
      </c>
      <c r="L86" s="58" t="str">
        <f t="shared" si="12"/>
        <v/>
      </c>
      <c r="M86" s="365" t="str">
        <f t="shared" si="13"/>
        <v/>
      </c>
      <c r="N86" s="58" t="str">
        <f t="shared" si="14"/>
        <v/>
      </c>
      <c r="O86" s="342" t="b">
        <f t="shared" si="15"/>
        <v>0</v>
      </c>
      <c r="P86" s="343">
        <f t="shared" si="16"/>
        <v>1</v>
      </c>
    </row>
    <row r="87" spans="1:16">
      <c r="A87" s="37">
        <v>78</v>
      </c>
      <c r="B87" s="6"/>
      <c r="C87" s="6"/>
      <c r="D87" s="6"/>
      <c r="E87" s="212"/>
      <c r="F87" s="211"/>
      <c r="G87" s="211"/>
      <c r="H87" s="211"/>
      <c r="I87" s="16" t="str">
        <f t="shared" si="9"/>
        <v/>
      </c>
      <c r="J87" s="16" t="str">
        <f t="shared" si="10"/>
        <v/>
      </c>
      <c r="K87" s="58" t="str">
        <f t="shared" si="11"/>
        <v/>
      </c>
      <c r="L87" s="58" t="str">
        <f t="shared" si="12"/>
        <v/>
      </c>
      <c r="M87" s="365" t="str">
        <f t="shared" si="13"/>
        <v/>
      </c>
      <c r="N87" s="58" t="str">
        <f t="shared" si="14"/>
        <v/>
      </c>
      <c r="O87" s="342" t="b">
        <f t="shared" si="15"/>
        <v>0</v>
      </c>
      <c r="P87" s="343">
        <f t="shared" si="16"/>
        <v>1</v>
      </c>
    </row>
    <row r="88" spans="1:16">
      <c r="A88" s="37">
        <v>79</v>
      </c>
      <c r="B88" s="6"/>
      <c r="C88" s="6"/>
      <c r="D88" s="6"/>
      <c r="E88" s="212"/>
      <c r="F88" s="211"/>
      <c r="G88" s="211"/>
      <c r="H88" s="211"/>
      <c r="I88" s="16" t="str">
        <f t="shared" si="9"/>
        <v/>
      </c>
      <c r="J88" s="16" t="str">
        <f t="shared" si="10"/>
        <v/>
      </c>
      <c r="K88" s="58" t="str">
        <f t="shared" si="11"/>
        <v/>
      </c>
      <c r="L88" s="58" t="str">
        <f t="shared" si="12"/>
        <v/>
      </c>
      <c r="M88" s="365" t="str">
        <f t="shared" si="13"/>
        <v/>
      </c>
      <c r="N88" s="58" t="str">
        <f t="shared" si="14"/>
        <v/>
      </c>
      <c r="O88" s="342" t="b">
        <f t="shared" si="15"/>
        <v>0</v>
      </c>
      <c r="P88" s="343">
        <f t="shared" si="16"/>
        <v>1</v>
      </c>
    </row>
    <row r="89" spans="1:16">
      <c r="A89" s="37">
        <v>80</v>
      </c>
      <c r="B89" s="6"/>
      <c r="C89" s="6"/>
      <c r="D89" s="6"/>
      <c r="E89" s="212"/>
      <c r="F89" s="211"/>
      <c r="G89" s="211"/>
      <c r="H89" s="211"/>
      <c r="I89" s="16" t="str">
        <f t="shared" si="9"/>
        <v/>
      </c>
      <c r="J89" s="16" t="str">
        <f t="shared" si="10"/>
        <v/>
      </c>
      <c r="K89" s="58" t="str">
        <f t="shared" si="11"/>
        <v/>
      </c>
      <c r="L89" s="58" t="str">
        <f t="shared" si="12"/>
        <v/>
      </c>
      <c r="M89" s="365" t="str">
        <f t="shared" si="13"/>
        <v/>
      </c>
      <c r="N89" s="58" t="str">
        <f t="shared" si="14"/>
        <v/>
      </c>
      <c r="O89" s="342" t="b">
        <f t="shared" si="15"/>
        <v>0</v>
      </c>
      <c r="P89" s="343">
        <f t="shared" si="16"/>
        <v>1</v>
      </c>
    </row>
    <row r="90" spans="1:16">
      <c r="A90" s="37">
        <v>81</v>
      </c>
      <c r="B90" s="6"/>
      <c r="C90" s="6"/>
      <c r="D90" s="6"/>
      <c r="E90" s="212"/>
      <c r="F90" s="211"/>
      <c r="G90" s="211"/>
      <c r="H90" s="211"/>
      <c r="I90" s="16" t="str">
        <f t="shared" si="9"/>
        <v/>
      </c>
      <c r="J90" s="16" t="str">
        <f t="shared" si="10"/>
        <v/>
      </c>
      <c r="K90" s="58" t="str">
        <f t="shared" si="11"/>
        <v/>
      </c>
      <c r="L90" s="58" t="str">
        <f t="shared" si="12"/>
        <v/>
      </c>
      <c r="M90" s="365" t="str">
        <f t="shared" si="13"/>
        <v/>
      </c>
      <c r="N90" s="58" t="str">
        <f t="shared" si="14"/>
        <v/>
      </c>
      <c r="O90" s="342" t="b">
        <f t="shared" si="15"/>
        <v>0</v>
      </c>
      <c r="P90" s="343">
        <f t="shared" si="16"/>
        <v>1</v>
      </c>
    </row>
    <row r="91" spans="1:16">
      <c r="A91" s="37">
        <v>82</v>
      </c>
      <c r="B91" s="6"/>
      <c r="C91" s="6"/>
      <c r="D91" s="6"/>
      <c r="E91" s="212"/>
      <c r="F91" s="211"/>
      <c r="G91" s="211"/>
      <c r="H91" s="211"/>
      <c r="I91" s="16" t="str">
        <f t="shared" si="9"/>
        <v/>
      </c>
      <c r="J91" s="16" t="str">
        <f t="shared" si="10"/>
        <v/>
      </c>
      <c r="K91" s="58" t="str">
        <f t="shared" si="11"/>
        <v/>
      </c>
      <c r="L91" s="58" t="str">
        <f t="shared" si="12"/>
        <v/>
      </c>
      <c r="M91" s="365" t="str">
        <f t="shared" si="13"/>
        <v/>
      </c>
      <c r="N91" s="58" t="str">
        <f t="shared" si="14"/>
        <v/>
      </c>
      <c r="O91" s="342" t="b">
        <f t="shared" si="15"/>
        <v>0</v>
      </c>
      <c r="P91" s="343">
        <f t="shared" si="16"/>
        <v>1</v>
      </c>
    </row>
    <row r="92" spans="1:16">
      <c r="A92" s="37">
        <v>83</v>
      </c>
      <c r="B92" s="6"/>
      <c r="C92" s="6"/>
      <c r="D92" s="6"/>
      <c r="E92" s="212"/>
      <c r="F92" s="211"/>
      <c r="G92" s="211"/>
      <c r="H92" s="211"/>
      <c r="I92" s="16" t="str">
        <f t="shared" si="9"/>
        <v/>
      </c>
      <c r="J92" s="16" t="str">
        <f t="shared" si="10"/>
        <v/>
      </c>
      <c r="K92" s="58" t="str">
        <f t="shared" si="11"/>
        <v/>
      </c>
      <c r="L92" s="58" t="str">
        <f t="shared" si="12"/>
        <v/>
      </c>
      <c r="M92" s="365" t="str">
        <f t="shared" si="13"/>
        <v/>
      </c>
      <c r="N92" s="58" t="str">
        <f t="shared" si="14"/>
        <v/>
      </c>
      <c r="O92" s="342" t="b">
        <f t="shared" si="15"/>
        <v>0</v>
      </c>
      <c r="P92" s="343">
        <f t="shared" si="16"/>
        <v>1</v>
      </c>
    </row>
    <row r="93" spans="1:16">
      <c r="A93" s="37">
        <v>84</v>
      </c>
      <c r="B93" s="6"/>
      <c r="C93" s="6"/>
      <c r="D93" s="6"/>
      <c r="E93" s="212"/>
      <c r="F93" s="211"/>
      <c r="G93" s="211"/>
      <c r="H93" s="211"/>
      <c r="I93" s="16" t="str">
        <f t="shared" si="9"/>
        <v/>
      </c>
      <c r="J93" s="16" t="str">
        <f t="shared" si="10"/>
        <v/>
      </c>
      <c r="K93" s="58" t="str">
        <f t="shared" si="11"/>
        <v/>
      </c>
      <c r="L93" s="58" t="str">
        <f t="shared" si="12"/>
        <v/>
      </c>
      <c r="M93" s="365" t="str">
        <f t="shared" si="13"/>
        <v/>
      </c>
      <c r="N93" s="58" t="str">
        <f t="shared" si="14"/>
        <v/>
      </c>
      <c r="O93" s="342" t="b">
        <f t="shared" si="15"/>
        <v>0</v>
      </c>
      <c r="P93" s="343">
        <f t="shared" si="16"/>
        <v>1</v>
      </c>
    </row>
    <row r="94" spans="1:16">
      <c r="A94" s="37">
        <v>85</v>
      </c>
      <c r="B94" s="6"/>
      <c r="C94" s="6"/>
      <c r="D94" s="6"/>
      <c r="E94" s="212"/>
      <c r="F94" s="211"/>
      <c r="G94" s="211"/>
      <c r="H94" s="211"/>
      <c r="I94" s="16" t="str">
        <f t="shared" si="9"/>
        <v/>
      </c>
      <c r="J94" s="16" t="str">
        <f t="shared" si="10"/>
        <v/>
      </c>
      <c r="K94" s="58" t="str">
        <f t="shared" si="11"/>
        <v/>
      </c>
      <c r="L94" s="58" t="str">
        <f t="shared" si="12"/>
        <v/>
      </c>
      <c r="M94" s="365" t="str">
        <f t="shared" si="13"/>
        <v/>
      </c>
      <c r="N94" s="58" t="str">
        <f t="shared" si="14"/>
        <v/>
      </c>
      <c r="O94" s="342" t="b">
        <f t="shared" si="15"/>
        <v>0</v>
      </c>
      <c r="P94" s="343">
        <f t="shared" si="16"/>
        <v>1</v>
      </c>
    </row>
    <row r="95" spans="1:16">
      <c r="A95" s="37">
        <v>86</v>
      </c>
      <c r="B95" s="6"/>
      <c r="C95" s="6"/>
      <c r="D95" s="6"/>
      <c r="E95" s="212"/>
      <c r="F95" s="211"/>
      <c r="G95" s="211"/>
      <c r="H95" s="211"/>
      <c r="I95" s="16" t="str">
        <f t="shared" si="9"/>
        <v/>
      </c>
      <c r="J95" s="16" t="str">
        <f t="shared" si="10"/>
        <v/>
      </c>
      <c r="K95" s="58" t="str">
        <f t="shared" si="11"/>
        <v/>
      </c>
      <c r="L95" s="58" t="str">
        <f t="shared" si="12"/>
        <v/>
      </c>
      <c r="M95" s="365" t="str">
        <f t="shared" si="13"/>
        <v/>
      </c>
      <c r="N95" s="58" t="str">
        <f t="shared" si="14"/>
        <v/>
      </c>
      <c r="O95" s="342" t="b">
        <f t="shared" si="15"/>
        <v>0</v>
      </c>
      <c r="P95" s="343">
        <f t="shared" si="16"/>
        <v>1</v>
      </c>
    </row>
    <row r="96" spans="1:16">
      <c r="A96" s="37">
        <v>87</v>
      </c>
      <c r="B96" s="6"/>
      <c r="C96" s="6"/>
      <c r="D96" s="6"/>
      <c r="E96" s="212"/>
      <c r="F96" s="211"/>
      <c r="G96" s="211"/>
      <c r="H96" s="211"/>
      <c r="I96" s="16" t="str">
        <f t="shared" si="9"/>
        <v/>
      </c>
      <c r="J96" s="16" t="str">
        <f t="shared" si="10"/>
        <v/>
      </c>
      <c r="K96" s="58" t="str">
        <f t="shared" si="11"/>
        <v/>
      </c>
      <c r="L96" s="58" t="str">
        <f t="shared" si="12"/>
        <v/>
      </c>
      <c r="M96" s="365" t="str">
        <f t="shared" si="13"/>
        <v/>
      </c>
      <c r="N96" s="58" t="str">
        <f t="shared" si="14"/>
        <v/>
      </c>
      <c r="O96" s="342" t="b">
        <f t="shared" si="15"/>
        <v>0</v>
      </c>
      <c r="P96" s="343">
        <f t="shared" si="16"/>
        <v>1</v>
      </c>
    </row>
    <row r="97" spans="1:16">
      <c r="A97" s="37">
        <v>88</v>
      </c>
      <c r="B97" s="6"/>
      <c r="C97" s="6"/>
      <c r="D97" s="6"/>
      <c r="E97" s="212"/>
      <c r="F97" s="211"/>
      <c r="G97" s="211"/>
      <c r="H97" s="211"/>
      <c r="I97" s="16" t="str">
        <f t="shared" si="9"/>
        <v/>
      </c>
      <c r="J97" s="16" t="str">
        <f t="shared" si="10"/>
        <v/>
      </c>
      <c r="K97" s="58" t="str">
        <f t="shared" si="11"/>
        <v/>
      </c>
      <c r="L97" s="58" t="str">
        <f t="shared" si="12"/>
        <v/>
      </c>
      <c r="M97" s="365" t="str">
        <f t="shared" si="13"/>
        <v/>
      </c>
      <c r="N97" s="58" t="str">
        <f t="shared" si="14"/>
        <v/>
      </c>
      <c r="O97" s="342" t="b">
        <f t="shared" si="15"/>
        <v>0</v>
      </c>
      <c r="P97" s="343">
        <f t="shared" si="16"/>
        <v>1</v>
      </c>
    </row>
    <row r="98" spans="1:16">
      <c r="A98" s="37">
        <v>89</v>
      </c>
      <c r="B98" s="6"/>
      <c r="C98" s="6"/>
      <c r="D98" s="6"/>
      <c r="E98" s="212"/>
      <c r="F98" s="211"/>
      <c r="G98" s="211"/>
      <c r="H98" s="211"/>
      <c r="I98" s="16" t="str">
        <f t="shared" si="9"/>
        <v/>
      </c>
      <c r="J98" s="16" t="str">
        <f t="shared" si="10"/>
        <v/>
      </c>
      <c r="K98" s="58" t="str">
        <f t="shared" si="11"/>
        <v/>
      </c>
      <c r="L98" s="58" t="str">
        <f t="shared" si="12"/>
        <v/>
      </c>
      <c r="M98" s="365" t="str">
        <f t="shared" si="13"/>
        <v/>
      </c>
      <c r="N98" s="58" t="str">
        <f t="shared" si="14"/>
        <v/>
      </c>
      <c r="O98" s="342" t="b">
        <f t="shared" si="15"/>
        <v>0</v>
      </c>
      <c r="P98" s="343">
        <f t="shared" si="16"/>
        <v>1</v>
      </c>
    </row>
    <row r="99" spans="1:16">
      <c r="A99" s="37">
        <v>90</v>
      </c>
      <c r="B99" s="6"/>
      <c r="C99" s="6"/>
      <c r="D99" s="6"/>
      <c r="E99" s="212"/>
      <c r="F99" s="211"/>
      <c r="G99" s="211"/>
      <c r="H99" s="211"/>
      <c r="I99" s="16" t="str">
        <f t="shared" si="9"/>
        <v/>
      </c>
      <c r="J99" s="16" t="str">
        <f t="shared" si="10"/>
        <v/>
      </c>
      <c r="K99" s="58" t="str">
        <f t="shared" si="11"/>
        <v/>
      </c>
      <c r="L99" s="58" t="str">
        <f t="shared" si="12"/>
        <v/>
      </c>
      <c r="M99" s="365" t="str">
        <f t="shared" si="13"/>
        <v/>
      </c>
      <c r="N99" s="58" t="str">
        <f t="shared" si="14"/>
        <v/>
      </c>
      <c r="O99" s="342" t="b">
        <f t="shared" si="15"/>
        <v>0</v>
      </c>
      <c r="P99" s="343">
        <f t="shared" si="16"/>
        <v>1</v>
      </c>
    </row>
    <row r="100" spans="1:16">
      <c r="A100" s="37">
        <v>91</v>
      </c>
      <c r="B100" s="6"/>
      <c r="C100" s="6"/>
      <c r="D100" s="6"/>
      <c r="E100" s="212"/>
      <c r="F100" s="211"/>
      <c r="G100" s="211"/>
      <c r="H100" s="211"/>
      <c r="I100" s="16" t="str">
        <f t="shared" si="9"/>
        <v/>
      </c>
      <c r="J100" s="16" t="str">
        <f t="shared" si="10"/>
        <v/>
      </c>
      <c r="K100" s="58" t="str">
        <f t="shared" si="11"/>
        <v/>
      </c>
      <c r="L100" s="58" t="str">
        <f t="shared" si="12"/>
        <v/>
      </c>
      <c r="M100" s="365" t="str">
        <f t="shared" si="13"/>
        <v/>
      </c>
      <c r="N100" s="58" t="str">
        <f t="shared" si="14"/>
        <v/>
      </c>
      <c r="O100" s="342" t="b">
        <f t="shared" si="15"/>
        <v>0</v>
      </c>
      <c r="P100" s="343">
        <f t="shared" si="16"/>
        <v>1</v>
      </c>
    </row>
    <row r="101" spans="1:16">
      <c r="A101" s="37">
        <v>92</v>
      </c>
      <c r="B101" s="6"/>
      <c r="C101" s="6"/>
      <c r="D101" s="6"/>
      <c r="E101" s="212"/>
      <c r="F101" s="211"/>
      <c r="G101" s="211"/>
      <c r="H101" s="211"/>
      <c r="I101" s="16" t="str">
        <f t="shared" si="9"/>
        <v/>
      </c>
      <c r="J101" s="16" t="str">
        <f t="shared" si="10"/>
        <v/>
      </c>
      <c r="K101" s="58" t="str">
        <f t="shared" si="11"/>
        <v/>
      </c>
      <c r="L101" s="58" t="str">
        <f t="shared" si="12"/>
        <v/>
      </c>
      <c r="M101" s="365" t="str">
        <f t="shared" si="13"/>
        <v/>
      </c>
      <c r="N101" s="58" t="str">
        <f t="shared" si="14"/>
        <v/>
      </c>
      <c r="O101" s="342" t="b">
        <f t="shared" si="15"/>
        <v>0</v>
      </c>
      <c r="P101" s="343">
        <f t="shared" si="16"/>
        <v>1</v>
      </c>
    </row>
    <row r="102" spans="1:16">
      <c r="A102" s="37">
        <v>93</v>
      </c>
      <c r="B102" s="6"/>
      <c r="C102" s="6"/>
      <c r="D102" s="6"/>
      <c r="E102" s="212"/>
      <c r="F102" s="211"/>
      <c r="G102" s="211"/>
      <c r="H102" s="211"/>
      <c r="I102" s="16" t="str">
        <f t="shared" si="9"/>
        <v/>
      </c>
      <c r="J102" s="16" t="str">
        <f t="shared" si="10"/>
        <v/>
      </c>
      <c r="K102" s="58" t="str">
        <f t="shared" si="11"/>
        <v/>
      </c>
      <c r="L102" s="58" t="str">
        <f t="shared" si="12"/>
        <v/>
      </c>
      <c r="M102" s="365" t="str">
        <f t="shared" si="13"/>
        <v/>
      </c>
      <c r="N102" s="58" t="str">
        <f t="shared" si="14"/>
        <v/>
      </c>
      <c r="O102" s="342" t="b">
        <f t="shared" si="15"/>
        <v>0</v>
      </c>
      <c r="P102" s="343">
        <f t="shared" si="16"/>
        <v>1</v>
      </c>
    </row>
    <row r="103" spans="1:16">
      <c r="A103" s="37">
        <v>94</v>
      </c>
      <c r="B103" s="6"/>
      <c r="C103" s="6"/>
      <c r="D103" s="6"/>
      <c r="E103" s="212"/>
      <c r="F103" s="211"/>
      <c r="G103" s="211"/>
      <c r="H103" s="211"/>
      <c r="I103" s="16" t="str">
        <f t="shared" si="9"/>
        <v/>
      </c>
      <c r="J103" s="16" t="str">
        <f t="shared" si="10"/>
        <v/>
      </c>
      <c r="K103" s="58" t="str">
        <f t="shared" si="11"/>
        <v/>
      </c>
      <c r="L103" s="58" t="str">
        <f t="shared" si="12"/>
        <v/>
      </c>
      <c r="M103" s="365" t="str">
        <f t="shared" si="13"/>
        <v/>
      </c>
      <c r="N103" s="58" t="str">
        <f t="shared" si="14"/>
        <v/>
      </c>
      <c r="O103" s="342" t="b">
        <f t="shared" si="15"/>
        <v>0</v>
      </c>
      <c r="P103" s="343">
        <f t="shared" si="16"/>
        <v>1</v>
      </c>
    </row>
    <row r="104" spans="1:16">
      <c r="A104" s="37">
        <v>95</v>
      </c>
      <c r="B104" s="6"/>
      <c r="C104" s="6"/>
      <c r="D104" s="6"/>
      <c r="E104" s="212"/>
      <c r="F104" s="211"/>
      <c r="G104" s="211"/>
      <c r="H104" s="211"/>
      <c r="I104" s="16" t="str">
        <f t="shared" si="9"/>
        <v/>
      </c>
      <c r="J104" s="16" t="str">
        <f t="shared" si="10"/>
        <v/>
      </c>
      <c r="K104" s="58" t="str">
        <f t="shared" si="11"/>
        <v/>
      </c>
      <c r="L104" s="58" t="str">
        <f t="shared" si="12"/>
        <v/>
      </c>
      <c r="M104" s="365" t="str">
        <f t="shared" si="13"/>
        <v/>
      </c>
      <c r="N104" s="58" t="str">
        <f t="shared" si="14"/>
        <v/>
      </c>
      <c r="O104" s="342" t="b">
        <f t="shared" si="15"/>
        <v>0</v>
      </c>
      <c r="P104" s="343">
        <f t="shared" si="16"/>
        <v>1</v>
      </c>
    </row>
    <row r="105" spans="1:16">
      <c r="A105" s="37">
        <v>96</v>
      </c>
      <c r="B105" s="6"/>
      <c r="C105" s="6"/>
      <c r="D105" s="6"/>
      <c r="E105" s="212"/>
      <c r="F105" s="211"/>
      <c r="G105" s="211"/>
      <c r="H105" s="211"/>
      <c r="I105" s="16" t="str">
        <f t="shared" si="9"/>
        <v/>
      </c>
      <c r="J105" s="16" t="str">
        <f t="shared" si="10"/>
        <v/>
      </c>
      <c r="K105" s="58" t="str">
        <f t="shared" si="11"/>
        <v/>
      </c>
      <c r="L105" s="58" t="str">
        <f t="shared" si="12"/>
        <v/>
      </c>
      <c r="M105" s="365" t="str">
        <f t="shared" si="13"/>
        <v/>
      </c>
      <c r="N105" s="58" t="str">
        <f t="shared" si="14"/>
        <v/>
      </c>
      <c r="O105" s="342" t="b">
        <f t="shared" si="15"/>
        <v>0</v>
      </c>
      <c r="P105" s="343">
        <f t="shared" si="16"/>
        <v>1</v>
      </c>
    </row>
    <row r="106" spans="1:16">
      <c r="A106" s="37">
        <v>97</v>
      </c>
      <c r="B106" s="6"/>
      <c r="C106" s="6"/>
      <c r="D106" s="6"/>
      <c r="E106" s="212"/>
      <c r="F106" s="211"/>
      <c r="G106" s="211"/>
      <c r="H106" s="211"/>
      <c r="I106" s="16" t="str">
        <f t="shared" si="9"/>
        <v/>
      </c>
      <c r="J106" s="16" t="str">
        <f t="shared" si="10"/>
        <v/>
      </c>
      <c r="K106" s="58" t="str">
        <f t="shared" si="11"/>
        <v/>
      </c>
      <c r="L106" s="58" t="str">
        <f t="shared" si="12"/>
        <v/>
      </c>
      <c r="M106" s="365" t="str">
        <f t="shared" si="13"/>
        <v/>
      </c>
      <c r="N106" s="58" t="str">
        <f t="shared" si="14"/>
        <v/>
      </c>
      <c r="O106" s="342" t="b">
        <f t="shared" si="15"/>
        <v>0</v>
      </c>
      <c r="P106" s="343">
        <f t="shared" si="16"/>
        <v>1</v>
      </c>
    </row>
    <row r="107" spans="1:16">
      <c r="A107" s="37">
        <v>98</v>
      </c>
      <c r="B107" s="6"/>
      <c r="C107" s="6"/>
      <c r="D107" s="6"/>
      <c r="E107" s="212"/>
      <c r="F107" s="211"/>
      <c r="G107" s="211"/>
      <c r="H107" s="211"/>
      <c r="I107" s="16" t="str">
        <f t="shared" si="9"/>
        <v/>
      </c>
      <c r="J107" s="16" t="str">
        <f t="shared" si="10"/>
        <v/>
      </c>
      <c r="K107" s="58" t="str">
        <f t="shared" si="11"/>
        <v/>
      </c>
      <c r="L107" s="58" t="str">
        <f t="shared" si="12"/>
        <v/>
      </c>
      <c r="M107" s="365" t="str">
        <f t="shared" si="13"/>
        <v/>
      </c>
      <c r="N107" s="58" t="str">
        <f t="shared" si="14"/>
        <v/>
      </c>
      <c r="O107" s="342" t="b">
        <f t="shared" si="15"/>
        <v>0</v>
      </c>
      <c r="P107" s="343">
        <f t="shared" si="16"/>
        <v>1</v>
      </c>
    </row>
    <row r="108" spans="1:16">
      <c r="A108" s="139">
        <v>99</v>
      </c>
      <c r="B108" s="6"/>
      <c r="C108" s="6"/>
      <c r="D108" s="6"/>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140"/>
      <c r="E109" s="141"/>
      <c r="F109" s="142"/>
      <c r="G109" s="140"/>
      <c r="H109" s="141"/>
      <c r="I109" s="16" t="str">
        <f t="shared" si="9"/>
        <v/>
      </c>
      <c r="J109" s="16" t="str">
        <f t="shared" si="10"/>
        <v/>
      </c>
    </row>
    <row r="110" spans="1:16">
      <c r="A110" s="139">
        <v>101</v>
      </c>
      <c r="B110" s="140"/>
      <c r="C110" s="140"/>
      <c r="D110" s="140"/>
      <c r="E110" s="141"/>
      <c r="F110" s="142"/>
      <c r="G110" s="140"/>
      <c r="H110" s="141"/>
      <c r="I110" s="16" t="str">
        <f t="shared" si="9"/>
        <v/>
      </c>
      <c r="J110" s="16" t="str">
        <f t="shared" si="10"/>
        <v/>
      </c>
    </row>
    <row r="111" spans="1:16">
      <c r="A111" s="139">
        <v>102</v>
      </c>
      <c r="B111" s="140"/>
      <c r="C111" s="140"/>
      <c r="D111" s="140"/>
      <c r="E111" s="141"/>
      <c r="F111" s="142"/>
      <c r="G111" s="140"/>
      <c r="H111" s="141"/>
      <c r="I111" s="16" t="str">
        <f t="shared" si="9"/>
        <v/>
      </c>
      <c r="J111" s="16" t="str">
        <f t="shared" si="10"/>
        <v/>
      </c>
    </row>
    <row r="112" spans="1:16">
      <c r="A112" s="139">
        <v>103</v>
      </c>
      <c r="B112" s="140"/>
      <c r="C112" s="140"/>
      <c r="D112" s="140"/>
      <c r="E112" s="141"/>
      <c r="F112" s="142"/>
      <c r="G112" s="140"/>
      <c r="H112" s="141"/>
      <c r="I112" s="16" t="str">
        <f t="shared" si="9"/>
        <v/>
      </c>
      <c r="J112" s="16" t="str">
        <f t="shared" si="10"/>
        <v/>
      </c>
    </row>
    <row r="113" spans="1:10">
      <c r="A113" s="139">
        <v>104</v>
      </c>
      <c r="B113" s="140"/>
      <c r="C113" s="140"/>
      <c r="D113" s="140"/>
      <c r="E113" s="141"/>
      <c r="F113" s="142"/>
      <c r="G113" s="140"/>
      <c r="H113" s="141"/>
      <c r="I113" s="16" t="str">
        <f t="shared" si="9"/>
        <v/>
      </c>
      <c r="J113" s="16" t="str">
        <f t="shared" si="10"/>
        <v/>
      </c>
    </row>
    <row r="114" spans="1:10">
      <c r="A114" s="139">
        <v>105</v>
      </c>
      <c r="B114" s="140"/>
      <c r="C114" s="140"/>
      <c r="D114" s="140"/>
      <c r="E114" s="141"/>
      <c r="F114" s="142"/>
      <c r="G114" s="140"/>
      <c r="H114" s="141"/>
      <c r="I114" s="16" t="str">
        <f t="shared" si="9"/>
        <v/>
      </c>
      <c r="J114" s="16" t="str">
        <f t="shared" si="10"/>
        <v/>
      </c>
    </row>
    <row r="115" spans="1:10">
      <c r="A115" s="139">
        <v>106</v>
      </c>
      <c r="B115" s="140"/>
      <c r="C115" s="140"/>
      <c r="D115" s="140"/>
      <c r="E115" s="141"/>
      <c r="F115" s="142"/>
      <c r="G115" s="140"/>
      <c r="H115" s="141"/>
      <c r="I115" s="16" t="str">
        <f t="shared" si="9"/>
        <v/>
      </c>
      <c r="J115" s="16" t="str">
        <f t="shared" si="10"/>
        <v/>
      </c>
    </row>
    <row r="116" spans="1:10">
      <c r="A116" s="139">
        <v>107</v>
      </c>
      <c r="B116" s="140"/>
      <c r="C116" s="140"/>
      <c r="D116" s="140"/>
      <c r="E116" s="141"/>
      <c r="F116" s="142"/>
      <c r="G116" s="140"/>
      <c r="H116" s="141"/>
      <c r="I116" s="16" t="str">
        <f t="shared" si="9"/>
        <v/>
      </c>
      <c r="J116" s="16" t="str">
        <f t="shared" si="10"/>
        <v/>
      </c>
    </row>
    <row r="117" spans="1:10">
      <c r="A117" s="139">
        <v>108</v>
      </c>
      <c r="B117" s="140"/>
      <c r="C117" s="140"/>
      <c r="D117" s="140"/>
      <c r="E117" s="141"/>
      <c r="F117" s="142"/>
      <c r="G117" s="140"/>
      <c r="H117" s="141"/>
      <c r="I117" s="16" t="str">
        <f t="shared" si="9"/>
        <v/>
      </c>
      <c r="J117" s="16" t="str">
        <f t="shared" si="10"/>
        <v/>
      </c>
    </row>
    <row r="118" spans="1:10">
      <c r="A118" s="139">
        <v>109</v>
      </c>
      <c r="B118" s="140"/>
      <c r="C118" s="140"/>
      <c r="D118" s="140"/>
      <c r="E118" s="141"/>
      <c r="F118" s="142"/>
      <c r="G118" s="140"/>
      <c r="H118" s="141"/>
      <c r="I118" s="16" t="str">
        <f t="shared" si="9"/>
        <v/>
      </c>
      <c r="J118" s="16" t="str">
        <f t="shared" si="10"/>
        <v/>
      </c>
    </row>
    <row r="119" spans="1:10">
      <c r="A119" s="139">
        <v>110</v>
      </c>
      <c r="B119" s="140"/>
      <c r="C119" s="140"/>
      <c r="D119" s="140"/>
      <c r="E119" s="141"/>
      <c r="F119" s="142"/>
      <c r="G119" s="140"/>
      <c r="H119" s="141"/>
      <c r="I119" s="16" t="str">
        <f t="shared" si="9"/>
        <v/>
      </c>
      <c r="J119" s="16" t="str">
        <f t="shared" si="10"/>
        <v/>
      </c>
    </row>
    <row r="120" spans="1:10">
      <c r="A120" s="139">
        <v>111</v>
      </c>
      <c r="B120" s="140"/>
      <c r="C120" s="140"/>
      <c r="D120" s="140"/>
      <c r="E120" s="141"/>
      <c r="F120" s="142"/>
      <c r="G120" s="140"/>
      <c r="H120" s="141"/>
      <c r="I120" s="16" t="str">
        <f t="shared" si="9"/>
        <v/>
      </c>
      <c r="J120" s="16" t="str">
        <f t="shared" si="10"/>
        <v/>
      </c>
    </row>
    <row r="121" spans="1:10">
      <c r="A121" s="139">
        <v>112</v>
      </c>
      <c r="B121" s="140"/>
      <c r="C121" s="140"/>
      <c r="D121" s="140"/>
      <c r="E121" s="141"/>
      <c r="F121" s="142"/>
      <c r="G121" s="140"/>
      <c r="H121" s="141"/>
      <c r="I121" s="16" t="str">
        <f t="shared" si="9"/>
        <v/>
      </c>
      <c r="J121" s="16" t="str">
        <f t="shared" si="10"/>
        <v/>
      </c>
    </row>
    <row r="122" spans="1:10">
      <c r="A122" s="139">
        <v>113</v>
      </c>
      <c r="B122" s="140"/>
      <c r="C122" s="140"/>
      <c r="D122" s="140"/>
      <c r="E122" s="141"/>
      <c r="F122" s="142"/>
      <c r="G122" s="140"/>
      <c r="H122" s="141"/>
      <c r="I122" s="16" t="str">
        <f t="shared" si="9"/>
        <v/>
      </c>
      <c r="J122" s="16" t="str">
        <f t="shared" si="10"/>
        <v/>
      </c>
    </row>
    <row r="123" spans="1:10">
      <c r="A123" s="139">
        <v>114</v>
      </c>
      <c r="B123" s="140"/>
      <c r="C123" s="140"/>
      <c r="D123" s="140"/>
      <c r="E123" s="141"/>
      <c r="F123" s="142"/>
      <c r="G123" s="140"/>
      <c r="H123" s="141"/>
      <c r="I123" s="16" t="str">
        <f t="shared" si="9"/>
        <v/>
      </c>
      <c r="J123" s="16" t="str">
        <f t="shared" si="10"/>
        <v/>
      </c>
    </row>
    <row r="124" spans="1:10">
      <c r="A124" s="139">
        <v>115</v>
      </c>
      <c r="B124" s="140"/>
      <c r="C124" s="140"/>
      <c r="D124" s="140"/>
      <c r="E124" s="141"/>
      <c r="F124" s="142"/>
      <c r="G124" s="140"/>
      <c r="H124" s="141"/>
      <c r="I124" s="16" t="str">
        <f t="shared" si="9"/>
        <v/>
      </c>
      <c r="J124" s="16" t="str">
        <f t="shared" si="10"/>
        <v/>
      </c>
    </row>
    <row r="125" spans="1:10">
      <c r="A125" s="139">
        <v>116</v>
      </c>
      <c r="B125" s="140"/>
      <c r="C125" s="140"/>
      <c r="D125" s="140"/>
      <c r="E125" s="141"/>
      <c r="F125" s="142"/>
      <c r="G125" s="140"/>
      <c r="H125" s="141"/>
      <c r="I125" s="16" t="str">
        <f t="shared" si="9"/>
        <v/>
      </c>
      <c r="J125" s="16" t="str">
        <f t="shared" si="10"/>
        <v/>
      </c>
    </row>
    <row r="126" spans="1:10">
      <c r="A126" s="139">
        <v>117</v>
      </c>
      <c r="B126" s="140"/>
      <c r="C126" s="140"/>
      <c r="D126" s="140"/>
      <c r="E126" s="141"/>
      <c r="F126" s="142"/>
      <c r="G126" s="140"/>
      <c r="H126" s="141"/>
      <c r="I126" s="16" t="str">
        <f t="shared" si="9"/>
        <v/>
      </c>
      <c r="J126" s="16" t="str">
        <f t="shared" si="10"/>
        <v/>
      </c>
    </row>
    <row r="127" spans="1:10">
      <c r="A127" s="139">
        <v>118</v>
      </c>
      <c r="B127" s="140"/>
      <c r="C127" s="140"/>
      <c r="D127" s="140"/>
      <c r="E127" s="141"/>
      <c r="F127" s="142"/>
      <c r="G127" s="140"/>
      <c r="H127" s="141"/>
      <c r="I127" s="16" t="str">
        <f t="shared" si="9"/>
        <v/>
      </c>
      <c r="J127" s="16" t="str">
        <f t="shared" si="10"/>
        <v/>
      </c>
    </row>
    <row r="128" spans="1:10">
      <c r="A128" s="139">
        <v>119</v>
      </c>
      <c r="B128" s="140"/>
      <c r="C128" s="140"/>
      <c r="D128" s="140"/>
      <c r="E128" s="141"/>
      <c r="F128" s="142"/>
      <c r="G128" s="140"/>
      <c r="H128" s="141"/>
      <c r="I128" s="16" t="str">
        <f t="shared" si="9"/>
        <v/>
      </c>
      <c r="J128" s="16" t="str">
        <f t="shared" si="10"/>
        <v/>
      </c>
    </row>
    <row r="129" spans="1:10">
      <c r="A129" s="139">
        <v>120</v>
      </c>
      <c r="B129" s="140"/>
      <c r="C129" s="140"/>
      <c r="D129" s="140"/>
      <c r="E129" s="141"/>
      <c r="F129" s="142"/>
      <c r="G129" s="140"/>
      <c r="H129" s="141"/>
      <c r="I129" s="16" t="str">
        <f t="shared" si="9"/>
        <v/>
      </c>
      <c r="J129" s="16" t="str">
        <f t="shared" si="10"/>
        <v/>
      </c>
    </row>
    <row r="130" spans="1:10">
      <c r="A130" s="139">
        <v>121</v>
      </c>
      <c r="B130" s="140"/>
      <c r="C130" s="140"/>
      <c r="D130" s="140"/>
      <c r="E130" s="141"/>
      <c r="F130" s="142"/>
      <c r="G130" s="140"/>
      <c r="H130" s="141"/>
      <c r="I130" s="16" t="str">
        <f t="shared" si="9"/>
        <v/>
      </c>
      <c r="J130" s="16" t="str">
        <f t="shared" si="10"/>
        <v/>
      </c>
    </row>
    <row r="131" spans="1:10">
      <c r="A131" s="139">
        <v>122</v>
      </c>
      <c r="B131" s="140"/>
      <c r="C131" s="140"/>
      <c r="D131" s="140"/>
      <c r="E131" s="141"/>
      <c r="F131" s="142"/>
      <c r="G131" s="140"/>
      <c r="H131" s="141"/>
      <c r="I131" s="16" t="str">
        <f t="shared" si="9"/>
        <v/>
      </c>
      <c r="J131" s="16" t="str">
        <f t="shared" si="10"/>
        <v/>
      </c>
    </row>
    <row r="132" spans="1:10">
      <c r="A132" s="139">
        <v>123</v>
      </c>
      <c r="B132" s="140"/>
      <c r="C132" s="140"/>
      <c r="D132" s="140"/>
      <c r="E132" s="141"/>
      <c r="F132" s="142"/>
      <c r="G132" s="140"/>
      <c r="H132" s="141"/>
      <c r="I132" s="16" t="str">
        <f t="shared" si="9"/>
        <v/>
      </c>
      <c r="J132" s="16" t="str">
        <f t="shared" si="10"/>
        <v/>
      </c>
    </row>
    <row r="133" spans="1:10">
      <c r="A133" s="139">
        <v>124</v>
      </c>
      <c r="B133" s="140"/>
      <c r="C133" s="140"/>
      <c r="D133" s="140"/>
      <c r="E133" s="141"/>
      <c r="F133" s="142"/>
      <c r="G133" s="140"/>
      <c r="H133" s="141"/>
      <c r="I133" s="16" t="str">
        <f t="shared" si="9"/>
        <v/>
      </c>
      <c r="J133" s="16" t="str">
        <f t="shared" si="10"/>
        <v/>
      </c>
    </row>
    <row r="134" spans="1:10">
      <c r="A134" s="139">
        <v>125</v>
      </c>
      <c r="B134" s="140"/>
      <c r="C134" s="140"/>
      <c r="D134" s="140"/>
      <c r="E134" s="141"/>
      <c r="F134" s="142"/>
      <c r="G134" s="140"/>
      <c r="H134" s="141"/>
      <c r="I134" s="16" t="str">
        <f t="shared" si="9"/>
        <v/>
      </c>
      <c r="J134" s="16" t="str">
        <f t="shared" si="10"/>
        <v/>
      </c>
    </row>
    <row r="135" spans="1:10">
      <c r="A135" s="139">
        <v>126</v>
      </c>
      <c r="B135" s="140"/>
      <c r="C135" s="140"/>
      <c r="D135" s="140"/>
      <c r="E135" s="141"/>
      <c r="F135" s="142"/>
      <c r="G135" s="140"/>
      <c r="H135" s="141"/>
      <c r="I135" s="16" t="str">
        <f t="shared" si="9"/>
        <v/>
      </c>
      <c r="J135" s="16" t="str">
        <f t="shared" si="10"/>
        <v/>
      </c>
    </row>
    <row r="136" spans="1:10">
      <c r="A136" s="139">
        <v>127</v>
      </c>
      <c r="B136" s="140"/>
      <c r="C136" s="140"/>
      <c r="D136" s="140"/>
      <c r="E136" s="141"/>
      <c r="F136" s="142"/>
      <c r="G136" s="140"/>
      <c r="H136" s="141"/>
      <c r="I136" s="16" t="str">
        <f t="shared" si="9"/>
        <v/>
      </c>
      <c r="J136" s="16" t="str">
        <f t="shared" si="10"/>
        <v/>
      </c>
    </row>
    <row r="137" spans="1:10">
      <c r="A137" s="139">
        <v>128</v>
      </c>
      <c r="B137" s="140"/>
      <c r="C137" s="140"/>
      <c r="D137" s="140"/>
      <c r="E137" s="141"/>
      <c r="F137" s="142"/>
      <c r="G137" s="140"/>
      <c r="H137" s="141"/>
      <c r="I137" s="16" t="str">
        <f t="shared" si="9"/>
        <v/>
      </c>
      <c r="J137" s="16" t="str">
        <f t="shared" si="10"/>
        <v/>
      </c>
    </row>
    <row r="138" spans="1:10">
      <c r="A138" s="139">
        <v>129</v>
      </c>
      <c r="B138" s="140"/>
      <c r="C138" s="140"/>
      <c r="D138" s="140"/>
      <c r="E138" s="141"/>
      <c r="F138" s="142"/>
      <c r="G138" s="140"/>
      <c r="H138" s="141"/>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39">
        <v>130</v>
      </c>
      <c r="B139" s="140"/>
      <c r="C139" s="140"/>
      <c r="D139" s="140"/>
      <c r="E139" s="141"/>
      <c r="F139" s="142"/>
      <c r="G139" s="140"/>
      <c r="H139" s="141"/>
      <c r="I139" s="16" t="str">
        <f t="shared" si="17"/>
        <v/>
      </c>
      <c r="J139" s="16" t="str">
        <f t="shared" si="18"/>
        <v/>
      </c>
    </row>
    <row r="140" spans="1:10">
      <c r="A140" s="139">
        <v>131</v>
      </c>
      <c r="B140" s="140"/>
      <c r="C140" s="140"/>
      <c r="D140" s="140"/>
      <c r="E140" s="141"/>
      <c r="F140" s="142"/>
      <c r="G140" s="140"/>
      <c r="H140" s="141"/>
      <c r="I140" s="16" t="str">
        <f t="shared" si="17"/>
        <v/>
      </c>
      <c r="J140" s="16" t="str">
        <f t="shared" si="18"/>
        <v/>
      </c>
    </row>
    <row r="141" spans="1:10">
      <c r="A141" s="139">
        <v>132</v>
      </c>
      <c r="B141" s="140"/>
      <c r="C141" s="140"/>
      <c r="D141" s="140"/>
      <c r="E141" s="141"/>
      <c r="F141" s="142"/>
      <c r="G141" s="140"/>
      <c r="H141" s="141"/>
      <c r="I141" s="16" t="str">
        <f t="shared" si="17"/>
        <v/>
      </c>
      <c r="J141" s="16" t="str">
        <f t="shared" si="18"/>
        <v/>
      </c>
    </row>
    <row r="142" spans="1:10">
      <c r="A142" s="139">
        <v>133</v>
      </c>
      <c r="B142" s="140"/>
      <c r="C142" s="140"/>
      <c r="D142" s="140"/>
      <c r="E142" s="141"/>
      <c r="F142" s="142"/>
      <c r="G142" s="140"/>
      <c r="H142" s="141"/>
      <c r="I142" s="16" t="str">
        <f t="shared" si="17"/>
        <v/>
      </c>
      <c r="J142" s="16" t="str">
        <f t="shared" si="18"/>
        <v/>
      </c>
    </row>
    <row r="143" spans="1:10">
      <c r="A143" s="139">
        <v>134</v>
      </c>
      <c r="B143" s="140"/>
      <c r="C143" s="140"/>
      <c r="D143" s="140"/>
      <c r="E143" s="141"/>
      <c r="F143" s="142"/>
      <c r="G143" s="140"/>
      <c r="H143" s="141"/>
      <c r="I143" s="16" t="str">
        <f t="shared" si="17"/>
        <v/>
      </c>
      <c r="J143" s="16" t="str">
        <f t="shared" si="18"/>
        <v/>
      </c>
    </row>
    <row r="144" spans="1:10">
      <c r="A144" s="139">
        <v>135</v>
      </c>
      <c r="B144" s="140"/>
      <c r="C144" s="140"/>
      <c r="D144" s="140"/>
      <c r="E144" s="141"/>
      <c r="F144" s="142"/>
      <c r="G144" s="140"/>
      <c r="H144" s="141"/>
      <c r="I144" s="16" t="str">
        <f t="shared" si="17"/>
        <v/>
      </c>
      <c r="J144" s="16" t="str">
        <f t="shared" si="18"/>
        <v/>
      </c>
    </row>
    <row r="145" spans="1:10">
      <c r="A145" s="139">
        <v>136</v>
      </c>
      <c r="B145" s="140"/>
      <c r="C145" s="140"/>
      <c r="D145" s="140"/>
      <c r="E145" s="141"/>
      <c r="F145" s="142"/>
      <c r="G145" s="140"/>
      <c r="H145" s="141"/>
      <c r="I145" s="16" t="str">
        <f t="shared" si="17"/>
        <v/>
      </c>
      <c r="J145" s="16" t="str">
        <f t="shared" si="18"/>
        <v/>
      </c>
    </row>
    <row r="146" spans="1:10">
      <c r="A146" s="139">
        <v>137</v>
      </c>
      <c r="B146" s="140"/>
      <c r="C146" s="140"/>
      <c r="D146" s="140"/>
      <c r="E146" s="141"/>
      <c r="F146" s="142"/>
      <c r="G146" s="140"/>
      <c r="H146" s="141"/>
      <c r="I146" s="16" t="str">
        <f t="shared" si="17"/>
        <v/>
      </c>
      <c r="J146" s="16" t="str">
        <f t="shared" si="18"/>
        <v/>
      </c>
    </row>
    <row r="147" spans="1:10">
      <c r="A147" s="139">
        <v>138</v>
      </c>
      <c r="B147" s="140"/>
      <c r="C147" s="140"/>
      <c r="D147" s="140"/>
      <c r="E147" s="141"/>
      <c r="F147" s="142"/>
      <c r="G147" s="140"/>
      <c r="H147" s="141"/>
      <c r="I147" s="16" t="str">
        <f t="shared" si="17"/>
        <v/>
      </c>
      <c r="J147" s="16" t="str">
        <f t="shared" si="18"/>
        <v/>
      </c>
    </row>
    <row r="148" spans="1:10">
      <c r="A148" s="139">
        <v>139</v>
      </c>
      <c r="B148" s="140"/>
      <c r="C148" s="140"/>
      <c r="D148" s="140"/>
      <c r="E148" s="141"/>
      <c r="F148" s="142"/>
      <c r="G148" s="140"/>
      <c r="H148" s="141"/>
      <c r="I148" s="16" t="str">
        <f t="shared" si="17"/>
        <v/>
      </c>
      <c r="J148" s="16" t="str">
        <f t="shared" si="18"/>
        <v/>
      </c>
    </row>
    <row r="149" spans="1:10">
      <c r="A149" s="139">
        <v>140</v>
      </c>
      <c r="B149" s="140"/>
      <c r="C149" s="140"/>
      <c r="D149" s="140"/>
      <c r="E149" s="141"/>
      <c r="F149" s="142"/>
      <c r="G149" s="140"/>
      <c r="H149" s="141"/>
      <c r="I149" s="16" t="str">
        <f t="shared" si="17"/>
        <v/>
      </c>
      <c r="J149" s="16" t="str">
        <f t="shared" si="18"/>
        <v/>
      </c>
    </row>
    <row r="150" spans="1:10">
      <c r="A150" s="139">
        <v>141</v>
      </c>
      <c r="B150" s="140"/>
      <c r="C150" s="140"/>
      <c r="D150" s="140"/>
      <c r="E150" s="141"/>
      <c r="F150" s="142"/>
      <c r="G150" s="140"/>
      <c r="H150" s="141"/>
      <c r="I150" s="16" t="str">
        <f t="shared" si="17"/>
        <v/>
      </c>
      <c r="J150" s="16" t="str">
        <f t="shared" si="18"/>
        <v/>
      </c>
    </row>
    <row r="151" spans="1:10">
      <c r="A151" s="139">
        <v>142</v>
      </c>
      <c r="B151" s="140"/>
      <c r="C151" s="140"/>
      <c r="D151" s="140"/>
      <c r="E151" s="141"/>
      <c r="F151" s="142"/>
      <c r="G151" s="140"/>
      <c r="H151" s="141"/>
      <c r="I151" s="16" t="str">
        <f t="shared" si="17"/>
        <v/>
      </c>
      <c r="J151" s="16" t="str">
        <f t="shared" si="18"/>
        <v/>
      </c>
    </row>
    <row r="152" spans="1:10">
      <c r="A152" s="139">
        <v>143</v>
      </c>
      <c r="B152" s="140"/>
      <c r="C152" s="140"/>
      <c r="D152" s="140"/>
      <c r="E152" s="141"/>
      <c r="F152" s="142"/>
      <c r="G152" s="140"/>
      <c r="H152" s="141"/>
      <c r="I152" s="16" t="str">
        <f t="shared" si="17"/>
        <v/>
      </c>
      <c r="J152" s="16" t="str">
        <f t="shared" si="18"/>
        <v/>
      </c>
    </row>
    <row r="153" spans="1:10">
      <c r="A153" s="139">
        <v>144</v>
      </c>
      <c r="B153" s="140"/>
      <c r="C153" s="140"/>
      <c r="D153" s="140"/>
      <c r="E153" s="141"/>
      <c r="F153" s="142"/>
      <c r="G153" s="140"/>
      <c r="H153" s="141"/>
      <c r="I153" s="16" t="str">
        <f t="shared" si="17"/>
        <v/>
      </c>
      <c r="J153" s="16" t="str">
        <f t="shared" si="18"/>
        <v/>
      </c>
    </row>
    <row r="154" spans="1:10">
      <c r="A154" s="139">
        <v>145</v>
      </c>
      <c r="B154" s="140"/>
      <c r="C154" s="140"/>
      <c r="D154" s="140"/>
      <c r="E154" s="141"/>
      <c r="F154" s="142"/>
      <c r="G154" s="140"/>
      <c r="H154" s="141"/>
      <c r="I154" s="16" t="str">
        <f t="shared" si="17"/>
        <v/>
      </c>
      <c r="J154" s="16" t="str">
        <f t="shared" si="18"/>
        <v/>
      </c>
    </row>
    <row r="155" spans="1:10">
      <c r="A155" s="139">
        <v>146</v>
      </c>
      <c r="B155" s="140"/>
      <c r="C155" s="140"/>
      <c r="D155" s="140"/>
      <c r="E155" s="141"/>
      <c r="F155" s="142"/>
      <c r="G155" s="140"/>
      <c r="H155" s="141"/>
      <c r="I155" s="16" t="str">
        <f t="shared" si="17"/>
        <v/>
      </c>
      <c r="J155" s="16" t="str">
        <f t="shared" si="18"/>
        <v/>
      </c>
    </row>
    <row r="156" spans="1:10">
      <c r="A156" s="139">
        <v>147</v>
      </c>
      <c r="B156" s="140"/>
      <c r="C156" s="140"/>
      <c r="D156" s="140"/>
      <c r="E156" s="141"/>
      <c r="F156" s="142"/>
      <c r="G156" s="140"/>
      <c r="H156" s="141"/>
      <c r="I156" s="16" t="str">
        <f t="shared" si="17"/>
        <v/>
      </c>
      <c r="J156" s="16" t="str">
        <f t="shared" si="18"/>
        <v/>
      </c>
    </row>
    <row r="157" spans="1:10">
      <c r="A157" s="139">
        <v>148</v>
      </c>
      <c r="B157" s="140"/>
      <c r="C157" s="140"/>
      <c r="D157" s="140"/>
      <c r="E157" s="141"/>
      <c r="F157" s="142"/>
      <c r="G157" s="140"/>
      <c r="H157" s="141"/>
      <c r="I157" s="16" t="str">
        <f t="shared" si="17"/>
        <v/>
      </c>
      <c r="J157" s="16" t="str">
        <f t="shared" si="18"/>
        <v/>
      </c>
    </row>
    <row r="158" spans="1:10">
      <c r="A158" s="139">
        <v>149</v>
      </c>
      <c r="B158" s="140"/>
      <c r="C158" s="140"/>
      <c r="D158" s="140"/>
      <c r="E158" s="141"/>
      <c r="F158" s="142"/>
      <c r="G158" s="140"/>
      <c r="H158" s="141"/>
      <c r="I158" s="16" t="str">
        <f t="shared" si="17"/>
        <v/>
      </c>
      <c r="J158" s="16" t="str">
        <f t="shared" si="18"/>
        <v/>
      </c>
    </row>
    <row r="159" spans="1:10">
      <c r="A159" s="139">
        <v>150</v>
      </c>
      <c r="B159" s="140"/>
      <c r="C159" s="140"/>
      <c r="D159" s="140"/>
      <c r="E159" s="141"/>
      <c r="F159" s="142"/>
      <c r="G159" s="140"/>
      <c r="H159" s="141"/>
      <c r="I159" s="16" t="str">
        <f t="shared" si="17"/>
        <v/>
      </c>
      <c r="J159" s="16" t="str">
        <f t="shared" si="18"/>
        <v/>
      </c>
    </row>
    <row r="160" spans="1:10">
      <c r="A160" s="139">
        <v>151</v>
      </c>
      <c r="B160" s="140"/>
      <c r="C160" s="140"/>
      <c r="D160" s="140"/>
      <c r="E160" s="141"/>
      <c r="F160" s="142"/>
      <c r="G160" s="140"/>
      <c r="H160" s="141"/>
      <c r="I160" s="16" t="str">
        <f t="shared" si="17"/>
        <v/>
      </c>
      <c r="J160" s="16" t="str">
        <f t="shared" si="18"/>
        <v/>
      </c>
    </row>
    <row r="161" spans="1:10">
      <c r="A161" s="139">
        <v>152</v>
      </c>
      <c r="B161" s="140"/>
      <c r="C161" s="140"/>
      <c r="D161" s="140"/>
      <c r="E161" s="141"/>
      <c r="F161" s="142"/>
      <c r="G161" s="140"/>
      <c r="H161" s="141"/>
      <c r="I161" s="16" t="str">
        <f t="shared" si="17"/>
        <v/>
      </c>
      <c r="J161" s="16" t="str">
        <f t="shared" si="18"/>
        <v/>
      </c>
    </row>
    <row r="162" spans="1:10">
      <c r="A162" s="139">
        <v>153</v>
      </c>
      <c r="B162" s="140"/>
      <c r="C162" s="140"/>
      <c r="D162" s="140"/>
      <c r="E162" s="141"/>
      <c r="F162" s="142"/>
      <c r="G162" s="140"/>
      <c r="H162" s="141"/>
      <c r="I162" s="16" t="str">
        <f t="shared" si="17"/>
        <v/>
      </c>
      <c r="J162" s="16" t="str">
        <f t="shared" si="18"/>
        <v/>
      </c>
    </row>
    <row r="163" spans="1:10">
      <c r="A163" s="139">
        <v>154</v>
      </c>
      <c r="B163" s="140"/>
      <c r="C163" s="140"/>
      <c r="D163" s="140"/>
      <c r="E163" s="141"/>
      <c r="F163" s="142"/>
      <c r="G163" s="140"/>
      <c r="H163" s="141"/>
      <c r="I163" s="16" t="str">
        <f t="shared" si="17"/>
        <v/>
      </c>
      <c r="J163" s="16" t="str">
        <f t="shared" si="18"/>
        <v/>
      </c>
    </row>
    <row r="164" spans="1:10">
      <c r="A164" s="139">
        <v>155</v>
      </c>
      <c r="B164" s="140"/>
      <c r="C164" s="140"/>
      <c r="D164" s="140"/>
      <c r="E164" s="141"/>
      <c r="F164" s="142"/>
      <c r="G164" s="140"/>
      <c r="H164" s="141"/>
      <c r="I164" s="16" t="str">
        <f t="shared" si="17"/>
        <v/>
      </c>
      <c r="J164" s="16" t="str">
        <f t="shared" si="18"/>
        <v/>
      </c>
    </row>
    <row r="165" spans="1:10">
      <c r="A165" s="139">
        <v>156</v>
      </c>
      <c r="B165" s="140"/>
      <c r="C165" s="140"/>
      <c r="D165" s="140"/>
      <c r="E165" s="141"/>
      <c r="F165" s="142"/>
      <c r="G165" s="140"/>
      <c r="H165" s="141"/>
      <c r="I165" s="16" t="str">
        <f t="shared" si="17"/>
        <v/>
      </c>
      <c r="J165" s="16" t="str">
        <f t="shared" si="18"/>
        <v/>
      </c>
    </row>
    <row r="166" spans="1:10">
      <c r="A166" s="139">
        <v>157</v>
      </c>
      <c r="B166" s="140"/>
      <c r="C166" s="140"/>
      <c r="D166" s="140"/>
      <c r="E166" s="141"/>
      <c r="F166" s="142"/>
      <c r="G166" s="140"/>
      <c r="H166" s="141"/>
      <c r="I166" s="16" t="str">
        <f t="shared" si="17"/>
        <v/>
      </c>
      <c r="J166" s="16" t="str">
        <f t="shared" si="18"/>
        <v/>
      </c>
    </row>
    <row r="167" spans="1:10">
      <c r="A167" s="139">
        <v>158</v>
      </c>
      <c r="B167" s="140"/>
      <c r="C167" s="140"/>
      <c r="D167" s="140"/>
      <c r="E167" s="141"/>
      <c r="F167" s="142"/>
      <c r="G167" s="140"/>
      <c r="H167" s="141"/>
      <c r="I167" s="16" t="str">
        <f t="shared" si="17"/>
        <v/>
      </c>
      <c r="J167" s="16" t="str">
        <f t="shared" si="18"/>
        <v/>
      </c>
    </row>
    <row r="168" spans="1:10">
      <c r="A168" s="139">
        <v>159</v>
      </c>
      <c r="B168" s="140"/>
      <c r="C168" s="140"/>
      <c r="D168" s="140"/>
      <c r="E168" s="141"/>
      <c r="F168" s="142"/>
      <c r="G168" s="140"/>
      <c r="H168" s="141"/>
      <c r="I168" s="16" t="str">
        <f t="shared" si="17"/>
        <v/>
      </c>
      <c r="J168" s="16" t="str">
        <f t="shared" si="18"/>
        <v/>
      </c>
    </row>
    <row r="169" spans="1:10">
      <c r="A169" s="139">
        <v>160</v>
      </c>
      <c r="B169" s="140"/>
      <c r="C169" s="140"/>
      <c r="D169" s="140"/>
      <c r="E169" s="141"/>
      <c r="F169" s="142"/>
      <c r="G169" s="140"/>
      <c r="H169" s="141"/>
      <c r="I169" s="16" t="str">
        <f t="shared" si="17"/>
        <v/>
      </c>
      <c r="J169" s="16" t="str">
        <f t="shared" si="18"/>
        <v/>
      </c>
    </row>
    <row r="170" spans="1:10">
      <c r="A170" s="139">
        <v>161</v>
      </c>
      <c r="B170" s="140"/>
      <c r="C170" s="140"/>
      <c r="D170" s="140"/>
      <c r="E170" s="141"/>
      <c r="F170" s="142"/>
      <c r="G170" s="140"/>
      <c r="H170" s="141"/>
      <c r="I170" s="16" t="str">
        <f t="shared" si="17"/>
        <v/>
      </c>
      <c r="J170" s="16" t="str">
        <f t="shared" si="18"/>
        <v/>
      </c>
    </row>
    <row r="171" spans="1:10">
      <c r="A171" s="139">
        <v>162</v>
      </c>
      <c r="B171" s="140"/>
      <c r="C171" s="140"/>
      <c r="D171" s="140"/>
      <c r="E171" s="141"/>
      <c r="F171" s="142"/>
      <c r="G171" s="140"/>
      <c r="H171" s="141"/>
      <c r="I171" s="16" t="str">
        <f t="shared" si="17"/>
        <v/>
      </c>
      <c r="J171" s="16" t="str">
        <f t="shared" si="18"/>
        <v/>
      </c>
    </row>
    <row r="172" spans="1:10">
      <c r="A172" s="139">
        <v>163</v>
      </c>
      <c r="B172" s="140"/>
      <c r="C172" s="140"/>
      <c r="D172" s="140"/>
      <c r="E172" s="141"/>
      <c r="F172" s="142"/>
      <c r="G172" s="140"/>
      <c r="H172" s="141"/>
      <c r="I172" s="16" t="str">
        <f t="shared" si="17"/>
        <v/>
      </c>
      <c r="J172" s="16" t="str">
        <f t="shared" si="18"/>
        <v/>
      </c>
    </row>
    <row r="173" spans="1:10">
      <c r="A173" s="139">
        <v>164</v>
      </c>
      <c r="B173" s="140"/>
      <c r="C173" s="140"/>
      <c r="D173" s="140"/>
      <c r="E173" s="141"/>
      <c r="F173" s="142"/>
      <c r="G173" s="140"/>
      <c r="H173" s="141"/>
      <c r="I173" s="16" t="str">
        <f t="shared" si="17"/>
        <v/>
      </c>
      <c r="J173" s="16" t="str">
        <f t="shared" si="18"/>
        <v/>
      </c>
    </row>
    <row r="174" spans="1:10">
      <c r="A174" s="139">
        <v>165</v>
      </c>
      <c r="B174" s="140"/>
      <c r="C174" s="140"/>
      <c r="D174" s="140"/>
      <c r="E174" s="141"/>
      <c r="F174" s="142"/>
      <c r="G174" s="140"/>
      <c r="H174" s="141"/>
      <c r="I174" s="16" t="str">
        <f t="shared" si="17"/>
        <v/>
      </c>
      <c r="J174" s="16" t="str">
        <f t="shared" si="18"/>
        <v/>
      </c>
    </row>
    <row r="175" spans="1:10">
      <c r="A175" s="139">
        <v>166</v>
      </c>
      <c r="B175" s="140"/>
      <c r="C175" s="140"/>
      <c r="D175" s="140"/>
      <c r="E175" s="141"/>
      <c r="F175" s="142"/>
      <c r="G175" s="140"/>
      <c r="H175" s="141"/>
      <c r="I175" s="16" t="str">
        <f t="shared" si="17"/>
        <v/>
      </c>
      <c r="J175" s="16" t="str">
        <f t="shared" si="18"/>
        <v/>
      </c>
    </row>
    <row r="176" spans="1:10">
      <c r="A176" s="139">
        <v>167</v>
      </c>
      <c r="B176" s="140"/>
      <c r="C176" s="140"/>
      <c r="D176" s="140"/>
      <c r="E176" s="141"/>
      <c r="F176" s="142"/>
      <c r="G176" s="140"/>
      <c r="H176" s="141"/>
      <c r="I176" s="16" t="str">
        <f t="shared" si="17"/>
        <v/>
      </c>
      <c r="J176" s="16" t="str">
        <f t="shared" si="18"/>
        <v/>
      </c>
    </row>
    <row r="177" spans="1:10">
      <c r="A177" s="139">
        <v>168</v>
      </c>
      <c r="B177" s="140"/>
      <c r="C177" s="140"/>
      <c r="D177" s="140"/>
      <c r="E177" s="141"/>
      <c r="F177" s="142"/>
      <c r="G177" s="140"/>
      <c r="H177" s="141"/>
      <c r="I177" s="16" t="str">
        <f t="shared" si="17"/>
        <v/>
      </c>
      <c r="J177" s="16" t="str">
        <f t="shared" si="18"/>
        <v/>
      </c>
    </row>
    <row r="178" spans="1:10">
      <c r="A178" s="139">
        <v>169</v>
      </c>
      <c r="B178" s="140"/>
      <c r="C178" s="140"/>
      <c r="D178" s="140"/>
      <c r="E178" s="141"/>
      <c r="F178" s="142"/>
      <c r="G178" s="140"/>
      <c r="H178" s="141"/>
      <c r="I178" s="16" t="str">
        <f t="shared" si="17"/>
        <v/>
      </c>
      <c r="J178" s="16" t="str">
        <f t="shared" si="18"/>
        <v/>
      </c>
    </row>
    <row r="179" spans="1:10">
      <c r="A179" s="139">
        <v>170</v>
      </c>
      <c r="B179" s="140"/>
      <c r="C179" s="140"/>
      <c r="D179" s="140"/>
      <c r="E179" s="141"/>
      <c r="F179" s="142"/>
      <c r="G179" s="140"/>
      <c r="H179" s="141"/>
      <c r="I179" s="16" t="str">
        <f t="shared" si="17"/>
        <v/>
      </c>
      <c r="J179" s="16" t="str">
        <f t="shared" si="18"/>
        <v/>
      </c>
    </row>
    <row r="180" spans="1:10">
      <c r="A180" s="139">
        <v>171</v>
      </c>
      <c r="B180" s="140"/>
      <c r="C180" s="140"/>
      <c r="D180" s="140"/>
      <c r="E180" s="141"/>
      <c r="F180" s="142"/>
      <c r="G180" s="140"/>
      <c r="H180" s="141"/>
      <c r="I180" s="16" t="str">
        <f t="shared" si="17"/>
        <v/>
      </c>
      <c r="J180" s="16" t="str">
        <f t="shared" si="18"/>
        <v/>
      </c>
    </row>
    <row r="181" spans="1:10">
      <c r="A181" s="139">
        <v>172</v>
      </c>
      <c r="B181" s="140"/>
      <c r="C181" s="140"/>
      <c r="D181" s="140"/>
      <c r="E181" s="141"/>
      <c r="F181" s="142"/>
      <c r="G181" s="140"/>
      <c r="H181" s="141"/>
      <c r="I181" s="16" t="str">
        <f t="shared" si="17"/>
        <v/>
      </c>
      <c r="J181" s="16" t="str">
        <f t="shared" si="18"/>
        <v/>
      </c>
    </row>
    <row r="182" spans="1:10">
      <c r="A182" s="139">
        <v>173</v>
      </c>
      <c r="B182" s="140"/>
      <c r="C182" s="140"/>
      <c r="D182" s="140"/>
      <c r="E182" s="141"/>
      <c r="F182" s="142"/>
      <c r="G182" s="140"/>
      <c r="H182" s="141"/>
      <c r="I182" s="16" t="str">
        <f t="shared" si="17"/>
        <v/>
      </c>
      <c r="J182" s="16" t="str">
        <f t="shared" si="18"/>
        <v/>
      </c>
    </row>
    <row r="183" spans="1:10">
      <c r="A183" s="139">
        <v>174</v>
      </c>
      <c r="B183" s="140"/>
      <c r="C183" s="140"/>
      <c r="D183" s="140"/>
      <c r="E183" s="141"/>
      <c r="F183" s="142"/>
      <c r="G183" s="140"/>
      <c r="H183" s="141"/>
      <c r="I183" s="16" t="str">
        <f t="shared" si="17"/>
        <v/>
      </c>
      <c r="J183" s="16" t="str">
        <f t="shared" si="18"/>
        <v/>
      </c>
    </row>
    <row r="184" spans="1:10">
      <c r="A184" s="139">
        <v>175</v>
      </c>
      <c r="B184" s="140"/>
      <c r="C184" s="140"/>
      <c r="D184" s="140"/>
      <c r="E184" s="141"/>
      <c r="F184" s="142"/>
      <c r="G184" s="140"/>
      <c r="H184" s="141"/>
      <c r="I184" s="16" t="str">
        <f t="shared" si="17"/>
        <v/>
      </c>
      <c r="J184" s="16" t="str">
        <f t="shared" si="18"/>
        <v/>
      </c>
    </row>
    <row r="185" spans="1:10">
      <c r="A185" s="139">
        <v>176</v>
      </c>
      <c r="B185" s="140"/>
      <c r="C185" s="140"/>
      <c r="D185" s="140"/>
      <c r="E185" s="141"/>
      <c r="F185" s="142"/>
      <c r="G185" s="140"/>
      <c r="H185" s="141"/>
      <c r="I185" s="16" t="str">
        <f t="shared" si="17"/>
        <v/>
      </c>
      <c r="J185" s="16" t="str">
        <f t="shared" si="18"/>
        <v/>
      </c>
    </row>
    <row r="186" spans="1:10">
      <c r="A186" s="139">
        <v>177</v>
      </c>
      <c r="B186" s="140"/>
      <c r="C186" s="140"/>
      <c r="D186" s="140"/>
      <c r="E186" s="141"/>
      <c r="F186" s="142"/>
      <c r="G186" s="140"/>
      <c r="H186" s="141"/>
      <c r="I186" s="16" t="str">
        <f t="shared" si="17"/>
        <v/>
      </c>
      <c r="J186" s="16" t="str">
        <f t="shared" si="18"/>
        <v/>
      </c>
    </row>
    <row r="187" spans="1:10">
      <c r="A187" s="139">
        <v>178</v>
      </c>
      <c r="B187" s="140"/>
      <c r="C187" s="140"/>
      <c r="D187" s="140"/>
      <c r="E187" s="141"/>
      <c r="F187" s="142"/>
      <c r="G187" s="140"/>
      <c r="H187" s="141"/>
      <c r="I187" s="16" t="str">
        <f t="shared" si="17"/>
        <v/>
      </c>
      <c r="J187" s="16" t="str">
        <f t="shared" si="18"/>
        <v/>
      </c>
    </row>
    <row r="188" spans="1:10">
      <c r="A188" s="139">
        <v>179</v>
      </c>
      <c r="B188" s="140"/>
      <c r="C188" s="140"/>
      <c r="D188" s="140"/>
      <c r="E188" s="141"/>
      <c r="F188" s="142"/>
      <c r="G188" s="140"/>
      <c r="H188" s="141"/>
      <c r="I188" s="16" t="str">
        <f t="shared" si="17"/>
        <v/>
      </c>
      <c r="J188" s="16" t="str">
        <f t="shared" si="18"/>
        <v/>
      </c>
    </row>
    <row r="189" spans="1:10">
      <c r="A189" s="139">
        <v>180</v>
      </c>
      <c r="B189" s="140"/>
      <c r="C189" s="140"/>
      <c r="D189" s="140"/>
      <c r="E189" s="141"/>
      <c r="F189" s="142"/>
      <c r="G189" s="140"/>
      <c r="H189" s="141"/>
      <c r="I189" s="16" t="str">
        <f t="shared" si="17"/>
        <v/>
      </c>
      <c r="J189" s="16" t="str">
        <f t="shared" si="18"/>
        <v/>
      </c>
    </row>
    <row r="190" spans="1:10">
      <c r="A190" s="139">
        <v>181</v>
      </c>
      <c r="B190" s="140"/>
      <c r="C190" s="140"/>
      <c r="D190" s="140"/>
      <c r="E190" s="141"/>
      <c r="F190" s="142"/>
      <c r="G190" s="140"/>
      <c r="H190" s="141"/>
      <c r="I190" s="16" t="str">
        <f t="shared" si="17"/>
        <v/>
      </c>
      <c r="J190" s="16" t="str">
        <f t="shared" si="18"/>
        <v/>
      </c>
    </row>
    <row r="191" spans="1:10">
      <c r="A191" s="139">
        <v>182</v>
      </c>
      <c r="B191" s="140"/>
      <c r="C191" s="140"/>
      <c r="D191" s="140"/>
      <c r="E191" s="141"/>
      <c r="F191" s="142"/>
      <c r="G191" s="140"/>
      <c r="H191" s="141"/>
      <c r="I191" s="16" t="str">
        <f t="shared" si="17"/>
        <v/>
      </c>
      <c r="J191" s="16" t="str">
        <f t="shared" si="18"/>
        <v/>
      </c>
    </row>
    <row r="192" spans="1:10">
      <c r="A192" s="139">
        <v>183</v>
      </c>
      <c r="B192" s="140"/>
      <c r="C192" s="140"/>
      <c r="D192" s="140"/>
      <c r="E192" s="141"/>
      <c r="F192" s="142"/>
      <c r="G192" s="140"/>
      <c r="H192" s="141"/>
      <c r="I192" s="16" t="str">
        <f t="shared" si="17"/>
        <v/>
      </c>
      <c r="J192" s="16" t="str">
        <f t="shared" si="18"/>
        <v/>
      </c>
    </row>
    <row r="193" spans="1:10">
      <c r="A193" s="139">
        <v>184</v>
      </c>
      <c r="B193" s="140"/>
      <c r="C193" s="140"/>
      <c r="D193" s="140"/>
      <c r="E193" s="141"/>
      <c r="F193" s="142"/>
      <c r="G193" s="140"/>
      <c r="H193" s="141"/>
      <c r="I193" s="16" t="str">
        <f t="shared" si="17"/>
        <v/>
      </c>
      <c r="J193" s="16" t="str">
        <f t="shared" si="18"/>
        <v/>
      </c>
    </row>
    <row r="194" spans="1:10">
      <c r="A194" s="139">
        <v>185</v>
      </c>
      <c r="B194" s="140"/>
      <c r="C194" s="140"/>
      <c r="D194" s="140"/>
      <c r="E194" s="141"/>
      <c r="F194" s="142"/>
      <c r="G194" s="140"/>
      <c r="H194" s="141"/>
      <c r="I194" s="16" t="str">
        <f t="shared" si="17"/>
        <v/>
      </c>
      <c r="J194" s="16" t="str">
        <f t="shared" si="18"/>
        <v/>
      </c>
    </row>
    <row r="195" spans="1:10">
      <c r="A195" s="139">
        <v>186</v>
      </c>
      <c r="B195" s="140"/>
      <c r="C195" s="140"/>
      <c r="D195" s="140"/>
      <c r="E195" s="141"/>
      <c r="F195" s="142"/>
      <c r="G195" s="140"/>
      <c r="H195" s="141"/>
      <c r="I195" s="16" t="str">
        <f t="shared" si="17"/>
        <v/>
      </c>
      <c r="J195" s="16" t="str">
        <f t="shared" si="18"/>
        <v/>
      </c>
    </row>
    <row r="196" spans="1:10">
      <c r="A196" s="139">
        <v>187</v>
      </c>
      <c r="B196" s="140"/>
      <c r="C196" s="140"/>
      <c r="D196" s="140"/>
      <c r="E196" s="141"/>
      <c r="F196" s="142"/>
      <c r="G196" s="140"/>
      <c r="H196" s="141"/>
      <c r="I196" s="16" t="str">
        <f t="shared" si="17"/>
        <v/>
      </c>
      <c r="J196" s="16" t="str">
        <f t="shared" si="18"/>
        <v/>
      </c>
    </row>
    <row r="197" spans="1:10">
      <c r="A197" s="139">
        <v>188</v>
      </c>
      <c r="B197" s="140"/>
      <c r="C197" s="140"/>
      <c r="D197" s="140"/>
      <c r="E197" s="141"/>
      <c r="F197" s="142"/>
      <c r="G197" s="140"/>
      <c r="H197" s="141"/>
      <c r="I197" s="16" t="str">
        <f t="shared" si="17"/>
        <v/>
      </c>
      <c r="J197" s="16" t="str">
        <f t="shared" si="18"/>
        <v/>
      </c>
    </row>
    <row r="198" spans="1:10">
      <c r="A198" s="139">
        <v>189</v>
      </c>
      <c r="B198" s="140"/>
      <c r="C198" s="140"/>
      <c r="D198" s="140"/>
      <c r="E198" s="141"/>
      <c r="F198" s="142"/>
      <c r="G198" s="140"/>
      <c r="H198" s="141"/>
      <c r="I198" s="16" t="str">
        <f t="shared" si="17"/>
        <v/>
      </c>
      <c r="J198" s="16" t="str">
        <f t="shared" si="18"/>
        <v/>
      </c>
    </row>
    <row r="199" spans="1:10">
      <c r="A199" s="139">
        <v>190</v>
      </c>
      <c r="B199" s="140"/>
      <c r="C199" s="140"/>
      <c r="D199" s="140"/>
      <c r="E199" s="141"/>
      <c r="F199" s="142"/>
      <c r="G199" s="140"/>
      <c r="H199" s="141"/>
      <c r="I199" s="16" t="str">
        <f t="shared" si="17"/>
        <v/>
      </c>
      <c r="J199" s="16" t="str">
        <f t="shared" si="18"/>
        <v/>
      </c>
    </row>
    <row r="200" spans="1:10">
      <c r="A200" s="139">
        <v>191</v>
      </c>
      <c r="B200" s="140"/>
      <c r="C200" s="140"/>
      <c r="D200" s="140"/>
      <c r="E200" s="141"/>
      <c r="F200" s="142"/>
      <c r="G200" s="140"/>
      <c r="H200" s="141"/>
      <c r="I200" s="16" t="str">
        <f t="shared" si="17"/>
        <v/>
      </c>
      <c r="J200" s="16" t="str">
        <f t="shared" si="18"/>
        <v/>
      </c>
    </row>
    <row r="201" spans="1:10">
      <c r="A201" s="139">
        <v>192</v>
      </c>
      <c r="B201" s="140"/>
      <c r="C201" s="140"/>
      <c r="D201" s="140"/>
      <c r="E201" s="141"/>
      <c r="F201" s="142"/>
      <c r="G201" s="140"/>
      <c r="H201" s="141"/>
      <c r="I201" s="16" t="str">
        <f t="shared" si="17"/>
        <v/>
      </c>
      <c r="J201" s="16" t="str">
        <f t="shared" si="18"/>
        <v/>
      </c>
    </row>
    <row r="202" spans="1:10">
      <c r="A202" s="139">
        <v>193</v>
      </c>
      <c r="B202" s="140"/>
      <c r="C202" s="140"/>
      <c r="D202" s="140"/>
      <c r="E202" s="141"/>
      <c r="F202" s="142"/>
      <c r="G202" s="140"/>
      <c r="H202" s="141"/>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39">
        <v>194</v>
      </c>
      <c r="B203" s="140"/>
      <c r="C203" s="140"/>
      <c r="D203" s="140"/>
      <c r="E203" s="141"/>
      <c r="F203" s="142"/>
      <c r="G203" s="140"/>
      <c r="H203" s="141"/>
      <c r="I203" s="16" t="str">
        <f t="shared" si="19"/>
        <v/>
      </c>
      <c r="J203" s="16" t="str">
        <f t="shared" si="20"/>
        <v/>
      </c>
    </row>
    <row r="204" spans="1:10">
      <c r="A204" s="139">
        <v>195</v>
      </c>
      <c r="B204" s="140"/>
      <c r="C204" s="140"/>
      <c r="D204" s="140"/>
      <c r="E204" s="141"/>
      <c r="F204" s="142"/>
      <c r="G204" s="140"/>
      <c r="H204" s="141"/>
      <c r="I204" s="16" t="str">
        <f t="shared" si="19"/>
        <v/>
      </c>
      <c r="J204" s="16" t="str">
        <f t="shared" si="20"/>
        <v/>
      </c>
    </row>
    <row r="205" spans="1:10">
      <c r="A205" s="139">
        <v>196</v>
      </c>
      <c r="B205" s="140"/>
      <c r="C205" s="140"/>
      <c r="D205" s="140"/>
      <c r="E205" s="141"/>
      <c r="F205" s="142"/>
      <c r="G205" s="140"/>
      <c r="H205" s="141"/>
      <c r="I205" s="16" t="str">
        <f t="shared" si="19"/>
        <v/>
      </c>
      <c r="J205" s="16" t="str">
        <f t="shared" si="20"/>
        <v/>
      </c>
    </row>
    <row r="206" spans="1:10">
      <c r="A206" s="139">
        <v>197</v>
      </c>
      <c r="B206" s="140"/>
      <c r="C206" s="140"/>
      <c r="D206" s="140"/>
      <c r="E206" s="141"/>
      <c r="F206" s="142"/>
      <c r="G206" s="140"/>
      <c r="H206" s="141"/>
      <c r="I206" s="16" t="str">
        <f t="shared" si="19"/>
        <v/>
      </c>
      <c r="J206" s="16" t="str">
        <f t="shared" si="20"/>
        <v/>
      </c>
    </row>
    <row r="207" spans="1:10">
      <c r="A207" s="139">
        <v>198</v>
      </c>
      <c r="B207" s="140"/>
      <c r="C207" s="140"/>
      <c r="D207" s="140"/>
      <c r="E207" s="141"/>
      <c r="F207" s="142"/>
      <c r="G207" s="140"/>
      <c r="H207" s="141"/>
      <c r="I207" s="16" t="str">
        <f t="shared" si="19"/>
        <v/>
      </c>
      <c r="J207" s="16" t="str">
        <f t="shared" si="20"/>
        <v/>
      </c>
    </row>
    <row r="208" spans="1:10">
      <c r="A208" s="139">
        <v>199</v>
      </c>
      <c r="B208" s="140"/>
      <c r="C208" s="140"/>
      <c r="D208" s="140"/>
      <c r="E208" s="141"/>
      <c r="F208" s="142"/>
      <c r="G208" s="140"/>
      <c r="H208" s="141"/>
      <c r="I208" s="16" t="str">
        <f t="shared" si="19"/>
        <v/>
      </c>
      <c r="J208" s="16" t="str">
        <f t="shared" si="20"/>
        <v/>
      </c>
    </row>
    <row r="209" spans="1:10">
      <c r="A209" s="139">
        <v>200</v>
      </c>
      <c r="B209" s="140"/>
      <c r="C209" s="140"/>
      <c r="D209" s="140"/>
      <c r="E209" s="141"/>
      <c r="F209" s="142"/>
      <c r="G209" s="140"/>
      <c r="H209" s="141"/>
      <c r="I209" s="16" t="str">
        <f t="shared" si="19"/>
        <v/>
      </c>
      <c r="J209" s="16" t="str">
        <f t="shared" si="20"/>
        <v/>
      </c>
    </row>
    <row r="210" spans="1:10">
      <c r="A210" s="139">
        <v>201</v>
      </c>
      <c r="B210" s="140"/>
      <c r="C210" s="140"/>
      <c r="D210" s="140"/>
      <c r="E210" s="141"/>
      <c r="F210" s="142"/>
      <c r="G210" s="140"/>
      <c r="H210" s="141"/>
      <c r="I210" s="16" t="str">
        <f t="shared" si="19"/>
        <v/>
      </c>
      <c r="J210" s="16" t="str">
        <f t="shared" si="20"/>
        <v/>
      </c>
    </row>
    <row r="211" spans="1:10">
      <c r="A211" s="139">
        <v>202</v>
      </c>
      <c r="B211" s="140"/>
      <c r="C211" s="140"/>
      <c r="D211" s="140"/>
      <c r="E211" s="141"/>
      <c r="F211" s="142"/>
      <c r="G211" s="140"/>
      <c r="H211" s="141"/>
      <c r="I211" s="16" t="str">
        <f t="shared" si="19"/>
        <v/>
      </c>
      <c r="J211" s="16" t="str">
        <f t="shared" si="20"/>
        <v/>
      </c>
    </row>
    <row r="212" spans="1:10">
      <c r="A212" s="139">
        <v>203</v>
      </c>
      <c r="B212" s="140"/>
      <c r="C212" s="140"/>
      <c r="D212" s="140"/>
      <c r="E212" s="141"/>
      <c r="F212" s="142"/>
      <c r="G212" s="140"/>
      <c r="H212" s="141"/>
      <c r="I212" s="16" t="str">
        <f t="shared" si="19"/>
        <v/>
      </c>
      <c r="J212" s="16" t="str">
        <f t="shared" si="20"/>
        <v/>
      </c>
    </row>
    <row r="213" spans="1:10">
      <c r="A213" s="139">
        <v>204</v>
      </c>
      <c r="B213" s="140"/>
      <c r="C213" s="140"/>
      <c r="D213" s="140"/>
      <c r="E213" s="141"/>
      <c r="F213" s="142"/>
      <c r="G213" s="140"/>
      <c r="H213" s="141"/>
      <c r="I213" s="16" t="str">
        <f t="shared" si="19"/>
        <v/>
      </c>
      <c r="J213" s="16" t="str">
        <f t="shared" si="20"/>
        <v/>
      </c>
    </row>
    <row r="214" spans="1:10">
      <c r="A214" s="139">
        <v>205</v>
      </c>
      <c r="B214" s="140"/>
      <c r="C214" s="140"/>
      <c r="D214" s="140"/>
      <c r="E214" s="141"/>
      <c r="F214" s="142"/>
      <c r="G214" s="140"/>
      <c r="H214" s="141"/>
      <c r="I214" s="16" t="str">
        <f t="shared" si="19"/>
        <v/>
      </c>
      <c r="J214" s="16" t="str">
        <f t="shared" si="20"/>
        <v/>
      </c>
    </row>
    <row r="215" spans="1:10">
      <c r="A215" s="139">
        <v>206</v>
      </c>
      <c r="B215" s="140"/>
      <c r="C215" s="140"/>
      <c r="D215" s="140"/>
      <c r="E215" s="141"/>
      <c r="F215" s="142"/>
      <c r="G215" s="140"/>
      <c r="H215" s="141"/>
      <c r="I215" s="16" t="str">
        <f t="shared" si="19"/>
        <v/>
      </c>
      <c r="J215" s="16" t="str">
        <f t="shared" si="20"/>
        <v/>
      </c>
    </row>
    <row r="216" spans="1:10">
      <c r="A216" s="139">
        <v>207</v>
      </c>
      <c r="B216" s="140"/>
      <c r="C216" s="140"/>
      <c r="D216" s="140"/>
      <c r="E216" s="141"/>
      <c r="F216" s="142"/>
      <c r="G216" s="140"/>
      <c r="H216" s="141"/>
      <c r="I216" s="16" t="str">
        <f t="shared" si="19"/>
        <v/>
      </c>
      <c r="J216" s="16" t="str">
        <f t="shared" si="20"/>
        <v/>
      </c>
    </row>
    <row r="217" spans="1:10">
      <c r="A217" s="139">
        <v>208</v>
      </c>
      <c r="B217" s="140"/>
      <c r="C217" s="140"/>
      <c r="D217" s="140"/>
      <c r="E217" s="141"/>
      <c r="F217" s="142"/>
      <c r="G217" s="140"/>
      <c r="H217" s="141"/>
      <c r="I217" s="16" t="str">
        <f t="shared" si="19"/>
        <v/>
      </c>
      <c r="J217" s="16" t="str">
        <f t="shared" si="20"/>
        <v/>
      </c>
    </row>
    <row r="218" spans="1:10">
      <c r="A218" s="139">
        <v>209</v>
      </c>
      <c r="B218" s="140"/>
      <c r="C218" s="140"/>
      <c r="D218" s="140"/>
      <c r="E218" s="141"/>
      <c r="F218" s="142"/>
      <c r="G218" s="140"/>
      <c r="H218" s="141"/>
      <c r="I218" s="16" t="str">
        <f t="shared" si="19"/>
        <v/>
      </c>
      <c r="J218" s="16" t="str">
        <f t="shared" si="20"/>
        <v/>
      </c>
    </row>
    <row r="219" spans="1:10">
      <c r="A219" s="139">
        <v>210</v>
      </c>
      <c r="B219" s="140"/>
      <c r="C219" s="140"/>
      <c r="D219" s="140"/>
      <c r="E219" s="141"/>
      <c r="F219" s="142"/>
      <c r="G219" s="140"/>
      <c r="H219" s="141"/>
      <c r="I219" s="16" t="str">
        <f t="shared" si="19"/>
        <v/>
      </c>
      <c r="J219" s="16" t="str">
        <f t="shared" si="20"/>
        <v/>
      </c>
    </row>
    <row r="220" spans="1:10">
      <c r="A220" s="139">
        <v>211</v>
      </c>
      <c r="B220" s="140"/>
      <c r="C220" s="140"/>
      <c r="D220" s="140"/>
      <c r="E220" s="141"/>
      <c r="F220" s="142"/>
      <c r="G220" s="140"/>
      <c r="H220" s="141"/>
      <c r="I220" s="16" t="str">
        <f t="shared" si="19"/>
        <v/>
      </c>
      <c r="J220" s="16" t="str">
        <f t="shared" si="20"/>
        <v/>
      </c>
    </row>
    <row r="221" spans="1:10">
      <c r="A221" s="139">
        <v>212</v>
      </c>
      <c r="B221" s="140"/>
      <c r="C221" s="140"/>
      <c r="D221" s="140"/>
      <c r="E221" s="141"/>
      <c r="F221" s="142"/>
      <c r="G221" s="140"/>
      <c r="H221" s="141"/>
      <c r="I221" s="16" t="str">
        <f t="shared" si="19"/>
        <v/>
      </c>
      <c r="J221" s="16" t="str">
        <f t="shared" si="20"/>
        <v/>
      </c>
    </row>
    <row r="222" spans="1:10">
      <c r="A222" s="139">
        <v>213</v>
      </c>
      <c r="B222" s="140"/>
      <c r="C222" s="140"/>
      <c r="D222" s="140"/>
      <c r="E222" s="141"/>
      <c r="F222" s="142"/>
      <c r="G222" s="140"/>
      <c r="H222" s="141"/>
      <c r="I222" s="16" t="str">
        <f t="shared" si="19"/>
        <v/>
      </c>
      <c r="J222" s="16" t="str">
        <f t="shared" si="20"/>
        <v/>
      </c>
    </row>
    <row r="223" spans="1:10">
      <c r="A223" s="139">
        <v>214</v>
      </c>
      <c r="B223" s="140"/>
      <c r="C223" s="140"/>
      <c r="D223" s="140"/>
      <c r="E223" s="141"/>
      <c r="F223" s="142"/>
      <c r="G223" s="140"/>
      <c r="H223" s="141"/>
      <c r="I223" s="16" t="str">
        <f t="shared" si="19"/>
        <v/>
      </c>
      <c r="J223" s="16" t="str">
        <f t="shared" si="20"/>
        <v/>
      </c>
    </row>
    <row r="224" spans="1:10">
      <c r="A224" s="139">
        <v>215</v>
      </c>
      <c r="B224" s="140"/>
      <c r="C224" s="140"/>
      <c r="D224" s="140"/>
      <c r="E224" s="141"/>
      <c r="F224" s="142"/>
      <c r="G224" s="140"/>
      <c r="H224" s="141"/>
      <c r="I224" s="16" t="str">
        <f t="shared" si="19"/>
        <v/>
      </c>
      <c r="J224" s="16" t="str">
        <f t="shared" si="20"/>
        <v/>
      </c>
    </row>
    <row r="225" spans="1:10">
      <c r="A225" s="139">
        <v>216</v>
      </c>
      <c r="B225" s="140"/>
      <c r="C225" s="140"/>
      <c r="D225" s="140"/>
      <c r="E225" s="141"/>
      <c r="F225" s="142"/>
      <c r="G225" s="140"/>
      <c r="H225" s="141"/>
      <c r="I225" s="16" t="str">
        <f t="shared" si="19"/>
        <v/>
      </c>
      <c r="J225" s="16" t="str">
        <f t="shared" si="20"/>
        <v/>
      </c>
    </row>
    <row r="226" spans="1:10">
      <c r="A226" s="139">
        <v>217</v>
      </c>
      <c r="B226" s="140"/>
      <c r="C226" s="140"/>
      <c r="D226" s="140"/>
      <c r="E226" s="141"/>
      <c r="F226" s="142"/>
      <c r="G226" s="140"/>
      <c r="H226" s="141"/>
      <c r="I226" s="16" t="str">
        <f t="shared" si="19"/>
        <v/>
      </c>
      <c r="J226" s="16" t="str">
        <f t="shared" si="20"/>
        <v/>
      </c>
    </row>
    <row r="227" spans="1:10">
      <c r="A227" s="139">
        <v>218</v>
      </c>
      <c r="B227" s="140"/>
      <c r="C227" s="140"/>
      <c r="D227" s="140"/>
      <c r="E227" s="141"/>
      <c r="F227" s="142"/>
      <c r="G227" s="140"/>
      <c r="H227" s="141"/>
      <c r="I227" s="16" t="str">
        <f t="shared" si="19"/>
        <v/>
      </c>
      <c r="J227" s="16" t="str">
        <f t="shared" si="20"/>
        <v/>
      </c>
    </row>
    <row r="228" spans="1:10">
      <c r="A228" s="139">
        <v>219</v>
      </c>
      <c r="B228" s="140"/>
      <c r="C228" s="140"/>
      <c r="D228" s="140"/>
      <c r="E228" s="141"/>
      <c r="F228" s="142"/>
      <c r="G228" s="140"/>
      <c r="H228" s="141"/>
      <c r="I228" s="16" t="str">
        <f t="shared" si="19"/>
        <v/>
      </c>
      <c r="J228" s="16" t="str">
        <f t="shared" si="20"/>
        <v/>
      </c>
    </row>
    <row r="229" spans="1:10">
      <c r="A229" s="139">
        <v>220</v>
      </c>
      <c r="B229" s="140"/>
      <c r="C229" s="140"/>
      <c r="D229" s="140"/>
      <c r="E229" s="141"/>
      <c r="F229" s="142"/>
      <c r="G229" s="140"/>
      <c r="H229" s="141"/>
      <c r="I229" s="16" t="str">
        <f t="shared" si="19"/>
        <v/>
      </c>
      <c r="J229" s="16" t="str">
        <f t="shared" si="20"/>
        <v/>
      </c>
    </row>
    <row r="230" spans="1:10">
      <c r="A230" s="139">
        <v>221</v>
      </c>
      <c r="B230" s="140"/>
      <c r="C230" s="140"/>
      <c r="D230" s="140"/>
      <c r="E230" s="141"/>
      <c r="F230" s="142"/>
      <c r="G230" s="140"/>
      <c r="H230" s="141"/>
      <c r="I230" s="16" t="str">
        <f t="shared" si="19"/>
        <v/>
      </c>
      <c r="J230" s="16" t="str">
        <f t="shared" si="20"/>
        <v/>
      </c>
    </row>
    <row r="231" spans="1:10">
      <c r="A231" s="139">
        <v>222</v>
      </c>
      <c r="B231" s="140"/>
      <c r="C231" s="140"/>
      <c r="D231" s="140"/>
      <c r="E231" s="141"/>
      <c r="F231" s="142"/>
      <c r="G231" s="140"/>
      <c r="H231" s="141"/>
      <c r="I231" s="16" t="str">
        <f t="shared" si="19"/>
        <v/>
      </c>
      <c r="J231" s="16" t="str">
        <f t="shared" si="20"/>
        <v/>
      </c>
    </row>
    <row r="232" spans="1:10">
      <c r="A232" s="139">
        <v>223</v>
      </c>
      <c r="B232" s="140"/>
      <c r="C232" s="140"/>
      <c r="D232" s="140"/>
      <c r="E232" s="141"/>
      <c r="F232" s="142"/>
      <c r="G232" s="140"/>
      <c r="H232" s="141"/>
      <c r="I232" s="16" t="str">
        <f t="shared" si="19"/>
        <v/>
      </c>
      <c r="J232" s="16" t="str">
        <f t="shared" si="20"/>
        <v/>
      </c>
    </row>
    <row r="233" spans="1:10">
      <c r="A233" s="139">
        <v>224</v>
      </c>
      <c r="B233" s="140"/>
      <c r="C233" s="140"/>
      <c r="D233" s="140"/>
      <c r="E233" s="141"/>
      <c r="F233" s="142"/>
      <c r="G233" s="140"/>
      <c r="H233" s="141"/>
      <c r="I233" s="16" t="str">
        <f t="shared" si="19"/>
        <v/>
      </c>
      <c r="J233" s="16" t="str">
        <f t="shared" si="20"/>
        <v/>
      </c>
    </row>
    <row r="234" spans="1:10">
      <c r="A234" s="139">
        <v>225</v>
      </c>
      <c r="B234" s="140"/>
      <c r="C234" s="140"/>
      <c r="D234" s="140"/>
      <c r="E234" s="141"/>
      <c r="F234" s="142"/>
      <c r="G234" s="140"/>
      <c r="H234" s="141"/>
      <c r="I234" s="16" t="str">
        <f t="shared" si="19"/>
        <v/>
      </c>
      <c r="J234" s="16" t="str">
        <f t="shared" si="20"/>
        <v/>
      </c>
    </row>
    <row r="235" spans="1:10">
      <c r="A235" s="139">
        <v>226</v>
      </c>
      <c r="B235" s="140"/>
      <c r="C235" s="140"/>
      <c r="D235" s="140"/>
      <c r="E235" s="141"/>
      <c r="F235" s="142"/>
      <c r="G235" s="140"/>
      <c r="H235" s="141"/>
      <c r="I235" s="16" t="str">
        <f t="shared" si="19"/>
        <v/>
      </c>
      <c r="J235" s="16" t="str">
        <f t="shared" si="20"/>
        <v/>
      </c>
    </row>
    <row r="236" spans="1:10">
      <c r="A236" s="139">
        <v>227</v>
      </c>
      <c r="B236" s="140"/>
      <c r="C236" s="140"/>
      <c r="D236" s="140"/>
      <c r="E236" s="141"/>
      <c r="F236" s="142"/>
      <c r="G236" s="140"/>
      <c r="H236" s="141"/>
      <c r="I236" s="16" t="str">
        <f t="shared" si="19"/>
        <v/>
      </c>
      <c r="J236" s="16" t="str">
        <f t="shared" si="20"/>
        <v/>
      </c>
    </row>
    <row r="237" spans="1:10">
      <c r="A237" s="139">
        <v>228</v>
      </c>
      <c r="B237" s="140"/>
      <c r="C237" s="140"/>
      <c r="D237" s="140"/>
      <c r="E237" s="141"/>
      <c r="F237" s="142"/>
      <c r="G237" s="140"/>
      <c r="H237" s="141"/>
      <c r="I237" s="16" t="str">
        <f t="shared" si="19"/>
        <v/>
      </c>
      <c r="J237" s="16" t="str">
        <f t="shared" si="20"/>
        <v/>
      </c>
    </row>
    <row r="238" spans="1:10">
      <c r="A238" s="139">
        <v>229</v>
      </c>
      <c r="B238" s="140"/>
      <c r="C238" s="140"/>
      <c r="D238" s="140"/>
      <c r="E238" s="141"/>
      <c r="F238" s="142"/>
      <c r="G238" s="140"/>
      <c r="H238" s="141"/>
      <c r="I238" s="16" t="str">
        <f t="shared" si="19"/>
        <v/>
      </c>
      <c r="J238" s="16" t="str">
        <f t="shared" si="20"/>
        <v/>
      </c>
    </row>
    <row r="239" spans="1:10">
      <c r="A239" s="139">
        <v>230</v>
      </c>
      <c r="B239" s="140"/>
      <c r="C239" s="140"/>
      <c r="D239" s="140"/>
      <c r="E239" s="141"/>
      <c r="F239" s="142"/>
      <c r="G239" s="140"/>
      <c r="H239" s="141"/>
      <c r="I239" s="16" t="str">
        <f t="shared" si="19"/>
        <v/>
      </c>
      <c r="J239" s="16" t="str">
        <f t="shared" si="20"/>
        <v/>
      </c>
    </row>
    <row r="240" spans="1:10">
      <c r="A240" s="139">
        <v>231</v>
      </c>
      <c r="B240" s="140"/>
      <c r="C240" s="140"/>
      <c r="D240" s="140"/>
      <c r="E240" s="141"/>
      <c r="F240" s="142"/>
      <c r="G240" s="140"/>
      <c r="H240" s="141"/>
      <c r="I240" s="16" t="str">
        <f t="shared" si="19"/>
        <v/>
      </c>
      <c r="J240" s="16" t="str">
        <f t="shared" si="20"/>
        <v/>
      </c>
    </row>
    <row r="241" spans="1:10">
      <c r="A241" s="139">
        <v>232</v>
      </c>
      <c r="B241" s="140"/>
      <c r="C241" s="140"/>
      <c r="D241" s="140"/>
      <c r="E241" s="141"/>
      <c r="F241" s="142"/>
      <c r="G241" s="140"/>
      <c r="H241" s="141"/>
      <c r="I241" s="16" t="str">
        <f t="shared" si="19"/>
        <v/>
      </c>
      <c r="J241" s="16" t="str">
        <f t="shared" si="20"/>
        <v/>
      </c>
    </row>
    <row r="242" spans="1:10">
      <c r="A242" s="139">
        <v>233</v>
      </c>
      <c r="B242" s="140"/>
      <c r="C242" s="140"/>
      <c r="D242" s="140"/>
      <c r="E242" s="141"/>
      <c r="F242" s="142"/>
      <c r="G242" s="140"/>
      <c r="H242" s="141"/>
      <c r="I242" s="16" t="str">
        <f t="shared" si="19"/>
        <v/>
      </c>
      <c r="J242" s="16" t="str">
        <f t="shared" si="20"/>
        <v/>
      </c>
    </row>
    <row r="243" spans="1:10">
      <c r="A243" s="139">
        <v>234</v>
      </c>
      <c r="B243" s="140"/>
      <c r="C243" s="140"/>
      <c r="D243" s="140"/>
      <c r="E243" s="141"/>
      <c r="F243" s="142"/>
      <c r="G243" s="140"/>
      <c r="H243" s="141"/>
      <c r="I243" s="16" t="str">
        <f t="shared" si="19"/>
        <v/>
      </c>
      <c r="J243" s="16" t="str">
        <f t="shared" si="20"/>
        <v/>
      </c>
    </row>
    <row r="244" spans="1:10">
      <c r="A244" s="139">
        <v>235</v>
      </c>
      <c r="B244" s="140"/>
      <c r="C244" s="140"/>
      <c r="D244" s="140"/>
      <c r="E244" s="141"/>
      <c r="F244" s="142"/>
      <c r="G244" s="140"/>
      <c r="H244" s="141"/>
      <c r="I244" s="16" t="str">
        <f t="shared" si="19"/>
        <v/>
      </c>
      <c r="J244" s="16" t="str">
        <f t="shared" si="20"/>
        <v/>
      </c>
    </row>
    <row r="245" spans="1:10">
      <c r="A245" s="139">
        <v>236</v>
      </c>
      <c r="B245" s="140"/>
      <c r="C245" s="140"/>
      <c r="D245" s="140"/>
      <c r="E245" s="141"/>
      <c r="F245" s="142"/>
      <c r="G245" s="140"/>
      <c r="H245" s="141"/>
      <c r="I245" s="16" t="str">
        <f t="shared" si="19"/>
        <v/>
      </c>
      <c r="J245" s="16" t="str">
        <f t="shared" si="20"/>
        <v/>
      </c>
    </row>
    <row r="246" spans="1:10">
      <c r="A246" s="139">
        <v>237</v>
      </c>
      <c r="B246" s="140"/>
      <c r="C246" s="140"/>
      <c r="D246" s="140"/>
      <c r="E246" s="141"/>
      <c r="F246" s="142"/>
      <c r="G246" s="140"/>
      <c r="H246" s="141"/>
      <c r="I246" s="16" t="str">
        <f t="shared" si="19"/>
        <v/>
      </c>
      <c r="J246" s="16" t="str">
        <f t="shared" si="20"/>
        <v/>
      </c>
    </row>
    <row r="247" spans="1:10">
      <c r="A247" s="139">
        <v>238</v>
      </c>
      <c r="B247" s="140"/>
      <c r="C247" s="140"/>
      <c r="D247" s="140"/>
      <c r="E247" s="141"/>
      <c r="F247" s="142"/>
      <c r="G247" s="140"/>
      <c r="H247" s="141"/>
      <c r="I247" s="16" t="str">
        <f t="shared" si="19"/>
        <v/>
      </c>
      <c r="J247" s="16" t="str">
        <f t="shared" si="20"/>
        <v/>
      </c>
    </row>
    <row r="248" spans="1:10">
      <c r="A248" s="139">
        <v>239</v>
      </c>
      <c r="B248" s="140"/>
      <c r="C248" s="140"/>
      <c r="D248" s="140"/>
      <c r="E248" s="141"/>
      <c r="F248" s="142"/>
      <c r="G248" s="140"/>
      <c r="H248" s="141"/>
      <c r="I248" s="16" t="str">
        <f t="shared" si="19"/>
        <v/>
      </c>
      <c r="J248" s="16" t="str">
        <f t="shared" si="20"/>
        <v/>
      </c>
    </row>
    <row r="249" spans="1:10">
      <c r="A249" s="139">
        <v>240</v>
      </c>
      <c r="B249" s="140"/>
      <c r="C249" s="140"/>
      <c r="D249" s="140"/>
      <c r="E249" s="141"/>
      <c r="F249" s="142"/>
      <c r="G249" s="140"/>
      <c r="H249" s="141"/>
      <c r="I249" s="16" t="str">
        <f t="shared" si="19"/>
        <v/>
      </c>
      <c r="J249" s="16" t="str">
        <f t="shared" si="20"/>
        <v/>
      </c>
    </row>
    <row r="250" spans="1:10">
      <c r="A250" s="139">
        <v>241</v>
      </c>
      <c r="B250" s="140"/>
      <c r="C250" s="140"/>
      <c r="D250" s="140"/>
      <c r="E250" s="141"/>
      <c r="F250" s="142"/>
      <c r="G250" s="140"/>
      <c r="H250" s="141"/>
      <c r="I250" s="16" t="str">
        <f t="shared" si="19"/>
        <v/>
      </c>
      <c r="J250" s="16" t="str">
        <f t="shared" si="20"/>
        <v/>
      </c>
    </row>
    <row r="251" spans="1:10">
      <c r="A251" s="139">
        <v>242</v>
      </c>
      <c r="B251" s="140"/>
      <c r="C251" s="140"/>
      <c r="D251" s="140"/>
      <c r="E251" s="141"/>
      <c r="F251" s="142"/>
      <c r="G251" s="140"/>
      <c r="H251" s="141"/>
      <c r="I251" s="16" t="str">
        <f t="shared" si="19"/>
        <v/>
      </c>
      <c r="J251" s="16" t="str">
        <f t="shared" si="20"/>
        <v/>
      </c>
    </row>
    <row r="252" spans="1:10">
      <c r="A252" s="139">
        <v>243</v>
      </c>
      <c r="B252" s="140"/>
      <c r="C252" s="140"/>
      <c r="D252" s="140"/>
      <c r="E252" s="141"/>
      <c r="F252" s="142"/>
      <c r="G252" s="140"/>
      <c r="H252" s="141"/>
      <c r="I252" s="16" t="str">
        <f t="shared" si="19"/>
        <v/>
      </c>
      <c r="J252" s="16" t="str">
        <f t="shared" si="20"/>
        <v/>
      </c>
    </row>
    <row r="253" spans="1:10">
      <c r="A253" s="139">
        <v>244</v>
      </c>
      <c r="B253" s="140"/>
      <c r="C253" s="140"/>
      <c r="D253" s="140"/>
      <c r="E253" s="141"/>
      <c r="F253" s="142"/>
      <c r="G253" s="140"/>
      <c r="H253" s="141"/>
      <c r="I253" s="16" t="str">
        <f t="shared" si="19"/>
        <v/>
      </c>
      <c r="J253" s="16" t="str">
        <f t="shared" si="20"/>
        <v/>
      </c>
    </row>
    <row r="254" spans="1:10">
      <c r="A254" s="139">
        <v>245</v>
      </c>
      <c r="B254" s="140"/>
      <c r="C254" s="140"/>
      <c r="D254" s="140"/>
      <c r="E254" s="141"/>
      <c r="F254" s="142"/>
      <c r="G254" s="140"/>
      <c r="H254" s="141"/>
      <c r="I254" s="16" t="str">
        <f t="shared" si="19"/>
        <v/>
      </c>
      <c r="J254" s="16" t="str">
        <f t="shared" si="20"/>
        <v/>
      </c>
    </row>
    <row r="255" spans="1:10">
      <c r="A255" s="139">
        <v>246</v>
      </c>
      <c r="B255" s="140"/>
      <c r="C255" s="140"/>
      <c r="D255" s="140"/>
      <c r="E255" s="141"/>
      <c r="F255" s="142"/>
      <c r="G255" s="140"/>
      <c r="H255" s="141"/>
      <c r="I255" s="16" t="str">
        <f t="shared" si="19"/>
        <v/>
      </c>
      <c r="J255" s="16" t="str">
        <f t="shared" si="20"/>
        <v/>
      </c>
    </row>
    <row r="256" spans="1:10">
      <c r="A256" s="139">
        <v>247</v>
      </c>
      <c r="B256" s="140"/>
      <c r="C256" s="140"/>
      <c r="D256" s="140"/>
      <c r="E256" s="141"/>
      <c r="F256" s="142"/>
      <c r="G256" s="140"/>
      <c r="H256" s="141"/>
      <c r="I256" s="16" t="str">
        <f t="shared" si="19"/>
        <v/>
      </c>
      <c r="J256" s="16" t="str">
        <f t="shared" si="20"/>
        <v/>
      </c>
    </row>
    <row r="257" spans="1:10">
      <c r="A257" s="139">
        <v>248</v>
      </c>
      <c r="B257" s="140"/>
      <c r="C257" s="140"/>
      <c r="D257" s="140"/>
      <c r="E257" s="141"/>
      <c r="F257" s="142"/>
      <c r="G257" s="140"/>
      <c r="H257" s="141"/>
      <c r="I257" s="16" t="str">
        <f t="shared" si="19"/>
        <v/>
      </c>
      <c r="J257" s="16" t="str">
        <f t="shared" si="20"/>
        <v/>
      </c>
    </row>
    <row r="258" spans="1:10">
      <c r="A258" s="139">
        <v>249</v>
      </c>
      <c r="B258" s="140"/>
      <c r="C258" s="140"/>
      <c r="D258" s="140"/>
      <c r="E258" s="141"/>
      <c r="F258" s="142"/>
      <c r="G258" s="140"/>
      <c r="H258" s="141"/>
      <c r="I258" s="16" t="str">
        <f t="shared" si="19"/>
        <v/>
      </c>
      <c r="J258" s="16" t="str">
        <f t="shared" si="20"/>
        <v/>
      </c>
    </row>
    <row r="259" spans="1:10">
      <c r="A259" s="139">
        <v>250</v>
      </c>
      <c r="B259" s="140"/>
      <c r="C259" s="140"/>
      <c r="D259" s="140"/>
      <c r="E259" s="141"/>
      <c r="F259" s="142"/>
      <c r="G259" s="140"/>
      <c r="H259" s="141"/>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B10" sqref="B10:H13"/>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33" t="s">
        <v>412</v>
      </c>
      <c r="B5" s="533"/>
      <c r="C5" s="533"/>
      <c r="D5" s="533"/>
      <c r="E5" s="533"/>
      <c r="F5" s="533"/>
      <c r="G5" s="533"/>
      <c r="H5" s="533"/>
      <c r="I5" s="533"/>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65"/>
      <c r="E10" s="5"/>
      <c r="F10" s="215"/>
      <c r="G10" s="215"/>
      <c r="H10" s="215"/>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65"/>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65"/>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5"/>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5"/>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5"/>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5"/>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5"/>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5"/>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5"/>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5"/>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5"/>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5"/>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5"/>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5"/>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5"/>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5"/>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5"/>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5"/>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5"/>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5"/>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5"/>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5"/>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5"/>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5"/>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5"/>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5"/>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5"/>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5"/>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5"/>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5"/>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5"/>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5"/>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5"/>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5"/>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5"/>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5"/>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5"/>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5"/>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5"/>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5"/>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5"/>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5"/>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5"/>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5"/>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5"/>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5"/>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5"/>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5"/>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5"/>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5"/>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5"/>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5"/>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5"/>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5"/>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5"/>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5"/>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5"/>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5"/>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5"/>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5"/>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5"/>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5"/>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5"/>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5"/>
      <c r="E74" s="212"/>
      <c r="F74" s="211"/>
      <c r="G74" s="211"/>
      <c r="H74" s="211"/>
      <c r="I74" s="16" t="str">
        <f t="shared" ref="I74:I137" si="9">IF(OR($B74="",$C74="",$D74="",$E74="",$F74&lt;an_initial,$F74&gt;an_final,$O74=FALSE),"",IF($H74="",CS_STR_RO_ALT*$G74/P74,CS_STR_RO_ALT*$H74))</f>
        <v/>
      </c>
      <c r="J74" s="16" t="str">
        <f t="shared" ref="J74:J137" si="10">IF(OR($B74="",$C74="",$D74="",$E74="",$F74="",$F74&gt;an_final,$O74=FALSE),"",IF($H74="",CS_STR_RO_ALT*$G74/P74,CS_STR_RO_ALT*$H74))</f>
        <v/>
      </c>
      <c r="K74" s="364"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139">
        <v>66</v>
      </c>
      <c r="B75" s="6"/>
      <c r="C75" s="6"/>
      <c r="D75" s="65"/>
      <c r="E75" s="212"/>
      <c r="F75" s="211"/>
      <c r="G75" s="211"/>
      <c r="H75" s="211"/>
      <c r="I75" s="16" t="str">
        <f t="shared" si="9"/>
        <v/>
      </c>
      <c r="J75" s="16" t="str">
        <f t="shared" si="10"/>
        <v/>
      </c>
      <c r="K75" s="364" t="str">
        <f t="shared" si="11"/>
        <v/>
      </c>
      <c r="L75" s="58" t="str">
        <f t="shared" si="12"/>
        <v/>
      </c>
      <c r="M75" s="365" t="str">
        <f t="shared" si="13"/>
        <v/>
      </c>
      <c r="N75" s="58" t="str">
        <f t="shared" si="14"/>
        <v/>
      </c>
      <c r="O75" s="342" t="b">
        <f t="shared" si="15"/>
        <v>0</v>
      </c>
      <c r="P75" s="343">
        <f t="shared" si="16"/>
        <v>1</v>
      </c>
    </row>
    <row r="76" spans="1:16">
      <c r="A76" s="139">
        <v>67</v>
      </c>
      <c r="B76" s="6"/>
      <c r="C76" s="6"/>
      <c r="D76" s="65"/>
      <c r="E76" s="212"/>
      <c r="F76" s="211"/>
      <c r="G76" s="211"/>
      <c r="H76" s="211"/>
      <c r="I76" s="16" t="str">
        <f t="shared" si="9"/>
        <v/>
      </c>
      <c r="J76" s="16" t="str">
        <f t="shared" si="10"/>
        <v/>
      </c>
      <c r="K76" s="364" t="str">
        <f t="shared" si="11"/>
        <v/>
      </c>
      <c r="L76" s="58" t="str">
        <f t="shared" si="12"/>
        <v/>
      </c>
      <c r="M76" s="365" t="str">
        <f t="shared" si="13"/>
        <v/>
      </c>
      <c r="N76" s="58" t="str">
        <f t="shared" si="14"/>
        <v/>
      </c>
      <c r="O76" s="342" t="b">
        <f t="shared" si="15"/>
        <v>0</v>
      </c>
      <c r="P76" s="343">
        <f t="shared" si="16"/>
        <v>1</v>
      </c>
    </row>
    <row r="77" spans="1:16">
      <c r="A77" s="139">
        <v>68</v>
      </c>
      <c r="B77" s="6"/>
      <c r="C77" s="6"/>
      <c r="D77" s="65"/>
      <c r="E77" s="212"/>
      <c r="F77" s="211"/>
      <c r="G77" s="211"/>
      <c r="H77" s="211"/>
      <c r="I77" s="16" t="str">
        <f t="shared" si="9"/>
        <v/>
      </c>
      <c r="J77" s="16" t="str">
        <f t="shared" si="10"/>
        <v/>
      </c>
      <c r="K77" s="364" t="str">
        <f t="shared" si="11"/>
        <v/>
      </c>
      <c r="L77" s="58" t="str">
        <f t="shared" si="12"/>
        <v/>
      </c>
      <c r="M77" s="365" t="str">
        <f t="shared" si="13"/>
        <v/>
      </c>
      <c r="N77" s="58" t="str">
        <f t="shared" si="14"/>
        <v/>
      </c>
      <c r="O77" s="342" t="b">
        <f t="shared" si="15"/>
        <v>0</v>
      </c>
      <c r="P77" s="343">
        <f t="shared" si="16"/>
        <v>1</v>
      </c>
    </row>
    <row r="78" spans="1:16">
      <c r="A78" s="139">
        <v>69</v>
      </c>
      <c r="B78" s="6"/>
      <c r="C78" s="6"/>
      <c r="D78" s="65"/>
      <c r="E78" s="212"/>
      <c r="F78" s="211"/>
      <c r="G78" s="211"/>
      <c r="H78" s="211"/>
      <c r="I78" s="16" t="str">
        <f t="shared" si="9"/>
        <v/>
      </c>
      <c r="J78" s="16" t="str">
        <f t="shared" si="10"/>
        <v/>
      </c>
      <c r="K78" s="364" t="str">
        <f t="shared" si="11"/>
        <v/>
      </c>
      <c r="L78" s="58" t="str">
        <f t="shared" si="12"/>
        <v/>
      </c>
      <c r="M78" s="365" t="str">
        <f t="shared" si="13"/>
        <v/>
      </c>
      <c r="N78" s="58" t="str">
        <f t="shared" si="14"/>
        <v/>
      </c>
      <c r="O78" s="342" t="b">
        <f t="shared" si="15"/>
        <v>0</v>
      </c>
      <c r="P78" s="343">
        <f t="shared" si="16"/>
        <v>1</v>
      </c>
    </row>
    <row r="79" spans="1:16">
      <c r="A79" s="139">
        <v>70</v>
      </c>
      <c r="B79" s="6"/>
      <c r="C79" s="6"/>
      <c r="D79" s="65"/>
      <c r="E79" s="212"/>
      <c r="F79" s="211"/>
      <c r="G79" s="211"/>
      <c r="H79" s="211"/>
      <c r="I79" s="16" t="str">
        <f t="shared" si="9"/>
        <v/>
      </c>
      <c r="J79" s="16" t="str">
        <f t="shared" si="10"/>
        <v/>
      </c>
      <c r="K79" s="364" t="str">
        <f t="shared" si="11"/>
        <v/>
      </c>
      <c r="L79" s="58" t="str">
        <f t="shared" si="12"/>
        <v/>
      </c>
      <c r="M79" s="365" t="str">
        <f t="shared" si="13"/>
        <v/>
      </c>
      <c r="N79" s="58" t="str">
        <f t="shared" si="14"/>
        <v/>
      </c>
      <c r="O79" s="342" t="b">
        <f t="shared" si="15"/>
        <v>0</v>
      </c>
      <c r="P79" s="343">
        <f t="shared" si="16"/>
        <v>1</v>
      </c>
    </row>
    <row r="80" spans="1:16">
      <c r="A80" s="139">
        <v>71</v>
      </c>
      <c r="B80" s="6"/>
      <c r="C80" s="6"/>
      <c r="D80" s="65"/>
      <c r="E80" s="212"/>
      <c r="F80" s="211"/>
      <c r="G80" s="211"/>
      <c r="H80" s="211"/>
      <c r="I80" s="16" t="str">
        <f t="shared" si="9"/>
        <v/>
      </c>
      <c r="J80" s="16" t="str">
        <f t="shared" si="10"/>
        <v/>
      </c>
      <c r="K80" s="364" t="str">
        <f t="shared" si="11"/>
        <v/>
      </c>
      <c r="L80" s="58" t="str">
        <f t="shared" si="12"/>
        <v/>
      </c>
      <c r="M80" s="365" t="str">
        <f t="shared" si="13"/>
        <v/>
      </c>
      <c r="N80" s="58" t="str">
        <f t="shared" si="14"/>
        <v/>
      </c>
      <c r="O80" s="342" t="b">
        <f t="shared" si="15"/>
        <v>0</v>
      </c>
      <c r="P80" s="343">
        <f t="shared" si="16"/>
        <v>1</v>
      </c>
    </row>
    <row r="81" spans="1:16">
      <c r="A81" s="139">
        <v>72</v>
      </c>
      <c r="B81" s="6"/>
      <c r="C81" s="6"/>
      <c r="D81" s="65"/>
      <c r="E81" s="212"/>
      <c r="F81" s="211"/>
      <c r="G81" s="211"/>
      <c r="H81" s="211"/>
      <c r="I81" s="16" t="str">
        <f t="shared" si="9"/>
        <v/>
      </c>
      <c r="J81" s="16" t="str">
        <f t="shared" si="10"/>
        <v/>
      </c>
      <c r="K81" s="364" t="str">
        <f t="shared" si="11"/>
        <v/>
      </c>
      <c r="L81" s="58" t="str">
        <f t="shared" si="12"/>
        <v/>
      </c>
      <c r="M81" s="365" t="str">
        <f t="shared" si="13"/>
        <v/>
      </c>
      <c r="N81" s="58" t="str">
        <f t="shared" si="14"/>
        <v/>
      </c>
      <c r="O81" s="342" t="b">
        <f t="shared" si="15"/>
        <v>0</v>
      </c>
      <c r="P81" s="343">
        <f t="shared" si="16"/>
        <v>1</v>
      </c>
    </row>
    <row r="82" spans="1:16">
      <c r="A82" s="139">
        <v>73</v>
      </c>
      <c r="B82" s="6"/>
      <c r="C82" s="6"/>
      <c r="D82" s="65"/>
      <c r="E82" s="212"/>
      <c r="F82" s="211"/>
      <c r="G82" s="211"/>
      <c r="H82" s="211"/>
      <c r="I82" s="16" t="str">
        <f t="shared" si="9"/>
        <v/>
      </c>
      <c r="J82" s="16" t="str">
        <f t="shared" si="10"/>
        <v/>
      </c>
      <c r="K82" s="364" t="str">
        <f t="shared" si="11"/>
        <v/>
      </c>
      <c r="L82" s="58" t="str">
        <f t="shared" si="12"/>
        <v/>
      </c>
      <c r="M82" s="365" t="str">
        <f t="shared" si="13"/>
        <v/>
      </c>
      <c r="N82" s="58" t="str">
        <f t="shared" si="14"/>
        <v/>
      </c>
      <c r="O82" s="342" t="b">
        <f t="shared" si="15"/>
        <v>0</v>
      </c>
      <c r="P82" s="343">
        <f t="shared" si="16"/>
        <v>1</v>
      </c>
    </row>
    <row r="83" spans="1:16">
      <c r="A83" s="139">
        <v>74</v>
      </c>
      <c r="B83" s="6"/>
      <c r="C83" s="6"/>
      <c r="D83" s="65"/>
      <c r="E83" s="212"/>
      <c r="F83" s="211"/>
      <c r="G83" s="211"/>
      <c r="H83" s="211"/>
      <c r="I83" s="16" t="str">
        <f t="shared" si="9"/>
        <v/>
      </c>
      <c r="J83" s="16" t="str">
        <f t="shared" si="10"/>
        <v/>
      </c>
      <c r="K83" s="364" t="str">
        <f t="shared" si="11"/>
        <v/>
      </c>
      <c r="L83" s="58" t="str">
        <f t="shared" si="12"/>
        <v/>
      </c>
      <c r="M83" s="365" t="str">
        <f t="shared" si="13"/>
        <v/>
      </c>
      <c r="N83" s="58" t="str">
        <f t="shared" si="14"/>
        <v/>
      </c>
      <c r="O83" s="342" t="b">
        <f t="shared" si="15"/>
        <v>0</v>
      </c>
      <c r="P83" s="343">
        <f t="shared" si="16"/>
        <v>1</v>
      </c>
    </row>
    <row r="84" spans="1:16">
      <c r="A84" s="139">
        <v>75</v>
      </c>
      <c r="B84" s="6"/>
      <c r="C84" s="6"/>
      <c r="D84" s="65"/>
      <c r="E84" s="212"/>
      <c r="F84" s="211"/>
      <c r="G84" s="211"/>
      <c r="H84" s="211"/>
      <c r="I84" s="16" t="str">
        <f t="shared" si="9"/>
        <v/>
      </c>
      <c r="J84" s="16" t="str">
        <f t="shared" si="10"/>
        <v/>
      </c>
      <c r="K84" s="364" t="str">
        <f t="shared" si="11"/>
        <v/>
      </c>
      <c r="L84" s="58" t="str">
        <f t="shared" si="12"/>
        <v/>
      </c>
      <c r="M84" s="365" t="str">
        <f t="shared" si="13"/>
        <v/>
      </c>
      <c r="N84" s="58" t="str">
        <f t="shared" si="14"/>
        <v/>
      </c>
      <c r="O84" s="342" t="b">
        <f t="shared" si="15"/>
        <v>0</v>
      </c>
      <c r="P84" s="343">
        <f t="shared" si="16"/>
        <v>1</v>
      </c>
    </row>
    <row r="85" spans="1:16">
      <c r="A85" s="139">
        <v>76</v>
      </c>
      <c r="B85" s="6"/>
      <c r="C85" s="6"/>
      <c r="D85" s="65"/>
      <c r="E85" s="212"/>
      <c r="F85" s="211"/>
      <c r="G85" s="211"/>
      <c r="H85" s="211"/>
      <c r="I85" s="16" t="str">
        <f t="shared" si="9"/>
        <v/>
      </c>
      <c r="J85" s="16" t="str">
        <f t="shared" si="10"/>
        <v/>
      </c>
      <c r="K85" s="364" t="str">
        <f t="shared" si="11"/>
        <v/>
      </c>
      <c r="L85" s="58" t="str">
        <f t="shared" si="12"/>
        <v/>
      </c>
      <c r="M85" s="365" t="str">
        <f t="shared" si="13"/>
        <v/>
      </c>
      <c r="N85" s="58" t="str">
        <f t="shared" si="14"/>
        <v/>
      </c>
      <c r="O85" s="342" t="b">
        <f t="shared" si="15"/>
        <v>0</v>
      </c>
      <c r="P85" s="343">
        <f t="shared" si="16"/>
        <v>1</v>
      </c>
    </row>
    <row r="86" spans="1:16">
      <c r="A86" s="139">
        <v>77</v>
      </c>
      <c r="B86" s="6"/>
      <c r="C86" s="6"/>
      <c r="D86" s="65"/>
      <c r="E86" s="212"/>
      <c r="F86" s="211"/>
      <c r="G86" s="211"/>
      <c r="H86" s="211"/>
      <c r="I86" s="16" t="str">
        <f t="shared" si="9"/>
        <v/>
      </c>
      <c r="J86" s="16" t="str">
        <f t="shared" si="10"/>
        <v/>
      </c>
      <c r="K86" s="364" t="str">
        <f t="shared" si="11"/>
        <v/>
      </c>
      <c r="L86" s="58" t="str">
        <f t="shared" si="12"/>
        <v/>
      </c>
      <c r="M86" s="365" t="str">
        <f t="shared" si="13"/>
        <v/>
      </c>
      <c r="N86" s="58" t="str">
        <f t="shared" si="14"/>
        <v/>
      </c>
      <c r="O86" s="342" t="b">
        <f t="shared" si="15"/>
        <v>0</v>
      </c>
      <c r="P86" s="343">
        <f t="shared" si="16"/>
        <v>1</v>
      </c>
    </row>
    <row r="87" spans="1:16">
      <c r="A87" s="139">
        <v>78</v>
      </c>
      <c r="B87" s="6"/>
      <c r="C87" s="6"/>
      <c r="D87" s="65"/>
      <c r="E87" s="212"/>
      <c r="F87" s="211"/>
      <c r="G87" s="211"/>
      <c r="H87" s="211"/>
      <c r="I87" s="16" t="str">
        <f t="shared" si="9"/>
        <v/>
      </c>
      <c r="J87" s="16" t="str">
        <f t="shared" si="10"/>
        <v/>
      </c>
      <c r="K87" s="364" t="str">
        <f t="shared" si="11"/>
        <v/>
      </c>
      <c r="L87" s="58" t="str">
        <f t="shared" si="12"/>
        <v/>
      </c>
      <c r="M87" s="365" t="str">
        <f t="shared" si="13"/>
        <v/>
      </c>
      <c r="N87" s="58" t="str">
        <f t="shared" si="14"/>
        <v/>
      </c>
      <c r="O87" s="342" t="b">
        <f t="shared" si="15"/>
        <v>0</v>
      </c>
      <c r="P87" s="343">
        <f t="shared" si="16"/>
        <v>1</v>
      </c>
    </row>
    <row r="88" spans="1:16">
      <c r="A88" s="139">
        <v>79</v>
      </c>
      <c r="B88" s="6"/>
      <c r="C88" s="6"/>
      <c r="D88" s="65"/>
      <c r="E88" s="212"/>
      <c r="F88" s="211"/>
      <c r="G88" s="211"/>
      <c r="H88" s="211"/>
      <c r="I88" s="16" t="str">
        <f t="shared" si="9"/>
        <v/>
      </c>
      <c r="J88" s="16" t="str">
        <f t="shared" si="10"/>
        <v/>
      </c>
      <c r="K88" s="364" t="str">
        <f t="shared" si="11"/>
        <v/>
      </c>
      <c r="L88" s="58" t="str">
        <f t="shared" si="12"/>
        <v/>
      </c>
      <c r="M88" s="365" t="str">
        <f t="shared" si="13"/>
        <v/>
      </c>
      <c r="N88" s="58" t="str">
        <f t="shared" si="14"/>
        <v/>
      </c>
      <c r="O88" s="342" t="b">
        <f t="shared" si="15"/>
        <v>0</v>
      </c>
      <c r="P88" s="343">
        <f t="shared" si="16"/>
        <v>1</v>
      </c>
    </row>
    <row r="89" spans="1:16">
      <c r="A89" s="139">
        <v>80</v>
      </c>
      <c r="B89" s="6"/>
      <c r="C89" s="6"/>
      <c r="D89" s="65"/>
      <c r="E89" s="212"/>
      <c r="F89" s="211"/>
      <c r="G89" s="211"/>
      <c r="H89" s="211"/>
      <c r="I89" s="16" t="str">
        <f t="shared" si="9"/>
        <v/>
      </c>
      <c r="J89" s="16" t="str">
        <f t="shared" si="10"/>
        <v/>
      </c>
      <c r="K89" s="364" t="str">
        <f t="shared" si="11"/>
        <v/>
      </c>
      <c r="L89" s="58" t="str">
        <f t="shared" si="12"/>
        <v/>
      </c>
      <c r="M89" s="365" t="str">
        <f t="shared" si="13"/>
        <v/>
      </c>
      <c r="N89" s="58" t="str">
        <f t="shared" si="14"/>
        <v/>
      </c>
      <c r="O89" s="342" t="b">
        <f t="shared" si="15"/>
        <v>0</v>
      </c>
      <c r="P89" s="343">
        <f t="shared" si="16"/>
        <v>1</v>
      </c>
    </row>
    <row r="90" spans="1:16">
      <c r="A90" s="139">
        <v>81</v>
      </c>
      <c r="B90" s="6"/>
      <c r="C90" s="6"/>
      <c r="D90" s="65"/>
      <c r="E90" s="212"/>
      <c r="F90" s="211"/>
      <c r="G90" s="211"/>
      <c r="H90" s="211"/>
      <c r="I90" s="16" t="str">
        <f t="shared" si="9"/>
        <v/>
      </c>
      <c r="J90" s="16" t="str">
        <f t="shared" si="10"/>
        <v/>
      </c>
      <c r="K90" s="364" t="str">
        <f t="shared" si="11"/>
        <v/>
      </c>
      <c r="L90" s="58" t="str">
        <f t="shared" si="12"/>
        <v/>
      </c>
      <c r="M90" s="365" t="str">
        <f t="shared" si="13"/>
        <v/>
      </c>
      <c r="N90" s="58" t="str">
        <f t="shared" si="14"/>
        <v/>
      </c>
      <c r="O90" s="342" t="b">
        <f t="shared" si="15"/>
        <v>0</v>
      </c>
      <c r="P90" s="343">
        <f t="shared" si="16"/>
        <v>1</v>
      </c>
    </row>
    <row r="91" spans="1:16">
      <c r="A91" s="139">
        <v>82</v>
      </c>
      <c r="B91" s="6"/>
      <c r="C91" s="6"/>
      <c r="D91" s="65"/>
      <c r="E91" s="212"/>
      <c r="F91" s="211"/>
      <c r="G91" s="211"/>
      <c r="H91" s="211"/>
      <c r="I91" s="16" t="str">
        <f t="shared" si="9"/>
        <v/>
      </c>
      <c r="J91" s="16" t="str">
        <f t="shared" si="10"/>
        <v/>
      </c>
      <c r="K91" s="364" t="str">
        <f t="shared" si="11"/>
        <v/>
      </c>
      <c r="L91" s="58" t="str">
        <f t="shared" si="12"/>
        <v/>
      </c>
      <c r="M91" s="365" t="str">
        <f t="shared" si="13"/>
        <v/>
      </c>
      <c r="N91" s="58" t="str">
        <f t="shared" si="14"/>
        <v/>
      </c>
      <c r="O91" s="342" t="b">
        <f t="shared" si="15"/>
        <v>0</v>
      </c>
      <c r="P91" s="343">
        <f t="shared" si="16"/>
        <v>1</v>
      </c>
    </row>
    <row r="92" spans="1:16">
      <c r="A92" s="139">
        <v>83</v>
      </c>
      <c r="B92" s="6"/>
      <c r="C92" s="6"/>
      <c r="D92" s="65"/>
      <c r="E92" s="212"/>
      <c r="F92" s="211"/>
      <c r="G92" s="211"/>
      <c r="H92" s="211"/>
      <c r="I92" s="16" t="str">
        <f t="shared" si="9"/>
        <v/>
      </c>
      <c r="J92" s="16" t="str">
        <f t="shared" si="10"/>
        <v/>
      </c>
      <c r="K92" s="364" t="str">
        <f t="shared" si="11"/>
        <v/>
      </c>
      <c r="L92" s="58" t="str">
        <f t="shared" si="12"/>
        <v/>
      </c>
      <c r="M92" s="365" t="str">
        <f t="shared" si="13"/>
        <v/>
      </c>
      <c r="N92" s="58" t="str">
        <f t="shared" si="14"/>
        <v/>
      </c>
      <c r="O92" s="342" t="b">
        <f t="shared" si="15"/>
        <v>0</v>
      </c>
      <c r="P92" s="343">
        <f t="shared" si="16"/>
        <v>1</v>
      </c>
    </row>
    <row r="93" spans="1:16">
      <c r="A93" s="139">
        <v>84</v>
      </c>
      <c r="B93" s="6"/>
      <c r="C93" s="6"/>
      <c r="D93" s="65"/>
      <c r="E93" s="212"/>
      <c r="F93" s="211"/>
      <c r="G93" s="211"/>
      <c r="H93" s="211"/>
      <c r="I93" s="16" t="str">
        <f t="shared" si="9"/>
        <v/>
      </c>
      <c r="J93" s="16" t="str">
        <f t="shared" si="10"/>
        <v/>
      </c>
      <c r="K93" s="364" t="str">
        <f t="shared" si="11"/>
        <v/>
      </c>
      <c r="L93" s="58" t="str">
        <f t="shared" si="12"/>
        <v/>
      </c>
      <c r="M93" s="365" t="str">
        <f t="shared" si="13"/>
        <v/>
      </c>
      <c r="N93" s="58" t="str">
        <f t="shared" si="14"/>
        <v/>
      </c>
      <c r="O93" s="342" t="b">
        <f t="shared" si="15"/>
        <v>0</v>
      </c>
      <c r="P93" s="343">
        <f t="shared" si="16"/>
        <v>1</v>
      </c>
    </row>
    <row r="94" spans="1:16">
      <c r="A94" s="139">
        <v>85</v>
      </c>
      <c r="B94" s="6"/>
      <c r="C94" s="6"/>
      <c r="D94" s="65"/>
      <c r="E94" s="212"/>
      <c r="F94" s="211"/>
      <c r="G94" s="211"/>
      <c r="H94" s="211"/>
      <c r="I94" s="16" t="str">
        <f t="shared" si="9"/>
        <v/>
      </c>
      <c r="J94" s="16" t="str">
        <f t="shared" si="10"/>
        <v/>
      </c>
      <c r="K94" s="364" t="str">
        <f t="shared" si="11"/>
        <v/>
      </c>
      <c r="L94" s="58" t="str">
        <f t="shared" si="12"/>
        <v/>
      </c>
      <c r="M94" s="365" t="str">
        <f t="shared" si="13"/>
        <v/>
      </c>
      <c r="N94" s="58" t="str">
        <f t="shared" si="14"/>
        <v/>
      </c>
      <c r="O94" s="342" t="b">
        <f t="shared" si="15"/>
        <v>0</v>
      </c>
      <c r="P94" s="343">
        <f t="shared" si="16"/>
        <v>1</v>
      </c>
    </row>
    <row r="95" spans="1:16">
      <c r="A95" s="139">
        <v>86</v>
      </c>
      <c r="B95" s="6"/>
      <c r="C95" s="6"/>
      <c r="D95" s="65"/>
      <c r="E95" s="212"/>
      <c r="F95" s="211"/>
      <c r="G95" s="211"/>
      <c r="H95" s="211"/>
      <c r="I95" s="16" t="str">
        <f t="shared" si="9"/>
        <v/>
      </c>
      <c r="J95" s="16" t="str">
        <f t="shared" si="10"/>
        <v/>
      </c>
      <c r="K95" s="364" t="str">
        <f t="shared" si="11"/>
        <v/>
      </c>
      <c r="L95" s="58" t="str">
        <f t="shared" si="12"/>
        <v/>
      </c>
      <c r="M95" s="365" t="str">
        <f t="shared" si="13"/>
        <v/>
      </c>
      <c r="N95" s="58" t="str">
        <f t="shared" si="14"/>
        <v/>
      </c>
      <c r="O95" s="342" t="b">
        <f t="shared" si="15"/>
        <v>0</v>
      </c>
      <c r="P95" s="343">
        <f t="shared" si="16"/>
        <v>1</v>
      </c>
    </row>
    <row r="96" spans="1:16">
      <c r="A96" s="139">
        <v>87</v>
      </c>
      <c r="B96" s="6"/>
      <c r="C96" s="6"/>
      <c r="D96" s="65"/>
      <c r="E96" s="212"/>
      <c r="F96" s="211"/>
      <c r="G96" s="211"/>
      <c r="H96" s="211"/>
      <c r="I96" s="16" t="str">
        <f t="shared" si="9"/>
        <v/>
      </c>
      <c r="J96" s="16" t="str">
        <f t="shared" si="10"/>
        <v/>
      </c>
      <c r="K96" s="364" t="str">
        <f t="shared" si="11"/>
        <v/>
      </c>
      <c r="L96" s="58" t="str">
        <f t="shared" si="12"/>
        <v/>
      </c>
      <c r="M96" s="365" t="str">
        <f t="shared" si="13"/>
        <v/>
      </c>
      <c r="N96" s="58" t="str">
        <f t="shared" si="14"/>
        <v/>
      </c>
      <c r="O96" s="342" t="b">
        <f t="shared" si="15"/>
        <v>0</v>
      </c>
      <c r="P96" s="343">
        <f t="shared" si="16"/>
        <v>1</v>
      </c>
    </row>
    <row r="97" spans="1:16">
      <c r="A97" s="139">
        <v>88</v>
      </c>
      <c r="B97" s="6"/>
      <c r="C97" s="6"/>
      <c r="D97" s="65"/>
      <c r="E97" s="212"/>
      <c r="F97" s="211"/>
      <c r="G97" s="211"/>
      <c r="H97" s="211"/>
      <c r="I97" s="16" t="str">
        <f t="shared" si="9"/>
        <v/>
      </c>
      <c r="J97" s="16" t="str">
        <f t="shared" si="10"/>
        <v/>
      </c>
      <c r="K97" s="364" t="str">
        <f t="shared" si="11"/>
        <v/>
      </c>
      <c r="L97" s="58" t="str">
        <f t="shared" si="12"/>
        <v/>
      </c>
      <c r="M97" s="365" t="str">
        <f t="shared" si="13"/>
        <v/>
      </c>
      <c r="N97" s="58" t="str">
        <f t="shared" si="14"/>
        <v/>
      </c>
      <c r="O97" s="342" t="b">
        <f t="shared" si="15"/>
        <v>0</v>
      </c>
      <c r="P97" s="343">
        <f t="shared" si="16"/>
        <v>1</v>
      </c>
    </row>
    <row r="98" spans="1:16">
      <c r="A98" s="139">
        <v>89</v>
      </c>
      <c r="B98" s="6"/>
      <c r="C98" s="6"/>
      <c r="D98" s="65"/>
      <c r="E98" s="212"/>
      <c r="F98" s="211"/>
      <c r="G98" s="211"/>
      <c r="H98" s="211"/>
      <c r="I98" s="16" t="str">
        <f t="shared" si="9"/>
        <v/>
      </c>
      <c r="J98" s="16" t="str">
        <f t="shared" si="10"/>
        <v/>
      </c>
      <c r="K98" s="364" t="str">
        <f t="shared" si="11"/>
        <v/>
      </c>
      <c r="L98" s="58" t="str">
        <f t="shared" si="12"/>
        <v/>
      </c>
      <c r="M98" s="365" t="str">
        <f t="shared" si="13"/>
        <v/>
      </c>
      <c r="N98" s="58" t="str">
        <f t="shared" si="14"/>
        <v/>
      </c>
      <c r="O98" s="342" t="b">
        <f t="shared" si="15"/>
        <v>0</v>
      </c>
      <c r="P98" s="343">
        <f t="shared" si="16"/>
        <v>1</v>
      </c>
    </row>
    <row r="99" spans="1:16">
      <c r="A99" s="139">
        <v>90</v>
      </c>
      <c r="B99" s="6"/>
      <c r="C99" s="6"/>
      <c r="D99" s="65"/>
      <c r="E99" s="212"/>
      <c r="F99" s="211"/>
      <c r="G99" s="211"/>
      <c r="H99" s="211"/>
      <c r="I99" s="16" t="str">
        <f t="shared" si="9"/>
        <v/>
      </c>
      <c r="J99" s="16" t="str">
        <f t="shared" si="10"/>
        <v/>
      </c>
      <c r="K99" s="364" t="str">
        <f t="shared" si="11"/>
        <v/>
      </c>
      <c r="L99" s="58" t="str">
        <f t="shared" si="12"/>
        <v/>
      </c>
      <c r="M99" s="365" t="str">
        <f t="shared" si="13"/>
        <v/>
      </c>
      <c r="N99" s="58" t="str">
        <f t="shared" si="14"/>
        <v/>
      </c>
      <c r="O99" s="342" t="b">
        <f t="shared" si="15"/>
        <v>0</v>
      </c>
      <c r="P99" s="343">
        <f t="shared" si="16"/>
        <v>1</v>
      </c>
    </row>
    <row r="100" spans="1:16">
      <c r="A100" s="139">
        <v>91</v>
      </c>
      <c r="B100" s="6"/>
      <c r="C100" s="6"/>
      <c r="D100" s="65"/>
      <c r="E100" s="212"/>
      <c r="F100" s="211"/>
      <c r="G100" s="211"/>
      <c r="H100" s="211"/>
      <c r="I100" s="16" t="str">
        <f t="shared" si="9"/>
        <v/>
      </c>
      <c r="J100" s="16" t="str">
        <f t="shared" si="10"/>
        <v/>
      </c>
      <c r="K100" s="364" t="str">
        <f t="shared" si="11"/>
        <v/>
      </c>
      <c r="L100" s="58" t="str">
        <f t="shared" si="12"/>
        <v/>
      </c>
      <c r="M100" s="365" t="str">
        <f t="shared" si="13"/>
        <v/>
      </c>
      <c r="N100" s="58" t="str">
        <f t="shared" si="14"/>
        <v/>
      </c>
      <c r="O100" s="342" t="b">
        <f t="shared" si="15"/>
        <v>0</v>
      </c>
      <c r="P100" s="343">
        <f t="shared" si="16"/>
        <v>1</v>
      </c>
    </row>
    <row r="101" spans="1:16">
      <c r="A101" s="139">
        <v>92</v>
      </c>
      <c r="B101" s="6"/>
      <c r="C101" s="6"/>
      <c r="D101" s="65"/>
      <c r="E101" s="212"/>
      <c r="F101" s="211"/>
      <c r="G101" s="211"/>
      <c r="H101" s="211"/>
      <c r="I101" s="16" t="str">
        <f t="shared" si="9"/>
        <v/>
      </c>
      <c r="J101" s="16" t="str">
        <f t="shared" si="10"/>
        <v/>
      </c>
      <c r="K101" s="364" t="str">
        <f t="shared" si="11"/>
        <v/>
      </c>
      <c r="L101" s="58" t="str">
        <f t="shared" si="12"/>
        <v/>
      </c>
      <c r="M101" s="365" t="str">
        <f t="shared" si="13"/>
        <v/>
      </c>
      <c r="N101" s="58" t="str">
        <f t="shared" si="14"/>
        <v/>
      </c>
      <c r="O101" s="342" t="b">
        <f t="shared" si="15"/>
        <v>0</v>
      </c>
      <c r="P101" s="343">
        <f t="shared" si="16"/>
        <v>1</v>
      </c>
    </row>
    <row r="102" spans="1:16">
      <c r="A102" s="139">
        <v>93</v>
      </c>
      <c r="B102" s="6"/>
      <c r="C102" s="6"/>
      <c r="D102" s="65"/>
      <c r="E102" s="212"/>
      <c r="F102" s="211"/>
      <c r="G102" s="211"/>
      <c r="H102" s="211"/>
      <c r="I102" s="16" t="str">
        <f t="shared" si="9"/>
        <v/>
      </c>
      <c r="J102" s="16" t="str">
        <f t="shared" si="10"/>
        <v/>
      </c>
      <c r="K102" s="364" t="str">
        <f t="shared" si="11"/>
        <v/>
      </c>
      <c r="L102" s="58" t="str">
        <f t="shared" si="12"/>
        <v/>
      </c>
      <c r="M102" s="365" t="str">
        <f t="shared" si="13"/>
        <v/>
      </c>
      <c r="N102" s="58" t="str">
        <f t="shared" si="14"/>
        <v/>
      </c>
      <c r="O102" s="342" t="b">
        <f t="shared" si="15"/>
        <v>0</v>
      </c>
      <c r="P102" s="343">
        <f t="shared" si="16"/>
        <v>1</v>
      </c>
    </row>
    <row r="103" spans="1:16">
      <c r="A103" s="139">
        <v>94</v>
      </c>
      <c r="B103" s="6"/>
      <c r="C103" s="6"/>
      <c r="D103" s="65"/>
      <c r="E103" s="212"/>
      <c r="F103" s="211"/>
      <c r="G103" s="211"/>
      <c r="H103" s="211"/>
      <c r="I103" s="16" t="str">
        <f t="shared" si="9"/>
        <v/>
      </c>
      <c r="J103" s="16" t="str">
        <f t="shared" si="10"/>
        <v/>
      </c>
      <c r="K103" s="364" t="str">
        <f t="shared" si="11"/>
        <v/>
      </c>
      <c r="L103" s="58" t="str">
        <f t="shared" si="12"/>
        <v/>
      </c>
      <c r="M103" s="365" t="str">
        <f t="shared" si="13"/>
        <v/>
      </c>
      <c r="N103" s="58" t="str">
        <f t="shared" si="14"/>
        <v/>
      </c>
      <c r="O103" s="342" t="b">
        <f t="shared" si="15"/>
        <v>0</v>
      </c>
      <c r="P103" s="343">
        <f t="shared" si="16"/>
        <v>1</v>
      </c>
    </row>
    <row r="104" spans="1:16">
      <c r="A104" s="139">
        <v>95</v>
      </c>
      <c r="B104" s="6"/>
      <c r="C104" s="6"/>
      <c r="D104" s="65"/>
      <c r="E104" s="212"/>
      <c r="F104" s="211"/>
      <c r="G104" s="211"/>
      <c r="H104" s="211"/>
      <c r="I104" s="16" t="str">
        <f t="shared" si="9"/>
        <v/>
      </c>
      <c r="J104" s="16" t="str">
        <f t="shared" si="10"/>
        <v/>
      </c>
      <c r="K104" s="364" t="str">
        <f t="shared" si="11"/>
        <v/>
      </c>
      <c r="L104" s="58" t="str">
        <f t="shared" si="12"/>
        <v/>
      </c>
      <c r="M104" s="365" t="str">
        <f t="shared" si="13"/>
        <v/>
      </c>
      <c r="N104" s="58" t="str">
        <f t="shared" si="14"/>
        <v/>
      </c>
      <c r="O104" s="342" t="b">
        <f t="shared" si="15"/>
        <v>0</v>
      </c>
      <c r="P104" s="343">
        <f t="shared" si="16"/>
        <v>1</v>
      </c>
    </row>
    <row r="105" spans="1:16">
      <c r="A105" s="139">
        <v>96</v>
      </c>
      <c r="B105" s="6"/>
      <c r="C105" s="6"/>
      <c r="D105" s="65"/>
      <c r="E105" s="212"/>
      <c r="F105" s="211"/>
      <c r="G105" s="211"/>
      <c r="H105" s="211"/>
      <c r="I105" s="16" t="str">
        <f t="shared" si="9"/>
        <v/>
      </c>
      <c r="J105" s="16" t="str">
        <f t="shared" si="10"/>
        <v/>
      </c>
      <c r="K105" s="364" t="str">
        <f t="shared" si="11"/>
        <v/>
      </c>
      <c r="L105" s="58" t="str">
        <f t="shared" si="12"/>
        <v/>
      </c>
      <c r="M105" s="365" t="str">
        <f t="shared" si="13"/>
        <v/>
      </c>
      <c r="N105" s="58" t="str">
        <f t="shared" si="14"/>
        <v/>
      </c>
      <c r="O105" s="342" t="b">
        <f t="shared" si="15"/>
        <v>0</v>
      </c>
      <c r="P105" s="343">
        <f t="shared" si="16"/>
        <v>1</v>
      </c>
    </row>
    <row r="106" spans="1:16">
      <c r="A106" s="139">
        <v>97</v>
      </c>
      <c r="B106" s="6"/>
      <c r="C106" s="6"/>
      <c r="D106" s="65"/>
      <c r="E106" s="212"/>
      <c r="F106" s="211"/>
      <c r="G106" s="211"/>
      <c r="H106" s="211"/>
      <c r="I106" s="16" t="str">
        <f t="shared" si="9"/>
        <v/>
      </c>
      <c r="J106" s="16" t="str">
        <f t="shared" si="10"/>
        <v/>
      </c>
      <c r="K106" s="364" t="str">
        <f t="shared" si="11"/>
        <v/>
      </c>
      <c r="L106" s="58" t="str">
        <f t="shared" si="12"/>
        <v/>
      </c>
      <c r="M106" s="365" t="str">
        <f t="shared" si="13"/>
        <v/>
      </c>
      <c r="N106" s="58" t="str">
        <f t="shared" si="14"/>
        <v/>
      </c>
      <c r="O106" s="342" t="b">
        <f t="shared" si="15"/>
        <v>0</v>
      </c>
      <c r="P106" s="343">
        <f t="shared" si="16"/>
        <v>1</v>
      </c>
    </row>
    <row r="107" spans="1:16">
      <c r="A107" s="139">
        <v>98</v>
      </c>
      <c r="B107" s="6"/>
      <c r="C107" s="6"/>
      <c r="D107" s="65"/>
      <c r="E107" s="212"/>
      <c r="F107" s="211"/>
      <c r="G107" s="211"/>
      <c r="H107" s="211"/>
      <c r="I107" s="16" t="str">
        <f t="shared" si="9"/>
        <v/>
      </c>
      <c r="J107" s="16" t="str">
        <f t="shared" si="10"/>
        <v/>
      </c>
      <c r="K107" s="364" t="str">
        <f t="shared" si="11"/>
        <v/>
      </c>
      <c r="L107" s="58" t="str">
        <f t="shared" si="12"/>
        <v/>
      </c>
      <c r="M107" s="365" t="str">
        <f t="shared" si="13"/>
        <v/>
      </c>
      <c r="N107" s="58" t="str">
        <f t="shared" si="14"/>
        <v/>
      </c>
      <c r="O107" s="342" t="b">
        <f t="shared" si="15"/>
        <v>0</v>
      </c>
      <c r="P107" s="343">
        <f t="shared" si="16"/>
        <v>1</v>
      </c>
    </row>
    <row r="108" spans="1:16">
      <c r="A108" s="139">
        <v>99</v>
      </c>
      <c r="B108" s="6"/>
      <c r="C108" s="6"/>
      <c r="D108" s="65"/>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65"/>
      <c r="E109" s="141"/>
      <c r="F109" s="142"/>
      <c r="G109" s="140"/>
      <c r="H109" s="141"/>
      <c r="I109" s="16" t="str">
        <f t="shared" si="9"/>
        <v/>
      </c>
      <c r="J109" s="16" t="str">
        <f t="shared" si="10"/>
        <v/>
      </c>
    </row>
    <row r="110" spans="1:16">
      <c r="A110" s="139">
        <v>101</v>
      </c>
      <c r="B110" s="140"/>
      <c r="C110" s="140"/>
      <c r="D110" s="65"/>
      <c r="E110" s="141"/>
      <c r="F110" s="142"/>
      <c r="G110" s="140"/>
      <c r="H110" s="141"/>
      <c r="I110" s="16" t="str">
        <f t="shared" si="9"/>
        <v/>
      </c>
      <c r="J110" s="16" t="str">
        <f t="shared" si="10"/>
        <v/>
      </c>
    </row>
    <row r="111" spans="1:16">
      <c r="A111" s="139">
        <v>102</v>
      </c>
      <c r="B111" s="140"/>
      <c r="C111" s="140"/>
      <c r="D111" s="65"/>
      <c r="E111" s="141"/>
      <c r="F111" s="142"/>
      <c r="G111" s="140"/>
      <c r="H111" s="141"/>
      <c r="I111" s="16" t="str">
        <f t="shared" si="9"/>
        <v/>
      </c>
      <c r="J111" s="16" t="str">
        <f t="shared" si="10"/>
        <v/>
      </c>
    </row>
    <row r="112" spans="1:16">
      <c r="A112" s="139">
        <v>103</v>
      </c>
      <c r="B112" s="140"/>
      <c r="C112" s="140"/>
      <c r="D112" s="65"/>
      <c r="E112" s="141"/>
      <c r="F112" s="142"/>
      <c r="G112" s="140"/>
      <c r="H112" s="141"/>
      <c r="I112" s="16" t="str">
        <f t="shared" si="9"/>
        <v/>
      </c>
      <c r="J112" s="16" t="str">
        <f t="shared" si="10"/>
        <v/>
      </c>
    </row>
    <row r="113" spans="1:10">
      <c r="A113" s="139">
        <v>104</v>
      </c>
      <c r="B113" s="140"/>
      <c r="C113" s="140"/>
      <c r="D113" s="65"/>
      <c r="E113" s="141"/>
      <c r="F113" s="142"/>
      <c r="G113" s="140"/>
      <c r="H113" s="141"/>
      <c r="I113" s="16" t="str">
        <f t="shared" si="9"/>
        <v/>
      </c>
      <c r="J113" s="16" t="str">
        <f t="shared" si="10"/>
        <v/>
      </c>
    </row>
    <row r="114" spans="1:10">
      <c r="A114" s="139">
        <v>105</v>
      </c>
      <c r="B114" s="140"/>
      <c r="C114" s="140"/>
      <c r="D114" s="65"/>
      <c r="E114" s="141"/>
      <c r="F114" s="142"/>
      <c r="G114" s="140"/>
      <c r="H114" s="141"/>
      <c r="I114" s="16" t="str">
        <f t="shared" si="9"/>
        <v/>
      </c>
      <c r="J114" s="16" t="str">
        <f t="shared" si="10"/>
        <v/>
      </c>
    </row>
    <row r="115" spans="1:10">
      <c r="A115" s="139">
        <v>106</v>
      </c>
      <c r="B115" s="140"/>
      <c r="C115" s="140"/>
      <c r="D115" s="65"/>
      <c r="E115" s="141"/>
      <c r="F115" s="142"/>
      <c r="G115" s="140"/>
      <c r="H115" s="141"/>
      <c r="I115" s="16" t="str">
        <f t="shared" si="9"/>
        <v/>
      </c>
      <c r="J115" s="16" t="str">
        <f t="shared" si="10"/>
        <v/>
      </c>
    </row>
    <row r="116" spans="1:10">
      <c r="A116" s="139">
        <v>107</v>
      </c>
      <c r="B116" s="140"/>
      <c r="C116" s="140"/>
      <c r="D116" s="65"/>
      <c r="E116" s="141"/>
      <c r="F116" s="142"/>
      <c r="G116" s="140"/>
      <c r="H116" s="141"/>
      <c r="I116" s="16" t="str">
        <f t="shared" si="9"/>
        <v/>
      </c>
      <c r="J116" s="16" t="str">
        <f t="shared" si="10"/>
        <v/>
      </c>
    </row>
    <row r="117" spans="1:10">
      <c r="A117" s="139">
        <v>108</v>
      </c>
      <c r="B117" s="140"/>
      <c r="C117" s="140"/>
      <c r="D117" s="65"/>
      <c r="E117" s="141"/>
      <c r="F117" s="142"/>
      <c r="G117" s="140"/>
      <c r="H117" s="141"/>
      <c r="I117" s="16" t="str">
        <f t="shared" si="9"/>
        <v/>
      </c>
      <c r="J117" s="16" t="str">
        <f t="shared" si="10"/>
        <v/>
      </c>
    </row>
    <row r="118" spans="1:10">
      <c r="A118" s="139">
        <v>109</v>
      </c>
      <c r="B118" s="140"/>
      <c r="C118" s="140"/>
      <c r="D118" s="65"/>
      <c r="E118" s="141"/>
      <c r="F118" s="142"/>
      <c r="G118" s="140"/>
      <c r="H118" s="141"/>
      <c r="I118" s="16" t="str">
        <f t="shared" si="9"/>
        <v/>
      </c>
      <c r="J118" s="16" t="str">
        <f t="shared" si="10"/>
        <v/>
      </c>
    </row>
    <row r="119" spans="1:10">
      <c r="A119" s="139">
        <v>110</v>
      </c>
      <c r="B119" s="140"/>
      <c r="C119" s="140"/>
      <c r="D119" s="65"/>
      <c r="E119" s="141"/>
      <c r="F119" s="142"/>
      <c r="G119" s="140"/>
      <c r="H119" s="141"/>
      <c r="I119" s="16" t="str">
        <f t="shared" si="9"/>
        <v/>
      </c>
      <c r="J119" s="16" t="str">
        <f t="shared" si="10"/>
        <v/>
      </c>
    </row>
    <row r="120" spans="1:10">
      <c r="A120" s="139">
        <v>111</v>
      </c>
      <c r="B120" s="140"/>
      <c r="C120" s="140"/>
      <c r="D120" s="65"/>
      <c r="E120" s="141"/>
      <c r="F120" s="142"/>
      <c r="G120" s="140"/>
      <c r="H120" s="141"/>
      <c r="I120" s="16" t="str">
        <f t="shared" si="9"/>
        <v/>
      </c>
      <c r="J120" s="16" t="str">
        <f t="shared" si="10"/>
        <v/>
      </c>
    </row>
    <row r="121" spans="1:10">
      <c r="A121" s="139">
        <v>112</v>
      </c>
      <c r="B121" s="140"/>
      <c r="C121" s="140"/>
      <c r="D121" s="65"/>
      <c r="E121" s="141"/>
      <c r="F121" s="142"/>
      <c r="G121" s="140"/>
      <c r="H121" s="141"/>
      <c r="I121" s="16" t="str">
        <f t="shared" si="9"/>
        <v/>
      </c>
      <c r="J121" s="16" t="str">
        <f t="shared" si="10"/>
        <v/>
      </c>
    </row>
    <row r="122" spans="1:10">
      <c r="A122" s="139">
        <v>113</v>
      </c>
      <c r="B122" s="140"/>
      <c r="C122" s="140"/>
      <c r="D122" s="65"/>
      <c r="E122" s="141"/>
      <c r="F122" s="142"/>
      <c r="G122" s="140"/>
      <c r="H122" s="141"/>
      <c r="I122" s="16" t="str">
        <f t="shared" si="9"/>
        <v/>
      </c>
      <c r="J122" s="16" t="str">
        <f t="shared" si="10"/>
        <v/>
      </c>
    </row>
    <row r="123" spans="1:10">
      <c r="A123" s="139">
        <v>114</v>
      </c>
      <c r="B123" s="140"/>
      <c r="C123" s="140"/>
      <c r="D123" s="65"/>
      <c r="E123" s="141"/>
      <c r="F123" s="142"/>
      <c r="G123" s="140"/>
      <c r="H123" s="141"/>
      <c r="I123" s="16" t="str">
        <f t="shared" si="9"/>
        <v/>
      </c>
      <c r="J123" s="16" t="str">
        <f t="shared" si="10"/>
        <v/>
      </c>
    </row>
    <row r="124" spans="1:10">
      <c r="A124" s="139">
        <v>115</v>
      </c>
      <c r="B124" s="140"/>
      <c r="C124" s="140"/>
      <c r="D124" s="65"/>
      <c r="E124" s="141"/>
      <c r="F124" s="142"/>
      <c r="G124" s="140"/>
      <c r="H124" s="141"/>
      <c r="I124" s="16" t="str">
        <f t="shared" si="9"/>
        <v/>
      </c>
      <c r="J124" s="16" t="str">
        <f t="shared" si="10"/>
        <v/>
      </c>
    </row>
    <row r="125" spans="1:10">
      <c r="A125" s="139">
        <v>116</v>
      </c>
      <c r="B125" s="140"/>
      <c r="C125" s="140"/>
      <c r="D125" s="65"/>
      <c r="E125" s="141"/>
      <c r="F125" s="142"/>
      <c r="G125" s="140"/>
      <c r="H125" s="141"/>
      <c r="I125" s="16" t="str">
        <f t="shared" si="9"/>
        <v/>
      </c>
      <c r="J125" s="16" t="str">
        <f t="shared" si="10"/>
        <v/>
      </c>
    </row>
    <row r="126" spans="1:10">
      <c r="A126" s="139">
        <v>117</v>
      </c>
      <c r="B126" s="140"/>
      <c r="C126" s="140"/>
      <c r="D126" s="65"/>
      <c r="E126" s="141"/>
      <c r="F126" s="142"/>
      <c r="G126" s="140"/>
      <c r="H126" s="141"/>
      <c r="I126" s="16" t="str">
        <f t="shared" si="9"/>
        <v/>
      </c>
      <c r="J126" s="16" t="str">
        <f t="shared" si="10"/>
        <v/>
      </c>
    </row>
    <row r="127" spans="1:10">
      <c r="A127" s="139">
        <v>118</v>
      </c>
      <c r="B127" s="140"/>
      <c r="C127" s="140"/>
      <c r="D127" s="65"/>
      <c r="E127" s="141"/>
      <c r="F127" s="142"/>
      <c r="G127" s="140"/>
      <c r="H127" s="141"/>
      <c r="I127" s="16" t="str">
        <f t="shared" si="9"/>
        <v/>
      </c>
      <c r="J127" s="16" t="str">
        <f t="shared" si="10"/>
        <v/>
      </c>
    </row>
    <row r="128" spans="1:10">
      <c r="A128" s="139">
        <v>119</v>
      </c>
      <c r="B128" s="140"/>
      <c r="C128" s="140"/>
      <c r="D128" s="65"/>
      <c r="E128" s="141"/>
      <c r="F128" s="142"/>
      <c r="G128" s="140"/>
      <c r="H128" s="141"/>
      <c r="I128" s="16" t="str">
        <f t="shared" si="9"/>
        <v/>
      </c>
      <c r="J128" s="16" t="str">
        <f t="shared" si="10"/>
        <v/>
      </c>
    </row>
    <row r="129" spans="1:10">
      <c r="A129" s="139">
        <v>120</v>
      </c>
      <c r="B129" s="140"/>
      <c r="C129" s="140"/>
      <c r="D129" s="65"/>
      <c r="E129" s="141"/>
      <c r="F129" s="142"/>
      <c r="G129" s="140"/>
      <c r="H129" s="141"/>
      <c r="I129" s="16" t="str">
        <f t="shared" si="9"/>
        <v/>
      </c>
      <c r="J129" s="16" t="str">
        <f t="shared" si="10"/>
        <v/>
      </c>
    </row>
    <row r="130" spans="1:10">
      <c r="A130" s="139">
        <v>121</v>
      </c>
      <c r="B130" s="140"/>
      <c r="C130" s="140"/>
      <c r="D130" s="65"/>
      <c r="E130" s="141"/>
      <c r="F130" s="142"/>
      <c r="G130" s="140"/>
      <c r="H130" s="141"/>
      <c r="I130" s="16" t="str">
        <f t="shared" si="9"/>
        <v/>
      </c>
      <c r="J130" s="16" t="str">
        <f t="shared" si="10"/>
        <v/>
      </c>
    </row>
    <row r="131" spans="1:10">
      <c r="A131" s="139">
        <v>122</v>
      </c>
      <c r="B131" s="140"/>
      <c r="C131" s="140"/>
      <c r="D131" s="65"/>
      <c r="E131" s="141"/>
      <c r="F131" s="142"/>
      <c r="G131" s="140"/>
      <c r="H131" s="141"/>
      <c r="I131" s="16" t="str">
        <f t="shared" si="9"/>
        <v/>
      </c>
      <c r="J131" s="16" t="str">
        <f t="shared" si="10"/>
        <v/>
      </c>
    </row>
    <row r="132" spans="1:10">
      <c r="A132" s="139">
        <v>123</v>
      </c>
      <c r="B132" s="140"/>
      <c r="C132" s="140"/>
      <c r="D132" s="65"/>
      <c r="E132" s="141"/>
      <c r="F132" s="142"/>
      <c r="G132" s="140"/>
      <c r="H132" s="141"/>
      <c r="I132" s="16" t="str">
        <f t="shared" si="9"/>
        <v/>
      </c>
      <c r="J132" s="16" t="str">
        <f t="shared" si="10"/>
        <v/>
      </c>
    </row>
    <row r="133" spans="1:10">
      <c r="A133" s="139">
        <v>124</v>
      </c>
      <c r="B133" s="140"/>
      <c r="C133" s="140"/>
      <c r="D133" s="65"/>
      <c r="E133" s="141"/>
      <c r="F133" s="142"/>
      <c r="G133" s="140"/>
      <c r="H133" s="141"/>
      <c r="I133" s="16" t="str">
        <f t="shared" si="9"/>
        <v/>
      </c>
      <c r="J133" s="16" t="str">
        <f t="shared" si="10"/>
        <v/>
      </c>
    </row>
    <row r="134" spans="1:10">
      <c r="A134" s="139">
        <v>125</v>
      </c>
      <c r="B134" s="140"/>
      <c r="C134" s="140"/>
      <c r="D134" s="65"/>
      <c r="E134" s="141"/>
      <c r="F134" s="142"/>
      <c r="G134" s="140"/>
      <c r="H134" s="141"/>
      <c r="I134" s="16" t="str">
        <f t="shared" si="9"/>
        <v/>
      </c>
      <c r="J134" s="16" t="str">
        <f t="shared" si="10"/>
        <v/>
      </c>
    </row>
    <row r="135" spans="1:10">
      <c r="A135" s="139">
        <v>126</v>
      </c>
      <c r="B135" s="140"/>
      <c r="C135" s="140"/>
      <c r="D135" s="65"/>
      <c r="E135" s="141"/>
      <c r="F135" s="142"/>
      <c r="G135" s="140"/>
      <c r="H135" s="141"/>
      <c r="I135" s="16" t="str">
        <f t="shared" si="9"/>
        <v/>
      </c>
      <c r="J135" s="16" t="str">
        <f t="shared" si="10"/>
        <v/>
      </c>
    </row>
    <row r="136" spans="1:10">
      <c r="A136" s="139">
        <v>127</v>
      </c>
      <c r="B136" s="140"/>
      <c r="C136" s="140"/>
      <c r="D136" s="65"/>
      <c r="E136" s="141"/>
      <c r="F136" s="142"/>
      <c r="G136" s="140"/>
      <c r="H136" s="141"/>
      <c r="I136" s="16" t="str">
        <f t="shared" si="9"/>
        <v/>
      </c>
      <c r="J136" s="16" t="str">
        <f t="shared" si="10"/>
        <v/>
      </c>
    </row>
    <row r="137" spans="1:10">
      <c r="A137" s="139">
        <v>128</v>
      </c>
      <c r="B137" s="140"/>
      <c r="C137" s="140"/>
      <c r="D137" s="65"/>
      <c r="E137" s="141"/>
      <c r="F137" s="142"/>
      <c r="G137" s="140"/>
      <c r="H137" s="141"/>
      <c r="I137" s="16" t="str">
        <f t="shared" si="9"/>
        <v/>
      </c>
      <c r="J137" s="16" t="str">
        <f t="shared" si="10"/>
        <v/>
      </c>
    </row>
    <row r="138" spans="1:10">
      <c r="A138" s="139">
        <v>129</v>
      </c>
      <c r="B138" s="140"/>
      <c r="C138" s="140"/>
      <c r="D138" s="65"/>
      <c r="E138" s="141"/>
      <c r="F138" s="142"/>
      <c r="G138" s="140"/>
      <c r="H138" s="141"/>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39">
        <v>130</v>
      </c>
      <c r="B139" s="140"/>
      <c r="C139" s="140"/>
      <c r="D139" s="65"/>
      <c r="E139" s="141"/>
      <c r="F139" s="142"/>
      <c r="G139" s="140"/>
      <c r="H139" s="141"/>
      <c r="I139" s="16" t="str">
        <f t="shared" si="17"/>
        <v/>
      </c>
      <c r="J139" s="16" t="str">
        <f t="shared" si="18"/>
        <v/>
      </c>
    </row>
    <row r="140" spans="1:10">
      <c r="A140" s="139">
        <v>131</v>
      </c>
      <c r="B140" s="140"/>
      <c r="C140" s="140"/>
      <c r="D140" s="65"/>
      <c r="E140" s="141"/>
      <c r="F140" s="142"/>
      <c r="G140" s="140"/>
      <c r="H140" s="141"/>
      <c r="I140" s="16" t="str">
        <f t="shared" si="17"/>
        <v/>
      </c>
      <c r="J140" s="16" t="str">
        <f t="shared" si="18"/>
        <v/>
      </c>
    </row>
    <row r="141" spans="1:10">
      <c r="A141" s="139">
        <v>132</v>
      </c>
      <c r="B141" s="140"/>
      <c r="C141" s="140"/>
      <c r="D141" s="65"/>
      <c r="E141" s="141"/>
      <c r="F141" s="142"/>
      <c r="G141" s="140"/>
      <c r="H141" s="141"/>
      <c r="I141" s="16" t="str">
        <f t="shared" si="17"/>
        <v/>
      </c>
      <c r="J141" s="16" t="str">
        <f t="shared" si="18"/>
        <v/>
      </c>
    </row>
    <row r="142" spans="1:10">
      <c r="A142" s="139">
        <v>133</v>
      </c>
      <c r="B142" s="140"/>
      <c r="C142" s="140"/>
      <c r="D142" s="65"/>
      <c r="E142" s="141"/>
      <c r="F142" s="142"/>
      <c r="G142" s="140"/>
      <c r="H142" s="141"/>
      <c r="I142" s="16" t="str">
        <f t="shared" si="17"/>
        <v/>
      </c>
      <c r="J142" s="16" t="str">
        <f t="shared" si="18"/>
        <v/>
      </c>
    </row>
    <row r="143" spans="1:10">
      <c r="A143" s="139">
        <v>134</v>
      </c>
      <c r="B143" s="140"/>
      <c r="C143" s="140"/>
      <c r="D143" s="65"/>
      <c r="E143" s="141"/>
      <c r="F143" s="142"/>
      <c r="G143" s="140"/>
      <c r="H143" s="141"/>
      <c r="I143" s="16" t="str">
        <f t="shared" si="17"/>
        <v/>
      </c>
      <c r="J143" s="16" t="str">
        <f t="shared" si="18"/>
        <v/>
      </c>
    </row>
    <row r="144" spans="1:10">
      <c r="A144" s="139">
        <v>135</v>
      </c>
      <c r="B144" s="140"/>
      <c r="C144" s="140"/>
      <c r="D144" s="65"/>
      <c r="E144" s="141"/>
      <c r="F144" s="142"/>
      <c r="G144" s="140"/>
      <c r="H144" s="141"/>
      <c r="I144" s="16" t="str">
        <f t="shared" si="17"/>
        <v/>
      </c>
      <c r="J144" s="16" t="str">
        <f t="shared" si="18"/>
        <v/>
      </c>
    </row>
    <row r="145" spans="1:10">
      <c r="A145" s="139">
        <v>136</v>
      </c>
      <c r="B145" s="140"/>
      <c r="C145" s="140"/>
      <c r="D145" s="65"/>
      <c r="E145" s="141"/>
      <c r="F145" s="142"/>
      <c r="G145" s="140"/>
      <c r="H145" s="141"/>
      <c r="I145" s="16" t="str">
        <f t="shared" si="17"/>
        <v/>
      </c>
      <c r="J145" s="16" t="str">
        <f t="shared" si="18"/>
        <v/>
      </c>
    </row>
    <row r="146" spans="1:10">
      <c r="A146" s="139">
        <v>137</v>
      </c>
      <c r="B146" s="140"/>
      <c r="C146" s="140"/>
      <c r="D146" s="65"/>
      <c r="E146" s="141"/>
      <c r="F146" s="142"/>
      <c r="G146" s="140"/>
      <c r="H146" s="141"/>
      <c r="I146" s="16" t="str">
        <f t="shared" si="17"/>
        <v/>
      </c>
      <c r="J146" s="16" t="str">
        <f t="shared" si="18"/>
        <v/>
      </c>
    </row>
    <row r="147" spans="1:10">
      <c r="A147" s="139">
        <v>138</v>
      </c>
      <c r="B147" s="140"/>
      <c r="C147" s="140"/>
      <c r="D147" s="65"/>
      <c r="E147" s="141"/>
      <c r="F147" s="142"/>
      <c r="G147" s="140"/>
      <c r="H147" s="141"/>
      <c r="I147" s="16" t="str">
        <f t="shared" si="17"/>
        <v/>
      </c>
      <c r="J147" s="16" t="str">
        <f t="shared" si="18"/>
        <v/>
      </c>
    </row>
    <row r="148" spans="1:10">
      <c r="A148" s="139">
        <v>139</v>
      </c>
      <c r="B148" s="140"/>
      <c r="C148" s="140"/>
      <c r="D148" s="65"/>
      <c r="E148" s="141"/>
      <c r="F148" s="142"/>
      <c r="G148" s="140"/>
      <c r="H148" s="141"/>
      <c r="I148" s="16" t="str">
        <f t="shared" si="17"/>
        <v/>
      </c>
      <c r="J148" s="16" t="str">
        <f t="shared" si="18"/>
        <v/>
      </c>
    </row>
    <row r="149" spans="1:10">
      <c r="A149" s="139">
        <v>140</v>
      </c>
      <c r="B149" s="140"/>
      <c r="C149" s="140"/>
      <c r="D149" s="65"/>
      <c r="E149" s="141"/>
      <c r="F149" s="142"/>
      <c r="G149" s="140"/>
      <c r="H149" s="141"/>
      <c r="I149" s="16" t="str">
        <f t="shared" si="17"/>
        <v/>
      </c>
      <c r="J149" s="16" t="str">
        <f t="shared" si="18"/>
        <v/>
      </c>
    </row>
    <row r="150" spans="1:10">
      <c r="A150" s="139">
        <v>141</v>
      </c>
      <c r="B150" s="140"/>
      <c r="C150" s="140"/>
      <c r="D150" s="65"/>
      <c r="E150" s="141"/>
      <c r="F150" s="142"/>
      <c r="G150" s="140"/>
      <c r="H150" s="141"/>
      <c r="I150" s="16" t="str">
        <f t="shared" si="17"/>
        <v/>
      </c>
      <c r="J150" s="16" t="str">
        <f t="shared" si="18"/>
        <v/>
      </c>
    </row>
    <row r="151" spans="1:10">
      <c r="A151" s="139">
        <v>142</v>
      </c>
      <c r="B151" s="140"/>
      <c r="C151" s="140"/>
      <c r="D151" s="65"/>
      <c r="E151" s="141"/>
      <c r="F151" s="142"/>
      <c r="G151" s="140"/>
      <c r="H151" s="141"/>
      <c r="I151" s="16" t="str">
        <f t="shared" si="17"/>
        <v/>
      </c>
      <c r="J151" s="16" t="str">
        <f t="shared" si="18"/>
        <v/>
      </c>
    </row>
    <row r="152" spans="1:10">
      <c r="A152" s="139">
        <v>143</v>
      </c>
      <c r="B152" s="140"/>
      <c r="C152" s="140"/>
      <c r="D152" s="65"/>
      <c r="E152" s="141"/>
      <c r="F152" s="142"/>
      <c r="G152" s="140"/>
      <c r="H152" s="141"/>
      <c r="I152" s="16" t="str">
        <f t="shared" si="17"/>
        <v/>
      </c>
      <c r="J152" s="16" t="str">
        <f t="shared" si="18"/>
        <v/>
      </c>
    </row>
    <row r="153" spans="1:10">
      <c r="A153" s="139">
        <v>144</v>
      </c>
      <c r="B153" s="140"/>
      <c r="C153" s="140"/>
      <c r="D153" s="65"/>
      <c r="E153" s="141"/>
      <c r="F153" s="142"/>
      <c r="G153" s="140"/>
      <c r="H153" s="141"/>
      <c r="I153" s="16" t="str">
        <f t="shared" si="17"/>
        <v/>
      </c>
      <c r="J153" s="16" t="str">
        <f t="shared" si="18"/>
        <v/>
      </c>
    </row>
    <row r="154" spans="1:10">
      <c r="A154" s="139">
        <v>145</v>
      </c>
      <c r="B154" s="140"/>
      <c r="C154" s="140"/>
      <c r="D154" s="65"/>
      <c r="E154" s="141"/>
      <c r="F154" s="142"/>
      <c r="G154" s="140"/>
      <c r="H154" s="141"/>
      <c r="I154" s="16" t="str">
        <f t="shared" si="17"/>
        <v/>
      </c>
      <c r="J154" s="16" t="str">
        <f t="shared" si="18"/>
        <v/>
      </c>
    </row>
    <row r="155" spans="1:10">
      <c r="A155" s="139">
        <v>146</v>
      </c>
      <c r="B155" s="140"/>
      <c r="C155" s="140"/>
      <c r="D155" s="65"/>
      <c r="E155" s="141"/>
      <c r="F155" s="142"/>
      <c r="G155" s="140"/>
      <c r="H155" s="141"/>
      <c r="I155" s="16" t="str">
        <f t="shared" si="17"/>
        <v/>
      </c>
      <c r="J155" s="16" t="str">
        <f t="shared" si="18"/>
        <v/>
      </c>
    </row>
    <row r="156" spans="1:10">
      <c r="A156" s="139">
        <v>147</v>
      </c>
      <c r="B156" s="140"/>
      <c r="C156" s="140"/>
      <c r="D156" s="65"/>
      <c r="E156" s="141"/>
      <c r="F156" s="142"/>
      <c r="G156" s="140"/>
      <c r="H156" s="141"/>
      <c r="I156" s="16" t="str">
        <f t="shared" si="17"/>
        <v/>
      </c>
      <c r="J156" s="16" t="str">
        <f t="shared" si="18"/>
        <v/>
      </c>
    </row>
    <row r="157" spans="1:10">
      <c r="A157" s="139">
        <v>148</v>
      </c>
      <c r="B157" s="140"/>
      <c r="C157" s="140"/>
      <c r="D157" s="65"/>
      <c r="E157" s="141"/>
      <c r="F157" s="142"/>
      <c r="G157" s="140"/>
      <c r="H157" s="141"/>
      <c r="I157" s="16" t="str">
        <f t="shared" si="17"/>
        <v/>
      </c>
      <c r="J157" s="16" t="str">
        <f t="shared" si="18"/>
        <v/>
      </c>
    </row>
    <row r="158" spans="1:10">
      <c r="A158" s="139">
        <v>149</v>
      </c>
      <c r="B158" s="140"/>
      <c r="C158" s="140"/>
      <c r="D158" s="65"/>
      <c r="E158" s="141"/>
      <c r="F158" s="142"/>
      <c r="G158" s="140"/>
      <c r="H158" s="141"/>
      <c r="I158" s="16" t="str">
        <f t="shared" si="17"/>
        <v/>
      </c>
      <c r="J158" s="16" t="str">
        <f t="shared" si="18"/>
        <v/>
      </c>
    </row>
    <row r="159" spans="1:10">
      <c r="A159" s="139">
        <v>150</v>
      </c>
      <c r="B159" s="140"/>
      <c r="C159" s="140"/>
      <c r="D159" s="65"/>
      <c r="E159" s="141"/>
      <c r="F159" s="142"/>
      <c r="G159" s="140"/>
      <c r="H159" s="141"/>
      <c r="I159" s="16" t="str">
        <f t="shared" si="17"/>
        <v/>
      </c>
      <c r="J159" s="16" t="str">
        <f t="shared" si="18"/>
        <v/>
      </c>
    </row>
    <row r="160" spans="1:10">
      <c r="A160" s="139">
        <v>151</v>
      </c>
      <c r="B160" s="140"/>
      <c r="C160" s="140"/>
      <c r="D160" s="65"/>
      <c r="E160" s="141"/>
      <c r="F160" s="142"/>
      <c r="G160" s="140"/>
      <c r="H160" s="141"/>
      <c r="I160" s="16" t="str">
        <f t="shared" si="17"/>
        <v/>
      </c>
      <c r="J160" s="16" t="str">
        <f t="shared" si="18"/>
        <v/>
      </c>
    </row>
    <row r="161" spans="1:10">
      <c r="A161" s="139">
        <v>152</v>
      </c>
      <c r="B161" s="140"/>
      <c r="C161" s="140"/>
      <c r="D161" s="65"/>
      <c r="E161" s="141"/>
      <c r="F161" s="142"/>
      <c r="G161" s="140"/>
      <c r="H161" s="141"/>
      <c r="I161" s="16" t="str">
        <f t="shared" si="17"/>
        <v/>
      </c>
      <c r="J161" s="16" t="str">
        <f t="shared" si="18"/>
        <v/>
      </c>
    </row>
    <row r="162" spans="1:10">
      <c r="A162" s="139">
        <v>153</v>
      </c>
      <c r="B162" s="140"/>
      <c r="C162" s="140"/>
      <c r="D162" s="65"/>
      <c r="E162" s="141"/>
      <c r="F162" s="142"/>
      <c r="G162" s="140"/>
      <c r="H162" s="141"/>
      <c r="I162" s="16" t="str">
        <f t="shared" si="17"/>
        <v/>
      </c>
      <c r="J162" s="16" t="str">
        <f t="shared" si="18"/>
        <v/>
      </c>
    </row>
    <row r="163" spans="1:10">
      <c r="A163" s="139">
        <v>154</v>
      </c>
      <c r="B163" s="140"/>
      <c r="C163" s="140"/>
      <c r="D163" s="65"/>
      <c r="E163" s="141"/>
      <c r="F163" s="142"/>
      <c r="G163" s="140"/>
      <c r="H163" s="141"/>
      <c r="I163" s="16" t="str">
        <f t="shared" si="17"/>
        <v/>
      </c>
      <c r="J163" s="16" t="str">
        <f t="shared" si="18"/>
        <v/>
      </c>
    </row>
    <row r="164" spans="1:10">
      <c r="A164" s="139">
        <v>155</v>
      </c>
      <c r="B164" s="140"/>
      <c r="C164" s="140"/>
      <c r="D164" s="65"/>
      <c r="E164" s="141"/>
      <c r="F164" s="142"/>
      <c r="G164" s="140"/>
      <c r="H164" s="141"/>
      <c r="I164" s="16" t="str">
        <f t="shared" si="17"/>
        <v/>
      </c>
      <c r="J164" s="16" t="str">
        <f t="shared" si="18"/>
        <v/>
      </c>
    </row>
    <row r="165" spans="1:10">
      <c r="A165" s="139">
        <v>156</v>
      </c>
      <c r="B165" s="140"/>
      <c r="C165" s="140"/>
      <c r="D165" s="65"/>
      <c r="E165" s="141"/>
      <c r="F165" s="142"/>
      <c r="G165" s="140"/>
      <c r="H165" s="141"/>
      <c r="I165" s="16" t="str">
        <f t="shared" si="17"/>
        <v/>
      </c>
      <c r="J165" s="16" t="str">
        <f t="shared" si="18"/>
        <v/>
      </c>
    </row>
    <row r="166" spans="1:10">
      <c r="A166" s="139">
        <v>157</v>
      </c>
      <c r="B166" s="140"/>
      <c r="C166" s="140"/>
      <c r="D166" s="65"/>
      <c r="E166" s="141"/>
      <c r="F166" s="142"/>
      <c r="G166" s="140"/>
      <c r="H166" s="141"/>
      <c r="I166" s="16" t="str">
        <f t="shared" si="17"/>
        <v/>
      </c>
      <c r="J166" s="16" t="str">
        <f t="shared" si="18"/>
        <v/>
      </c>
    </row>
    <row r="167" spans="1:10">
      <c r="A167" s="139">
        <v>158</v>
      </c>
      <c r="B167" s="140"/>
      <c r="C167" s="140"/>
      <c r="D167" s="65"/>
      <c r="E167" s="141"/>
      <c r="F167" s="142"/>
      <c r="G167" s="140"/>
      <c r="H167" s="141"/>
      <c r="I167" s="16" t="str">
        <f t="shared" si="17"/>
        <v/>
      </c>
      <c r="J167" s="16" t="str">
        <f t="shared" si="18"/>
        <v/>
      </c>
    </row>
    <row r="168" spans="1:10">
      <c r="A168" s="139">
        <v>159</v>
      </c>
      <c r="B168" s="140"/>
      <c r="C168" s="140"/>
      <c r="D168" s="65"/>
      <c r="E168" s="141"/>
      <c r="F168" s="142"/>
      <c r="G168" s="140"/>
      <c r="H168" s="141"/>
      <c r="I168" s="16" t="str">
        <f t="shared" si="17"/>
        <v/>
      </c>
      <c r="J168" s="16" t="str">
        <f t="shared" si="18"/>
        <v/>
      </c>
    </row>
    <row r="169" spans="1:10">
      <c r="A169" s="139">
        <v>160</v>
      </c>
      <c r="B169" s="140"/>
      <c r="C169" s="140"/>
      <c r="D169" s="65"/>
      <c r="E169" s="141"/>
      <c r="F169" s="142"/>
      <c r="G169" s="140"/>
      <c r="H169" s="141"/>
      <c r="I169" s="16" t="str">
        <f t="shared" si="17"/>
        <v/>
      </c>
      <c r="J169" s="16" t="str">
        <f t="shared" si="18"/>
        <v/>
      </c>
    </row>
    <row r="170" spans="1:10">
      <c r="A170" s="139">
        <v>161</v>
      </c>
      <c r="B170" s="140"/>
      <c r="C170" s="140"/>
      <c r="D170" s="65"/>
      <c r="E170" s="141"/>
      <c r="F170" s="142"/>
      <c r="G170" s="140"/>
      <c r="H170" s="141"/>
      <c r="I170" s="16" t="str">
        <f t="shared" si="17"/>
        <v/>
      </c>
      <c r="J170" s="16" t="str">
        <f t="shared" si="18"/>
        <v/>
      </c>
    </row>
    <row r="171" spans="1:10">
      <c r="A171" s="139">
        <v>162</v>
      </c>
      <c r="B171" s="140"/>
      <c r="C171" s="140"/>
      <c r="D171" s="65"/>
      <c r="E171" s="141"/>
      <c r="F171" s="142"/>
      <c r="G171" s="140"/>
      <c r="H171" s="141"/>
      <c r="I171" s="16" t="str">
        <f t="shared" si="17"/>
        <v/>
      </c>
      <c r="J171" s="16" t="str">
        <f t="shared" si="18"/>
        <v/>
      </c>
    </row>
    <row r="172" spans="1:10">
      <c r="A172" s="139">
        <v>163</v>
      </c>
      <c r="B172" s="140"/>
      <c r="C172" s="140"/>
      <c r="D172" s="65"/>
      <c r="E172" s="141"/>
      <c r="F172" s="142"/>
      <c r="G172" s="140"/>
      <c r="H172" s="141"/>
      <c r="I172" s="16" t="str">
        <f t="shared" si="17"/>
        <v/>
      </c>
      <c r="J172" s="16" t="str">
        <f t="shared" si="18"/>
        <v/>
      </c>
    </row>
    <row r="173" spans="1:10">
      <c r="A173" s="139">
        <v>164</v>
      </c>
      <c r="B173" s="140"/>
      <c r="C173" s="140"/>
      <c r="D173" s="65"/>
      <c r="E173" s="141"/>
      <c r="F173" s="142"/>
      <c r="G173" s="140"/>
      <c r="H173" s="141"/>
      <c r="I173" s="16" t="str">
        <f t="shared" si="17"/>
        <v/>
      </c>
      <c r="J173" s="16" t="str">
        <f t="shared" si="18"/>
        <v/>
      </c>
    </row>
    <row r="174" spans="1:10">
      <c r="A174" s="139">
        <v>165</v>
      </c>
      <c r="B174" s="140"/>
      <c r="C174" s="140"/>
      <c r="D174" s="65"/>
      <c r="E174" s="141"/>
      <c r="F174" s="142"/>
      <c r="G174" s="140"/>
      <c r="H174" s="141"/>
      <c r="I174" s="16" t="str">
        <f t="shared" si="17"/>
        <v/>
      </c>
      <c r="J174" s="16" t="str">
        <f t="shared" si="18"/>
        <v/>
      </c>
    </row>
    <row r="175" spans="1:10">
      <c r="A175" s="139">
        <v>166</v>
      </c>
      <c r="B175" s="140"/>
      <c r="C175" s="140"/>
      <c r="D175" s="65"/>
      <c r="E175" s="141"/>
      <c r="F175" s="142"/>
      <c r="G175" s="140"/>
      <c r="H175" s="141"/>
      <c r="I175" s="16" t="str">
        <f t="shared" si="17"/>
        <v/>
      </c>
      <c r="J175" s="16" t="str">
        <f t="shared" si="18"/>
        <v/>
      </c>
    </row>
    <row r="176" spans="1:10">
      <c r="A176" s="139">
        <v>167</v>
      </c>
      <c r="B176" s="140"/>
      <c r="C176" s="140"/>
      <c r="D176" s="65"/>
      <c r="E176" s="141"/>
      <c r="F176" s="142"/>
      <c r="G176" s="140"/>
      <c r="H176" s="141"/>
      <c r="I176" s="16" t="str">
        <f t="shared" si="17"/>
        <v/>
      </c>
      <c r="J176" s="16" t="str">
        <f t="shared" si="18"/>
        <v/>
      </c>
    </row>
    <row r="177" spans="1:10">
      <c r="A177" s="139">
        <v>168</v>
      </c>
      <c r="B177" s="140"/>
      <c r="C177" s="140"/>
      <c r="D177" s="65"/>
      <c r="E177" s="141"/>
      <c r="F177" s="142"/>
      <c r="G177" s="140"/>
      <c r="H177" s="141"/>
      <c r="I177" s="16" t="str">
        <f t="shared" si="17"/>
        <v/>
      </c>
      <c r="J177" s="16" t="str">
        <f t="shared" si="18"/>
        <v/>
      </c>
    </row>
    <row r="178" spans="1:10">
      <c r="A178" s="139">
        <v>169</v>
      </c>
      <c r="B178" s="140"/>
      <c r="C178" s="140"/>
      <c r="D178" s="65"/>
      <c r="E178" s="141"/>
      <c r="F178" s="142"/>
      <c r="G178" s="140"/>
      <c r="H178" s="141"/>
      <c r="I178" s="16" t="str">
        <f t="shared" si="17"/>
        <v/>
      </c>
      <c r="J178" s="16" t="str">
        <f t="shared" si="18"/>
        <v/>
      </c>
    </row>
    <row r="179" spans="1:10">
      <c r="A179" s="139">
        <v>170</v>
      </c>
      <c r="B179" s="140"/>
      <c r="C179" s="140"/>
      <c r="D179" s="65"/>
      <c r="E179" s="141"/>
      <c r="F179" s="142"/>
      <c r="G179" s="140"/>
      <c r="H179" s="141"/>
      <c r="I179" s="16" t="str">
        <f t="shared" si="17"/>
        <v/>
      </c>
      <c r="J179" s="16" t="str">
        <f t="shared" si="18"/>
        <v/>
      </c>
    </row>
    <row r="180" spans="1:10">
      <c r="A180" s="139">
        <v>171</v>
      </c>
      <c r="B180" s="140"/>
      <c r="C180" s="140"/>
      <c r="D180" s="65"/>
      <c r="E180" s="141"/>
      <c r="F180" s="142"/>
      <c r="G180" s="140"/>
      <c r="H180" s="141"/>
      <c r="I180" s="16" t="str">
        <f t="shared" si="17"/>
        <v/>
      </c>
      <c r="J180" s="16" t="str">
        <f t="shared" si="18"/>
        <v/>
      </c>
    </row>
    <row r="181" spans="1:10">
      <c r="A181" s="139">
        <v>172</v>
      </c>
      <c r="B181" s="140"/>
      <c r="C181" s="140"/>
      <c r="D181" s="65"/>
      <c r="E181" s="141"/>
      <c r="F181" s="142"/>
      <c r="G181" s="140"/>
      <c r="H181" s="141"/>
      <c r="I181" s="16" t="str">
        <f t="shared" si="17"/>
        <v/>
      </c>
      <c r="J181" s="16" t="str">
        <f t="shared" si="18"/>
        <v/>
      </c>
    </row>
    <row r="182" spans="1:10">
      <c r="A182" s="139">
        <v>173</v>
      </c>
      <c r="B182" s="140"/>
      <c r="C182" s="140"/>
      <c r="D182" s="65"/>
      <c r="E182" s="141"/>
      <c r="F182" s="142"/>
      <c r="G182" s="140"/>
      <c r="H182" s="141"/>
      <c r="I182" s="16" t="str">
        <f t="shared" si="17"/>
        <v/>
      </c>
      <c r="J182" s="16" t="str">
        <f t="shared" si="18"/>
        <v/>
      </c>
    </row>
    <row r="183" spans="1:10">
      <c r="A183" s="139">
        <v>174</v>
      </c>
      <c r="B183" s="140"/>
      <c r="C183" s="140"/>
      <c r="D183" s="65"/>
      <c r="E183" s="141"/>
      <c r="F183" s="142"/>
      <c r="G183" s="140"/>
      <c r="H183" s="141"/>
      <c r="I183" s="16" t="str">
        <f t="shared" si="17"/>
        <v/>
      </c>
      <c r="J183" s="16" t="str">
        <f t="shared" si="18"/>
        <v/>
      </c>
    </row>
    <row r="184" spans="1:10">
      <c r="A184" s="139">
        <v>175</v>
      </c>
      <c r="B184" s="140"/>
      <c r="C184" s="140"/>
      <c r="D184" s="65"/>
      <c r="E184" s="141"/>
      <c r="F184" s="142"/>
      <c r="G184" s="140"/>
      <c r="H184" s="141"/>
      <c r="I184" s="16" t="str">
        <f t="shared" si="17"/>
        <v/>
      </c>
      <c r="J184" s="16" t="str">
        <f t="shared" si="18"/>
        <v/>
      </c>
    </row>
    <row r="185" spans="1:10">
      <c r="A185" s="139">
        <v>176</v>
      </c>
      <c r="B185" s="140"/>
      <c r="C185" s="140"/>
      <c r="D185" s="65"/>
      <c r="E185" s="141"/>
      <c r="F185" s="142"/>
      <c r="G185" s="140"/>
      <c r="H185" s="141"/>
      <c r="I185" s="16" t="str">
        <f t="shared" si="17"/>
        <v/>
      </c>
      <c r="J185" s="16" t="str">
        <f t="shared" si="18"/>
        <v/>
      </c>
    </row>
    <row r="186" spans="1:10">
      <c r="A186" s="139">
        <v>177</v>
      </c>
      <c r="B186" s="140"/>
      <c r="C186" s="140"/>
      <c r="D186" s="65"/>
      <c r="E186" s="141"/>
      <c r="F186" s="142"/>
      <c r="G186" s="140"/>
      <c r="H186" s="141"/>
      <c r="I186" s="16" t="str">
        <f t="shared" si="17"/>
        <v/>
      </c>
      <c r="J186" s="16" t="str">
        <f t="shared" si="18"/>
        <v/>
      </c>
    </row>
    <row r="187" spans="1:10">
      <c r="A187" s="139">
        <v>178</v>
      </c>
      <c r="B187" s="140"/>
      <c r="C187" s="140"/>
      <c r="D187" s="65"/>
      <c r="E187" s="141"/>
      <c r="F187" s="142"/>
      <c r="G187" s="140"/>
      <c r="H187" s="141"/>
      <c r="I187" s="16" t="str">
        <f t="shared" si="17"/>
        <v/>
      </c>
      <c r="J187" s="16" t="str">
        <f t="shared" si="18"/>
        <v/>
      </c>
    </row>
    <row r="188" spans="1:10">
      <c r="A188" s="139">
        <v>179</v>
      </c>
      <c r="B188" s="140"/>
      <c r="C188" s="140"/>
      <c r="D188" s="65"/>
      <c r="E188" s="141"/>
      <c r="F188" s="142"/>
      <c r="G188" s="140"/>
      <c r="H188" s="141"/>
      <c r="I188" s="16" t="str">
        <f t="shared" si="17"/>
        <v/>
      </c>
      <c r="J188" s="16" t="str">
        <f t="shared" si="18"/>
        <v/>
      </c>
    </row>
    <row r="189" spans="1:10">
      <c r="A189" s="139">
        <v>180</v>
      </c>
      <c r="B189" s="140"/>
      <c r="C189" s="140"/>
      <c r="D189" s="65"/>
      <c r="E189" s="141"/>
      <c r="F189" s="142"/>
      <c r="G189" s="140"/>
      <c r="H189" s="141"/>
      <c r="I189" s="16" t="str">
        <f t="shared" si="17"/>
        <v/>
      </c>
      <c r="J189" s="16" t="str">
        <f t="shared" si="18"/>
        <v/>
      </c>
    </row>
    <row r="190" spans="1:10">
      <c r="A190" s="139">
        <v>181</v>
      </c>
      <c r="B190" s="140"/>
      <c r="C190" s="140"/>
      <c r="D190" s="65"/>
      <c r="E190" s="141"/>
      <c r="F190" s="142"/>
      <c r="G190" s="140"/>
      <c r="H190" s="141"/>
      <c r="I190" s="16" t="str">
        <f t="shared" si="17"/>
        <v/>
      </c>
      <c r="J190" s="16" t="str">
        <f t="shared" si="18"/>
        <v/>
      </c>
    </row>
    <row r="191" spans="1:10">
      <c r="A191" s="139">
        <v>182</v>
      </c>
      <c r="B191" s="140"/>
      <c r="C191" s="140"/>
      <c r="D191" s="65"/>
      <c r="E191" s="141"/>
      <c r="F191" s="142"/>
      <c r="G191" s="140"/>
      <c r="H191" s="141"/>
      <c r="I191" s="16" t="str">
        <f t="shared" si="17"/>
        <v/>
      </c>
      <c r="J191" s="16" t="str">
        <f t="shared" si="18"/>
        <v/>
      </c>
    </row>
    <row r="192" spans="1:10">
      <c r="A192" s="139">
        <v>183</v>
      </c>
      <c r="B192" s="140"/>
      <c r="C192" s="140"/>
      <c r="D192" s="65"/>
      <c r="E192" s="141"/>
      <c r="F192" s="142"/>
      <c r="G192" s="140"/>
      <c r="H192" s="141"/>
      <c r="I192" s="16" t="str">
        <f t="shared" si="17"/>
        <v/>
      </c>
      <c r="J192" s="16" t="str">
        <f t="shared" si="18"/>
        <v/>
      </c>
    </row>
    <row r="193" spans="1:10">
      <c r="A193" s="139">
        <v>184</v>
      </c>
      <c r="B193" s="140"/>
      <c r="C193" s="140"/>
      <c r="D193" s="65"/>
      <c r="E193" s="141"/>
      <c r="F193" s="142"/>
      <c r="G193" s="140"/>
      <c r="H193" s="141"/>
      <c r="I193" s="16" t="str">
        <f t="shared" si="17"/>
        <v/>
      </c>
      <c r="J193" s="16" t="str">
        <f t="shared" si="18"/>
        <v/>
      </c>
    </row>
    <row r="194" spans="1:10">
      <c r="A194" s="139">
        <v>185</v>
      </c>
      <c r="B194" s="140"/>
      <c r="C194" s="140"/>
      <c r="D194" s="65"/>
      <c r="E194" s="141"/>
      <c r="F194" s="142"/>
      <c r="G194" s="140"/>
      <c r="H194" s="141"/>
      <c r="I194" s="16" t="str">
        <f t="shared" si="17"/>
        <v/>
      </c>
      <c r="J194" s="16" t="str">
        <f t="shared" si="18"/>
        <v/>
      </c>
    </row>
    <row r="195" spans="1:10">
      <c r="A195" s="139">
        <v>186</v>
      </c>
      <c r="B195" s="140"/>
      <c r="C195" s="140"/>
      <c r="D195" s="65"/>
      <c r="E195" s="141"/>
      <c r="F195" s="142"/>
      <c r="G195" s="140"/>
      <c r="H195" s="141"/>
      <c r="I195" s="16" t="str">
        <f t="shared" si="17"/>
        <v/>
      </c>
      <c r="J195" s="16" t="str">
        <f t="shared" si="18"/>
        <v/>
      </c>
    </row>
    <row r="196" spans="1:10">
      <c r="A196" s="139">
        <v>187</v>
      </c>
      <c r="B196" s="140"/>
      <c r="C196" s="140"/>
      <c r="D196" s="65"/>
      <c r="E196" s="141"/>
      <c r="F196" s="142"/>
      <c r="G196" s="140"/>
      <c r="H196" s="141"/>
      <c r="I196" s="16" t="str">
        <f t="shared" si="17"/>
        <v/>
      </c>
      <c r="J196" s="16" t="str">
        <f t="shared" si="18"/>
        <v/>
      </c>
    </row>
    <row r="197" spans="1:10">
      <c r="A197" s="139">
        <v>188</v>
      </c>
      <c r="B197" s="140"/>
      <c r="C197" s="140"/>
      <c r="D197" s="65"/>
      <c r="E197" s="141"/>
      <c r="F197" s="142"/>
      <c r="G197" s="140"/>
      <c r="H197" s="141"/>
      <c r="I197" s="16" t="str">
        <f t="shared" si="17"/>
        <v/>
      </c>
      <c r="J197" s="16" t="str">
        <f t="shared" si="18"/>
        <v/>
      </c>
    </row>
    <row r="198" spans="1:10">
      <c r="A198" s="139">
        <v>189</v>
      </c>
      <c r="B198" s="140"/>
      <c r="C198" s="140"/>
      <c r="D198" s="65"/>
      <c r="E198" s="141"/>
      <c r="F198" s="142"/>
      <c r="G198" s="140"/>
      <c r="H198" s="141"/>
      <c r="I198" s="16" t="str">
        <f t="shared" si="17"/>
        <v/>
      </c>
      <c r="J198" s="16" t="str">
        <f t="shared" si="18"/>
        <v/>
      </c>
    </row>
    <row r="199" spans="1:10">
      <c r="A199" s="139">
        <v>190</v>
      </c>
      <c r="B199" s="140"/>
      <c r="C199" s="140"/>
      <c r="D199" s="65"/>
      <c r="E199" s="141"/>
      <c r="F199" s="142"/>
      <c r="G199" s="140"/>
      <c r="H199" s="141"/>
      <c r="I199" s="16" t="str">
        <f t="shared" si="17"/>
        <v/>
      </c>
      <c r="J199" s="16" t="str">
        <f t="shared" si="18"/>
        <v/>
      </c>
    </row>
    <row r="200" spans="1:10">
      <c r="A200" s="139">
        <v>191</v>
      </c>
      <c r="B200" s="140"/>
      <c r="C200" s="140"/>
      <c r="D200" s="65"/>
      <c r="E200" s="141"/>
      <c r="F200" s="142"/>
      <c r="G200" s="140"/>
      <c r="H200" s="141"/>
      <c r="I200" s="16" t="str">
        <f t="shared" si="17"/>
        <v/>
      </c>
      <c r="J200" s="16" t="str">
        <f t="shared" si="18"/>
        <v/>
      </c>
    </row>
    <row r="201" spans="1:10">
      <c r="A201" s="139">
        <v>192</v>
      </c>
      <c r="B201" s="140"/>
      <c r="C201" s="140"/>
      <c r="D201" s="65"/>
      <c r="E201" s="141"/>
      <c r="F201" s="142"/>
      <c r="G201" s="140"/>
      <c r="H201" s="141"/>
      <c r="I201" s="16" t="str">
        <f t="shared" si="17"/>
        <v/>
      </c>
      <c r="J201" s="16" t="str">
        <f t="shared" si="18"/>
        <v/>
      </c>
    </row>
    <row r="202" spans="1:10">
      <c r="A202" s="139">
        <v>193</v>
      </c>
      <c r="B202" s="140"/>
      <c r="C202" s="140"/>
      <c r="D202" s="65"/>
      <c r="E202" s="141"/>
      <c r="F202" s="142"/>
      <c r="G202" s="140"/>
      <c r="H202" s="141"/>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39">
        <v>194</v>
      </c>
      <c r="B203" s="140"/>
      <c r="C203" s="140"/>
      <c r="D203" s="65"/>
      <c r="E203" s="141"/>
      <c r="F203" s="142"/>
      <c r="G203" s="140"/>
      <c r="H203" s="141"/>
      <c r="I203" s="16" t="str">
        <f t="shared" si="19"/>
        <v/>
      </c>
      <c r="J203" s="16" t="str">
        <f t="shared" si="20"/>
        <v/>
      </c>
    </row>
    <row r="204" spans="1:10">
      <c r="A204" s="139">
        <v>195</v>
      </c>
      <c r="B204" s="140"/>
      <c r="C204" s="140"/>
      <c r="D204" s="65"/>
      <c r="E204" s="141"/>
      <c r="F204" s="142"/>
      <c r="G204" s="140"/>
      <c r="H204" s="141"/>
      <c r="I204" s="16" t="str">
        <f t="shared" si="19"/>
        <v/>
      </c>
      <c r="J204" s="16" t="str">
        <f t="shared" si="20"/>
        <v/>
      </c>
    </row>
    <row r="205" spans="1:10">
      <c r="A205" s="139">
        <v>196</v>
      </c>
      <c r="B205" s="140"/>
      <c r="C205" s="140"/>
      <c r="D205" s="65"/>
      <c r="E205" s="141"/>
      <c r="F205" s="142"/>
      <c r="G205" s="140"/>
      <c r="H205" s="141"/>
      <c r="I205" s="16" t="str">
        <f t="shared" si="19"/>
        <v/>
      </c>
      <c r="J205" s="16" t="str">
        <f t="shared" si="20"/>
        <v/>
      </c>
    </row>
    <row r="206" spans="1:10">
      <c r="A206" s="139">
        <v>197</v>
      </c>
      <c r="B206" s="140"/>
      <c r="C206" s="140"/>
      <c r="D206" s="65"/>
      <c r="E206" s="141"/>
      <c r="F206" s="142"/>
      <c r="G206" s="140"/>
      <c r="H206" s="141"/>
      <c r="I206" s="16" t="str">
        <f t="shared" si="19"/>
        <v/>
      </c>
      <c r="J206" s="16" t="str">
        <f t="shared" si="20"/>
        <v/>
      </c>
    </row>
    <row r="207" spans="1:10">
      <c r="A207" s="139">
        <v>198</v>
      </c>
      <c r="B207" s="140"/>
      <c r="C207" s="140"/>
      <c r="D207" s="65"/>
      <c r="E207" s="141"/>
      <c r="F207" s="142"/>
      <c r="G207" s="140"/>
      <c r="H207" s="141"/>
      <c r="I207" s="16" t="str">
        <f t="shared" si="19"/>
        <v/>
      </c>
      <c r="J207" s="16" t="str">
        <f t="shared" si="20"/>
        <v/>
      </c>
    </row>
    <row r="208" spans="1:10">
      <c r="A208" s="139">
        <v>199</v>
      </c>
      <c r="B208" s="140"/>
      <c r="C208" s="140"/>
      <c r="D208" s="65"/>
      <c r="E208" s="141"/>
      <c r="F208" s="142"/>
      <c r="G208" s="140"/>
      <c r="H208" s="141"/>
      <c r="I208" s="16" t="str">
        <f t="shared" si="19"/>
        <v/>
      </c>
      <c r="J208" s="16" t="str">
        <f t="shared" si="20"/>
        <v/>
      </c>
    </row>
    <row r="209" spans="1:10">
      <c r="A209" s="139">
        <v>200</v>
      </c>
      <c r="B209" s="140"/>
      <c r="C209" s="140"/>
      <c r="D209" s="65"/>
      <c r="E209" s="141"/>
      <c r="F209" s="142"/>
      <c r="G209" s="140"/>
      <c r="H209" s="141"/>
      <c r="I209" s="16" t="str">
        <f t="shared" si="19"/>
        <v/>
      </c>
      <c r="J209" s="16" t="str">
        <f t="shared" si="20"/>
        <v/>
      </c>
    </row>
    <row r="210" spans="1:10">
      <c r="A210" s="139">
        <v>201</v>
      </c>
      <c r="B210" s="140"/>
      <c r="C210" s="140"/>
      <c r="D210" s="65"/>
      <c r="E210" s="141"/>
      <c r="F210" s="142"/>
      <c r="G210" s="140"/>
      <c r="H210" s="141"/>
      <c r="I210" s="16" t="str">
        <f t="shared" si="19"/>
        <v/>
      </c>
      <c r="J210" s="16" t="str">
        <f t="shared" si="20"/>
        <v/>
      </c>
    </row>
    <row r="211" spans="1:10">
      <c r="A211" s="139">
        <v>202</v>
      </c>
      <c r="B211" s="140"/>
      <c r="C211" s="140"/>
      <c r="D211" s="65"/>
      <c r="E211" s="141"/>
      <c r="F211" s="142"/>
      <c r="G211" s="140"/>
      <c r="H211" s="141"/>
      <c r="I211" s="16" t="str">
        <f t="shared" si="19"/>
        <v/>
      </c>
      <c r="J211" s="16" t="str">
        <f t="shared" si="20"/>
        <v/>
      </c>
    </row>
    <row r="212" spans="1:10">
      <c r="A212" s="139">
        <v>203</v>
      </c>
      <c r="B212" s="140"/>
      <c r="C212" s="140"/>
      <c r="D212" s="65"/>
      <c r="E212" s="141"/>
      <c r="F212" s="142"/>
      <c r="G212" s="140"/>
      <c r="H212" s="141"/>
      <c r="I212" s="16" t="str">
        <f t="shared" si="19"/>
        <v/>
      </c>
      <c r="J212" s="16" t="str">
        <f t="shared" si="20"/>
        <v/>
      </c>
    </row>
    <row r="213" spans="1:10">
      <c r="A213" s="139">
        <v>204</v>
      </c>
      <c r="B213" s="140"/>
      <c r="C213" s="140"/>
      <c r="D213" s="65"/>
      <c r="E213" s="141"/>
      <c r="F213" s="142"/>
      <c r="G213" s="140"/>
      <c r="H213" s="141"/>
      <c r="I213" s="16" t="str">
        <f t="shared" si="19"/>
        <v/>
      </c>
      <c r="J213" s="16" t="str">
        <f t="shared" si="20"/>
        <v/>
      </c>
    </row>
    <row r="214" spans="1:10">
      <c r="A214" s="139">
        <v>205</v>
      </c>
      <c r="B214" s="140"/>
      <c r="C214" s="140"/>
      <c r="D214" s="65"/>
      <c r="E214" s="141"/>
      <c r="F214" s="142"/>
      <c r="G214" s="140"/>
      <c r="H214" s="141"/>
      <c r="I214" s="16" t="str">
        <f t="shared" si="19"/>
        <v/>
      </c>
      <c r="J214" s="16" t="str">
        <f t="shared" si="20"/>
        <v/>
      </c>
    </row>
    <row r="215" spans="1:10">
      <c r="A215" s="139">
        <v>206</v>
      </c>
      <c r="B215" s="140"/>
      <c r="C215" s="140"/>
      <c r="D215" s="65"/>
      <c r="E215" s="141"/>
      <c r="F215" s="142"/>
      <c r="G215" s="140"/>
      <c r="H215" s="141"/>
      <c r="I215" s="16" t="str">
        <f t="shared" si="19"/>
        <v/>
      </c>
      <c r="J215" s="16" t="str">
        <f t="shared" si="20"/>
        <v/>
      </c>
    </row>
    <row r="216" spans="1:10">
      <c r="A216" s="139">
        <v>207</v>
      </c>
      <c r="B216" s="140"/>
      <c r="C216" s="140"/>
      <c r="D216" s="65"/>
      <c r="E216" s="141"/>
      <c r="F216" s="142"/>
      <c r="G216" s="140"/>
      <c r="H216" s="141"/>
      <c r="I216" s="16" t="str">
        <f t="shared" si="19"/>
        <v/>
      </c>
      <c r="J216" s="16" t="str">
        <f t="shared" si="20"/>
        <v/>
      </c>
    </row>
    <row r="217" spans="1:10">
      <c r="A217" s="139">
        <v>208</v>
      </c>
      <c r="B217" s="140"/>
      <c r="C217" s="140"/>
      <c r="D217" s="65"/>
      <c r="E217" s="141"/>
      <c r="F217" s="142"/>
      <c r="G217" s="140"/>
      <c r="H217" s="141"/>
      <c r="I217" s="16" t="str">
        <f t="shared" si="19"/>
        <v/>
      </c>
      <c r="J217" s="16" t="str">
        <f t="shared" si="20"/>
        <v/>
      </c>
    </row>
    <row r="218" spans="1:10">
      <c r="A218" s="139">
        <v>209</v>
      </c>
      <c r="B218" s="140"/>
      <c r="C218" s="140"/>
      <c r="D218" s="65"/>
      <c r="E218" s="141"/>
      <c r="F218" s="142"/>
      <c r="G218" s="140"/>
      <c r="H218" s="141"/>
      <c r="I218" s="16" t="str">
        <f t="shared" si="19"/>
        <v/>
      </c>
      <c r="J218" s="16" t="str">
        <f t="shared" si="20"/>
        <v/>
      </c>
    </row>
    <row r="219" spans="1:10">
      <c r="A219" s="139">
        <v>210</v>
      </c>
      <c r="B219" s="140"/>
      <c r="C219" s="140"/>
      <c r="D219" s="65"/>
      <c r="E219" s="141"/>
      <c r="F219" s="142"/>
      <c r="G219" s="140"/>
      <c r="H219" s="141"/>
      <c r="I219" s="16" t="str">
        <f t="shared" si="19"/>
        <v/>
      </c>
      <c r="J219" s="16" t="str">
        <f t="shared" si="20"/>
        <v/>
      </c>
    </row>
    <row r="220" spans="1:10">
      <c r="A220" s="139">
        <v>211</v>
      </c>
      <c r="B220" s="140"/>
      <c r="C220" s="140"/>
      <c r="D220" s="65"/>
      <c r="E220" s="141"/>
      <c r="F220" s="142"/>
      <c r="G220" s="140"/>
      <c r="H220" s="141"/>
      <c r="I220" s="16" t="str">
        <f t="shared" si="19"/>
        <v/>
      </c>
      <c r="J220" s="16" t="str">
        <f t="shared" si="20"/>
        <v/>
      </c>
    </row>
    <row r="221" spans="1:10">
      <c r="A221" s="139">
        <v>212</v>
      </c>
      <c r="B221" s="140"/>
      <c r="C221" s="140"/>
      <c r="D221" s="65"/>
      <c r="E221" s="141"/>
      <c r="F221" s="142"/>
      <c r="G221" s="140"/>
      <c r="H221" s="141"/>
      <c r="I221" s="16" t="str">
        <f t="shared" si="19"/>
        <v/>
      </c>
      <c r="J221" s="16" t="str">
        <f t="shared" si="20"/>
        <v/>
      </c>
    </row>
    <row r="222" spans="1:10">
      <c r="A222" s="139">
        <v>213</v>
      </c>
      <c r="B222" s="140"/>
      <c r="C222" s="140"/>
      <c r="D222" s="65"/>
      <c r="E222" s="141"/>
      <c r="F222" s="142"/>
      <c r="G222" s="140"/>
      <c r="H222" s="141"/>
      <c r="I222" s="16" t="str">
        <f t="shared" si="19"/>
        <v/>
      </c>
      <c r="J222" s="16" t="str">
        <f t="shared" si="20"/>
        <v/>
      </c>
    </row>
    <row r="223" spans="1:10">
      <c r="A223" s="139">
        <v>214</v>
      </c>
      <c r="B223" s="140"/>
      <c r="C223" s="140"/>
      <c r="D223" s="65"/>
      <c r="E223" s="141"/>
      <c r="F223" s="142"/>
      <c r="G223" s="140"/>
      <c r="H223" s="141"/>
      <c r="I223" s="16" t="str">
        <f t="shared" si="19"/>
        <v/>
      </c>
      <c r="J223" s="16" t="str">
        <f t="shared" si="20"/>
        <v/>
      </c>
    </row>
    <row r="224" spans="1:10">
      <c r="A224" s="139">
        <v>215</v>
      </c>
      <c r="B224" s="140"/>
      <c r="C224" s="140"/>
      <c r="D224" s="65"/>
      <c r="E224" s="141"/>
      <c r="F224" s="142"/>
      <c r="G224" s="140"/>
      <c r="H224" s="141"/>
      <c r="I224" s="16" t="str">
        <f t="shared" si="19"/>
        <v/>
      </c>
      <c r="J224" s="16" t="str">
        <f t="shared" si="20"/>
        <v/>
      </c>
    </row>
    <row r="225" spans="1:10">
      <c r="A225" s="139">
        <v>216</v>
      </c>
      <c r="B225" s="140"/>
      <c r="C225" s="140"/>
      <c r="D225" s="65"/>
      <c r="E225" s="141"/>
      <c r="F225" s="142"/>
      <c r="G225" s="140"/>
      <c r="H225" s="141"/>
      <c r="I225" s="16" t="str">
        <f t="shared" si="19"/>
        <v/>
      </c>
      <c r="J225" s="16" t="str">
        <f t="shared" si="20"/>
        <v/>
      </c>
    </row>
    <row r="226" spans="1:10">
      <c r="A226" s="139">
        <v>217</v>
      </c>
      <c r="B226" s="140"/>
      <c r="C226" s="140"/>
      <c r="D226" s="65"/>
      <c r="E226" s="141"/>
      <c r="F226" s="142"/>
      <c r="G226" s="140"/>
      <c r="H226" s="141"/>
      <c r="I226" s="16" t="str">
        <f t="shared" si="19"/>
        <v/>
      </c>
      <c r="J226" s="16" t="str">
        <f t="shared" si="20"/>
        <v/>
      </c>
    </row>
    <row r="227" spans="1:10">
      <c r="A227" s="139">
        <v>218</v>
      </c>
      <c r="B227" s="140"/>
      <c r="C227" s="140"/>
      <c r="D227" s="65"/>
      <c r="E227" s="141"/>
      <c r="F227" s="142"/>
      <c r="G227" s="140"/>
      <c r="H227" s="141"/>
      <c r="I227" s="16" t="str">
        <f t="shared" si="19"/>
        <v/>
      </c>
      <c r="J227" s="16" t="str">
        <f t="shared" si="20"/>
        <v/>
      </c>
    </row>
    <row r="228" spans="1:10">
      <c r="A228" s="139">
        <v>219</v>
      </c>
      <c r="B228" s="140"/>
      <c r="C228" s="140"/>
      <c r="D228" s="65"/>
      <c r="E228" s="141"/>
      <c r="F228" s="142"/>
      <c r="G228" s="140"/>
      <c r="H228" s="141"/>
      <c r="I228" s="16" t="str">
        <f t="shared" si="19"/>
        <v/>
      </c>
      <c r="J228" s="16" t="str">
        <f t="shared" si="20"/>
        <v/>
      </c>
    </row>
    <row r="229" spans="1:10">
      <c r="A229" s="139">
        <v>220</v>
      </c>
      <c r="B229" s="140"/>
      <c r="C229" s="140"/>
      <c r="D229" s="65"/>
      <c r="E229" s="141"/>
      <c r="F229" s="142"/>
      <c r="G229" s="140"/>
      <c r="H229" s="141"/>
      <c r="I229" s="16" t="str">
        <f t="shared" si="19"/>
        <v/>
      </c>
      <c r="J229" s="16" t="str">
        <f t="shared" si="20"/>
        <v/>
      </c>
    </row>
    <row r="230" spans="1:10">
      <c r="A230" s="139">
        <v>221</v>
      </c>
      <c r="B230" s="140"/>
      <c r="C230" s="140"/>
      <c r="D230" s="65"/>
      <c r="E230" s="141"/>
      <c r="F230" s="142"/>
      <c r="G230" s="140"/>
      <c r="H230" s="141"/>
      <c r="I230" s="16" t="str">
        <f t="shared" si="19"/>
        <v/>
      </c>
      <c r="J230" s="16" t="str">
        <f t="shared" si="20"/>
        <v/>
      </c>
    </row>
    <row r="231" spans="1:10">
      <c r="A231" s="139">
        <v>222</v>
      </c>
      <c r="B231" s="140"/>
      <c r="C231" s="140"/>
      <c r="D231" s="65"/>
      <c r="E231" s="141"/>
      <c r="F231" s="142"/>
      <c r="G231" s="140"/>
      <c r="H231" s="141"/>
      <c r="I231" s="16" t="str">
        <f t="shared" si="19"/>
        <v/>
      </c>
      <c r="J231" s="16" t="str">
        <f t="shared" si="20"/>
        <v/>
      </c>
    </row>
    <row r="232" spans="1:10">
      <c r="A232" s="139">
        <v>223</v>
      </c>
      <c r="B232" s="140"/>
      <c r="C232" s="140"/>
      <c r="D232" s="65"/>
      <c r="E232" s="141"/>
      <c r="F232" s="142"/>
      <c r="G232" s="140"/>
      <c r="H232" s="141"/>
      <c r="I232" s="16" t="str">
        <f t="shared" si="19"/>
        <v/>
      </c>
      <c r="J232" s="16" t="str">
        <f t="shared" si="20"/>
        <v/>
      </c>
    </row>
    <row r="233" spans="1:10">
      <c r="A233" s="139">
        <v>224</v>
      </c>
      <c r="B233" s="140"/>
      <c r="C233" s="140"/>
      <c r="D233" s="65"/>
      <c r="E233" s="141"/>
      <c r="F233" s="142"/>
      <c r="G233" s="140"/>
      <c r="H233" s="141"/>
      <c r="I233" s="16" t="str">
        <f t="shared" si="19"/>
        <v/>
      </c>
      <c r="J233" s="16" t="str">
        <f t="shared" si="20"/>
        <v/>
      </c>
    </row>
    <row r="234" spans="1:10">
      <c r="A234" s="139">
        <v>225</v>
      </c>
      <c r="B234" s="140"/>
      <c r="C234" s="140"/>
      <c r="D234" s="65"/>
      <c r="E234" s="141"/>
      <c r="F234" s="142"/>
      <c r="G234" s="140"/>
      <c r="H234" s="141"/>
      <c r="I234" s="16" t="str">
        <f t="shared" si="19"/>
        <v/>
      </c>
      <c r="J234" s="16" t="str">
        <f t="shared" si="20"/>
        <v/>
      </c>
    </row>
    <row r="235" spans="1:10">
      <c r="A235" s="139">
        <v>226</v>
      </c>
      <c r="B235" s="140"/>
      <c r="C235" s="140"/>
      <c r="D235" s="65"/>
      <c r="E235" s="141"/>
      <c r="F235" s="142"/>
      <c r="G235" s="140"/>
      <c r="H235" s="141"/>
      <c r="I235" s="16" t="str">
        <f t="shared" si="19"/>
        <v/>
      </c>
      <c r="J235" s="16" t="str">
        <f t="shared" si="20"/>
        <v/>
      </c>
    </row>
    <row r="236" spans="1:10">
      <c r="A236" s="139">
        <v>227</v>
      </c>
      <c r="B236" s="140"/>
      <c r="C236" s="140"/>
      <c r="D236" s="65"/>
      <c r="E236" s="141"/>
      <c r="F236" s="142"/>
      <c r="G236" s="140"/>
      <c r="H236" s="141"/>
      <c r="I236" s="16" t="str">
        <f t="shared" si="19"/>
        <v/>
      </c>
      <c r="J236" s="16" t="str">
        <f t="shared" si="20"/>
        <v/>
      </c>
    </row>
    <row r="237" spans="1:10">
      <c r="A237" s="139">
        <v>228</v>
      </c>
      <c r="B237" s="140"/>
      <c r="C237" s="140"/>
      <c r="D237" s="65"/>
      <c r="E237" s="141"/>
      <c r="F237" s="142"/>
      <c r="G237" s="140"/>
      <c r="H237" s="141"/>
      <c r="I237" s="16" t="str">
        <f t="shared" si="19"/>
        <v/>
      </c>
      <c r="J237" s="16" t="str">
        <f t="shared" si="20"/>
        <v/>
      </c>
    </row>
    <row r="238" spans="1:10">
      <c r="A238" s="139">
        <v>229</v>
      </c>
      <c r="B238" s="140"/>
      <c r="C238" s="140"/>
      <c r="D238" s="65"/>
      <c r="E238" s="141"/>
      <c r="F238" s="142"/>
      <c r="G238" s="140"/>
      <c r="H238" s="141"/>
      <c r="I238" s="16" t="str">
        <f t="shared" si="19"/>
        <v/>
      </c>
      <c r="J238" s="16" t="str">
        <f t="shared" si="20"/>
        <v/>
      </c>
    </row>
    <row r="239" spans="1:10">
      <c r="A239" s="139">
        <v>230</v>
      </c>
      <c r="B239" s="140"/>
      <c r="C239" s="140"/>
      <c r="D239" s="65"/>
      <c r="E239" s="141"/>
      <c r="F239" s="142"/>
      <c r="G239" s="140"/>
      <c r="H239" s="141"/>
      <c r="I239" s="16" t="str">
        <f t="shared" si="19"/>
        <v/>
      </c>
      <c r="J239" s="16" t="str">
        <f t="shared" si="20"/>
        <v/>
      </c>
    </row>
    <row r="240" spans="1:10">
      <c r="A240" s="139">
        <v>231</v>
      </c>
      <c r="B240" s="140"/>
      <c r="C240" s="140"/>
      <c r="D240" s="65"/>
      <c r="E240" s="141"/>
      <c r="F240" s="142"/>
      <c r="G240" s="140"/>
      <c r="H240" s="141"/>
      <c r="I240" s="16" t="str">
        <f t="shared" si="19"/>
        <v/>
      </c>
      <c r="J240" s="16" t="str">
        <f t="shared" si="20"/>
        <v/>
      </c>
    </row>
    <row r="241" spans="1:10">
      <c r="A241" s="139">
        <v>232</v>
      </c>
      <c r="B241" s="140"/>
      <c r="C241" s="140"/>
      <c r="D241" s="65"/>
      <c r="E241" s="141"/>
      <c r="F241" s="142"/>
      <c r="G241" s="140"/>
      <c r="H241" s="141"/>
      <c r="I241" s="16" t="str">
        <f t="shared" si="19"/>
        <v/>
      </c>
      <c r="J241" s="16" t="str">
        <f t="shared" si="20"/>
        <v/>
      </c>
    </row>
    <row r="242" spans="1:10">
      <c r="A242" s="139">
        <v>233</v>
      </c>
      <c r="B242" s="140"/>
      <c r="C242" s="140"/>
      <c r="D242" s="65"/>
      <c r="E242" s="141"/>
      <c r="F242" s="142"/>
      <c r="G242" s="140"/>
      <c r="H242" s="141"/>
      <c r="I242" s="16" t="str">
        <f t="shared" si="19"/>
        <v/>
      </c>
      <c r="J242" s="16" t="str">
        <f t="shared" si="20"/>
        <v/>
      </c>
    </row>
    <row r="243" spans="1:10">
      <c r="A243" s="139">
        <v>234</v>
      </c>
      <c r="B243" s="140"/>
      <c r="C243" s="140"/>
      <c r="D243" s="65"/>
      <c r="E243" s="141"/>
      <c r="F243" s="142"/>
      <c r="G243" s="140"/>
      <c r="H243" s="141"/>
      <c r="I243" s="16" t="str">
        <f t="shared" si="19"/>
        <v/>
      </c>
      <c r="J243" s="16" t="str">
        <f t="shared" si="20"/>
        <v/>
      </c>
    </row>
    <row r="244" spans="1:10">
      <c r="A244" s="139">
        <v>235</v>
      </c>
      <c r="B244" s="140"/>
      <c r="C244" s="140"/>
      <c r="D244" s="65"/>
      <c r="E244" s="141"/>
      <c r="F244" s="142"/>
      <c r="G244" s="140"/>
      <c r="H244" s="141"/>
      <c r="I244" s="16" t="str">
        <f t="shared" si="19"/>
        <v/>
      </c>
      <c r="J244" s="16" t="str">
        <f t="shared" si="20"/>
        <v/>
      </c>
    </row>
    <row r="245" spans="1:10">
      <c r="A245" s="139">
        <v>236</v>
      </c>
      <c r="B245" s="140"/>
      <c r="C245" s="140"/>
      <c r="D245" s="65"/>
      <c r="E245" s="141"/>
      <c r="F245" s="142"/>
      <c r="G245" s="140"/>
      <c r="H245" s="141"/>
      <c r="I245" s="16" t="str">
        <f t="shared" si="19"/>
        <v/>
      </c>
      <c r="J245" s="16" t="str">
        <f t="shared" si="20"/>
        <v/>
      </c>
    </row>
    <row r="246" spans="1:10">
      <c r="A246" s="139">
        <v>237</v>
      </c>
      <c r="B246" s="140"/>
      <c r="C246" s="140"/>
      <c r="D246" s="65"/>
      <c r="E246" s="141"/>
      <c r="F246" s="142"/>
      <c r="G246" s="140"/>
      <c r="H246" s="141"/>
      <c r="I246" s="16" t="str">
        <f t="shared" si="19"/>
        <v/>
      </c>
      <c r="J246" s="16" t="str">
        <f t="shared" si="20"/>
        <v/>
      </c>
    </row>
    <row r="247" spans="1:10">
      <c r="A247" s="139">
        <v>238</v>
      </c>
      <c r="B247" s="140"/>
      <c r="C247" s="140"/>
      <c r="D247" s="65"/>
      <c r="E247" s="141"/>
      <c r="F247" s="142"/>
      <c r="G247" s="140"/>
      <c r="H247" s="141"/>
      <c r="I247" s="16" t="str">
        <f t="shared" si="19"/>
        <v/>
      </c>
      <c r="J247" s="16" t="str">
        <f t="shared" si="20"/>
        <v/>
      </c>
    </row>
    <row r="248" spans="1:10">
      <c r="A248" s="139">
        <v>239</v>
      </c>
      <c r="B248" s="140"/>
      <c r="C248" s="140"/>
      <c r="D248" s="65"/>
      <c r="E248" s="141"/>
      <c r="F248" s="142"/>
      <c r="G248" s="140"/>
      <c r="H248" s="141"/>
      <c r="I248" s="16" t="str">
        <f t="shared" si="19"/>
        <v/>
      </c>
      <c r="J248" s="16" t="str">
        <f t="shared" si="20"/>
        <v/>
      </c>
    </row>
    <row r="249" spans="1:10">
      <c r="A249" s="139">
        <v>240</v>
      </c>
      <c r="B249" s="140"/>
      <c r="C249" s="140"/>
      <c r="D249" s="65"/>
      <c r="E249" s="141"/>
      <c r="F249" s="142"/>
      <c r="G249" s="140"/>
      <c r="H249" s="141"/>
      <c r="I249" s="16" t="str">
        <f t="shared" si="19"/>
        <v/>
      </c>
      <c r="J249" s="16" t="str">
        <f t="shared" si="20"/>
        <v/>
      </c>
    </row>
    <row r="250" spans="1:10">
      <c r="A250" s="139">
        <v>241</v>
      </c>
      <c r="B250" s="140"/>
      <c r="C250" s="140"/>
      <c r="D250" s="65"/>
      <c r="E250" s="141"/>
      <c r="F250" s="142"/>
      <c r="G250" s="140"/>
      <c r="H250" s="141"/>
      <c r="I250" s="16" t="str">
        <f t="shared" si="19"/>
        <v/>
      </c>
      <c r="J250" s="16" t="str">
        <f t="shared" si="20"/>
        <v/>
      </c>
    </row>
    <row r="251" spans="1:10">
      <c r="A251" s="139">
        <v>242</v>
      </c>
      <c r="B251" s="140"/>
      <c r="C251" s="140"/>
      <c r="D251" s="65"/>
      <c r="E251" s="141"/>
      <c r="F251" s="142"/>
      <c r="G251" s="140"/>
      <c r="H251" s="141"/>
      <c r="I251" s="16" t="str">
        <f t="shared" si="19"/>
        <v/>
      </c>
      <c r="J251" s="16" t="str">
        <f t="shared" si="20"/>
        <v/>
      </c>
    </row>
    <row r="252" spans="1:10">
      <c r="A252" s="139">
        <v>243</v>
      </c>
      <c r="B252" s="140"/>
      <c r="C252" s="140"/>
      <c r="D252" s="65"/>
      <c r="E252" s="141"/>
      <c r="F252" s="142"/>
      <c r="G252" s="140"/>
      <c r="H252" s="141"/>
      <c r="I252" s="16" t="str">
        <f t="shared" si="19"/>
        <v/>
      </c>
      <c r="J252" s="16" t="str">
        <f t="shared" si="20"/>
        <v/>
      </c>
    </row>
    <row r="253" spans="1:10">
      <c r="A253" s="139">
        <v>244</v>
      </c>
      <c r="B253" s="140"/>
      <c r="C253" s="140"/>
      <c r="D253" s="65"/>
      <c r="E253" s="141"/>
      <c r="F253" s="142"/>
      <c r="G253" s="140"/>
      <c r="H253" s="141"/>
      <c r="I253" s="16" t="str">
        <f t="shared" si="19"/>
        <v/>
      </c>
      <c r="J253" s="16" t="str">
        <f t="shared" si="20"/>
        <v/>
      </c>
    </row>
    <row r="254" spans="1:10">
      <c r="A254" s="139">
        <v>245</v>
      </c>
      <c r="B254" s="140"/>
      <c r="C254" s="140"/>
      <c r="D254" s="65"/>
      <c r="E254" s="141"/>
      <c r="F254" s="142"/>
      <c r="G254" s="140"/>
      <c r="H254" s="141"/>
      <c r="I254" s="16" t="str">
        <f t="shared" si="19"/>
        <v/>
      </c>
      <c r="J254" s="16" t="str">
        <f t="shared" si="20"/>
        <v/>
      </c>
    </row>
    <row r="255" spans="1:10">
      <c r="A255" s="139">
        <v>246</v>
      </c>
      <c r="B255" s="140"/>
      <c r="C255" s="140"/>
      <c r="D255" s="65"/>
      <c r="E255" s="141"/>
      <c r="F255" s="142"/>
      <c r="G255" s="140"/>
      <c r="H255" s="141"/>
      <c r="I255" s="16" t="str">
        <f t="shared" si="19"/>
        <v/>
      </c>
      <c r="J255" s="16" t="str">
        <f t="shared" si="20"/>
        <v/>
      </c>
    </row>
    <row r="256" spans="1:10">
      <c r="A256" s="139">
        <v>247</v>
      </c>
      <c r="B256" s="140"/>
      <c r="C256" s="140"/>
      <c r="D256" s="65"/>
      <c r="E256" s="141"/>
      <c r="F256" s="142"/>
      <c r="G256" s="140"/>
      <c r="H256" s="141"/>
      <c r="I256" s="16" t="str">
        <f t="shared" si="19"/>
        <v/>
      </c>
      <c r="J256" s="16" t="str">
        <f t="shared" si="20"/>
        <v/>
      </c>
    </row>
    <row r="257" spans="1:10">
      <c r="A257" s="139">
        <v>248</v>
      </c>
      <c r="B257" s="140"/>
      <c r="C257" s="140"/>
      <c r="D257" s="65"/>
      <c r="E257" s="141"/>
      <c r="F257" s="142"/>
      <c r="G257" s="140"/>
      <c r="H257" s="141"/>
      <c r="I257" s="16" t="str">
        <f t="shared" si="19"/>
        <v/>
      </c>
      <c r="J257" s="16" t="str">
        <f t="shared" si="20"/>
        <v/>
      </c>
    </row>
    <row r="258" spans="1:10">
      <c r="A258" s="139">
        <v>249</v>
      </c>
      <c r="B258" s="140"/>
      <c r="C258" s="140"/>
      <c r="D258" s="65"/>
      <c r="E258" s="141"/>
      <c r="F258" s="142"/>
      <c r="G258" s="140"/>
      <c r="H258" s="141"/>
      <c r="I258" s="16" t="str">
        <f t="shared" si="19"/>
        <v/>
      </c>
      <c r="J258" s="16" t="str">
        <f t="shared" si="20"/>
        <v/>
      </c>
    </row>
    <row r="259" spans="1:10">
      <c r="A259" s="139">
        <v>250</v>
      </c>
      <c r="B259" s="140"/>
      <c r="C259" s="140"/>
      <c r="D259" s="65"/>
      <c r="E259" s="141"/>
      <c r="F259" s="142"/>
      <c r="G259" s="140"/>
      <c r="H259" s="141"/>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H10" sqref="H10:H12"/>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ht="36.75" customHeight="1">
      <c r="A5" s="533" t="s">
        <v>404</v>
      </c>
      <c r="B5" s="533"/>
      <c r="C5" s="533"/>
      <c r="D5" s="533"/>
      <c r="E5" s="533"/>
      <c r="F5" s="533"/>
      <c r="G5" s="533"/>
      <c r="H5" s="533"/>
      <c r="I5" s="533"/>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65" t="str">
        <f t="shared" ref="M10:M73" si="5">IF(OR($B10="",$C10="",$D10="",$E10="",$F10="",$F10&gt;an_final,$O10=FALSE),"",IF($H10="",$G10/P10,$H10))</f>
        <v/>
      </c>
      <c r="N10" s="58" t="str">
        <f t="shared" ref="N10:N73" si="6">IF(OR($B10="",$C10="",$D10="",$E10="",$F10="",$F10&lt;an_initial,$F10&gt;an_final,$O10=FALSE),"",IF($H10="",$G10/P10,$H10))</f>
        <v/>
      </c>
      <c r="O10" s="342" t="b">
        <f t="shared" ref="O10:O73" si="7">IF(nume_candidat="",FALSE,ISNUMBER(SEARCH(nume_candidat,$B10)))</f>
        <v>0</v>
      </c>
      <c r="P10" s="343">
        <f t="shared" ref="P10:P73"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
      <c r="E74" s="212"/>
      <c r="F74" s="211"/>
      <c r="G74" s="211"/>
      <c r="H74" s="211"/>
      <c r="I74" s="16" t="str">
        <f t="shared" ref="I74:I137" si="9">IF(OR($B74="",$C74="",$D74="",$E74="",$F74&lt;an_initial,$F74&gt;an_final,$O74=FALSE),"",IF($H74="",CS_STR_RO*$G74/P74,CS_STR_RO*$H74))</f>
        <v/>
      </c>
      <c r="J74" s="16" t="str">
        <f t="shared" ref="J74:J137" si="10">IF(OR($B74="",$C74="",$D74="",$E74="",$F74="",$F74&gt;an_final,$O74=FALSE),"",IF($H74="",CS_STR_RO*$G74/P74,CS_STR_RO*$H74))</f>
        <v/>
      </c>
      <c r="K74" s="364" t="str">
        <f t="shared" ref="K74:K108" si="11">IF(OR($B74="",$C74="",$D74="",$E74="",$F74="",$F74&gt;an_final,$O74=FALSE),"",IF($F74&gt;=an_initial,1,""))</f>
        <v/>
      </c>
      <c r="L74" s="58" t="str">
        <f t="shared" ref="L74:L108" si="12">IF(OR($B74="",$C74="",$D74="",$E74="",$F74="",$F74&gt;an_final,$O74=FALSE),"",1)</f>
        <v/>
      </c>
      <c r="M74" s="365" t="str">
        <f t="shared" ref="M74:M108" si="13">IF(OR($B74="",$C74="",$D74="",$E74="",$F74="",$F74&gt;an_final,$O74=FALSE),"",IF($H74="",$G74/P74,$H74))</f>
        <v/>
      </c>
      <c r="N74" s="58" t="str">
        <f t="shared" ref="N74:N108" si="14">IF(OR($B74="",$C74="",$D74="",$E74="",$F74="",$F74&lt;an_initial,$F74&gt;an_final,$O74=FALSE),"",IF($H74="",$G74/P74,$H74))</f>
        <v/>
      </c>
      <c r="O74" s="342" t="b">
        <f t="shared" ref="O74:O108" si="15">IF(nume_candidat="",FALSE,ISNUMBER(SEARCH(nume_candidat,$B74)))</f>
        <v>0</v>
      </c>
      <c r="P74" s="343">
        <f t="shared" ref="P74:P108" si="16">LEN(B74)-LEN(SUBSTITUTE(B74,",",""))+1</f>
        <v>1</v>
      </c>
    </row>
    <row r="75" spans="1:16">
      <c r="A75" s="139">
        <v>66</v>
      </c>
      <c r="B75" s="6"/>
      <c r="C75" s="6"/>
      <c r="D75" s="6"/>
      <c r="E75" s="212"/>
      <c r="F75" s="211"/>
      <c r="G75" s="211"/>
      <c r="H75" s="211"/>
      <c r="I75" s="16" t="str">
        <f t="shared" si="9"/>
        <v/>
      </c>
      <c r="J75" s="16" t="str">
        <f t="shared" si="10"/>
        <v/>
      </c>
      <c r="K75" s="364" t="str">
        <f t="shared" si="11"/>
        <v/>
      </c>
      <c r="L75" s="58" t="str">
        <f t="shared" si="12"/>
        <v/>
      </c>
      <c r="M75" s="365" t="str">
        <f t="shared" si="13"/>
        <v/>
      </c>
      <c r="N75" s="58" t="str">
        <f t="shared" si="14"/>
        <v/>
      </c>
      <c r="O75" s="342" t="b">
        <f t="shared" si="15"/>
        <v>0</v>
      </c>
      <c r="P75" s="343">
        <f t="shared" si="16"/>
        <v>1</v>
      </c>
    </row>
    <row r="76" spans="1:16">
      <c r="A76" s="139">
        <v>67</v>
      </c>
      <c r="B76" s="6"/>
      <c r="C76" s="6"/>
      <c r="D76" s="6"/>
      <c r="E76" s="212"/>
      <c r="F76" s="211"/>
      <c r="G76" s="211"/>
      <c r="H76" s="211"/>
      <c r="I76" s="16" t="str">
        <f t="shared" si="9"/>
        <v/>
      </c>
      <c r="J76" s="16" t="str">
        <f t="shared" si="10"/>
        <v/>
      </c>
      <c r="K76" s="364" t="str">
        <f t="shared" si="11"/>
        <v/>
      </c>
      <c r="L76" s="58" t="str">
        <f t="shared" si="12"/>
        <v/>
      </c>
      <c r="M76" s="365" t="str">
        <f t="shared" si="13"/>
        <v/>
      </c>
      <c r="N76" s="58" t="str">
        <f t="shared" si="14"/>
        <v/>
      </c>
      <c r="O76" s="342" t="b">
        <f t="shared" si="15"/>
        <v>0</v>
      </c>
      <c r="P76" s="343">
        <f t="shared" si="16"/>
        <v>1</v>
      </c>
    </row>
    <row r="77" spans="1:16">
      <c r="A77" s="139">
        <v>68</v>
      </c>
      <c r="B77" s="6"/>
      <c r="C77" s="6"/>
      <c r="D77" s="6"/>
      <c r="E77" s="212"/>
      <c r="F77" s="211"/>
      <c r="G77" s="211"/>
      <c r="H77" s="211"/>
      <c r="I77" s="16" t="str">
        <f t="shared" si="9"/>
        <v/>
      </c>
      <c r="J77" s="16" t="str">
        <f t="shared" si="10"/>
        <v/>
      </c>
      <c r="K77" s="364" t="str">
        <f t="shared" si="11"/>
        <v/>
      </c>
      <c r="L77" s="58" t="str">
        <f t="shared" si="12"/>
        <v/>
      </c>
      <c r="M77" s="365" t="str">
        <f t="shared" si="13"/>
        <v/>
      </c>
      <c r="N77" s="58" t="str">
        <f t="shared" si="14"/>
        <v/>
      </c>
      <c r="O77" s="342" t="b">
        <f t="shared" si="15"/>
        <v>0</v>
      </c>
      <c r="P77" s="343">
        <f t="shared" si="16"/>
        <v>1</v>
      </c>
    </row>
    <row r="78" spans="1:16">
      <c r="A78" s="139">
        <v>69</v>
      </c>
      <c r="B78" s="6"/>
      <c r="C78" s="6"/>
      <c r="D78" s="6"/>
      <c r="E78" s="212"/>
      <c r="F78" s="211"/>
      <c r="G78" s="211"/>
      <c r="H78" s="211"/>
      <c r="I78" s="16" t="str">
        <f t="shared" si="9"/>
        <v/>
      </c>
      <c r="J78" s="16" t="str">
        <f t="shared" si="10"/>
        <v/>
      </c>
      <c r="K78" s="364" t="str">
        <f t="shared" si="11"/>
        <v/>
      </c>
      <c r="L78" s="58" t="str">
        <f t="shared" si="12"/>
        <v/>
      </c>
      <c r="M78" s="365" t="str">
        <f t="shared" si="13"/>
        <v/>
      </c>
      <c r="N78" s="58" t="str">
        <f t="shared" si="14"/>
        <v/>
      </c>
      <c r="O78" s="342" t="b">
        <f t="shared" si="15"/>
        <v>0</v>
      </c>
      <c r="P78" s="343">
        <f t="shared" si="16"/>
        <v>1</v>
      </c>
    </row>
    <row r="79" spans="1:16">
      <c r="A79" s="139">
        <v>70</v>
      </c>
      <c r="B79" s="6"/>
      <c r="C79" s="6"/>
      <c r="D79" s="6"/>
      <c r="E79" s="212"/>
      <c r="F79" s="211"/>
      <c r="G79" s="211"/>
      <c r="H79" s="211"/>
      <c r="I79" s="16" t="str">
        <f t="shared" si="9"/>
        <v/>
      </c>
      <c r="J79" s="16" t="str">
        <f t="shared" si="10"/>
        <v/>
      </c>
      <c r="K79" s="364" t="str">
        <f t="shared" si="11"/>
        <v/>
      </c>
      <c r="L79" s="58" t="str">
        <f t="shared" si="12"/>
        <v/>
      </c>
      <c r="M79" s="365" t="str">
        <f t="shared" si="13"/>
        <v/>
      </c>
      <c r="N79" s="58" t="str">
        <f t="shared" si="14"/>
        <v/>
      </c>
      <c r="O79" s="342" t="b">
        <f t="shared" si="15"/>
        <v>0</v>
      </c>
      <c r="P79" s="343">
        <f t="shared" si="16"/>
        <v>1</v>
      </c>
    </row>
    <row r="80" spans="1:16">
      <c r="A80" s="139">
        <v>71</v>
      </c>
      <c r="B80" s="6"/>
      <c r="C80" s="6"/>
      <c r="D80" s="6"/>
      <c r="E80" s="212"/>
      <c r="F80" s="211"/>
      <c r="G80" s="211"/>
      <c r="H80" s="211"/>
      <c r="I80" s="16" t="str">
        <f t="shared" si="9"/>
        <v/>
      </c>
      <c r="J80" s="16" t="str">
        <f t="shared" si="10"/>
        <v/>
      </c>
      <c r="K80" s="364" t="str">
        <f t="shared" si="11"/>
        <v/>
      </c>
      <c r="L80" s="58" t="str">
        <f t="shared" si="12"/>
        <v/>
      </c>
      <c r="M80" s="365" t="str">
        <f t="shared" si="13"/>
        <v/>
      </c>
      <c r="N80" s="58" t="str">
        <f t="shared" si="14"/>
        <v/>
      </c>
      <c r="O80" s="342" t="b">
        <f t="shared" si="15"/>
        <v>0</v>
      </c>
      <c r="P80" s="343">
        <f t="shared" si="16"/>
        <v>1</v>
      </c>
    </row>
    <row r="81" spans="1:16">
      <c r="A81" s="139">
        <v>72</v>
      </c>
      <c r="B81" s="6"/>
      <c r="C81" s="6"/>
      <c r="D81" s="6"/>
      <c r="E81" s="212"/>
      <c r="F81" s="211"/>
      <c r="G81" s="211"/>
      <c r="H81" s="211"/>
      <c r="I81" s="16" t="str">
        <f t="shared" si="9"/>
        <v/>
      </c>
      <c r="J81" s="16" t="str">
        <f t="shared" si="10"/>
        <v/>
      </c>
      <c r="K81" s="364" t="str">
        <f t="shared" si="11"/>
        <v/>
      </c>
      <c r="L81" s="58" t="str">
        <f t="shared" si="12"/>
        <v/>
      </c>
      <c r="M81" s="365" t="str">
        <f t="shared" si="13"/>
        <v/>
      </c>
      <c r="N81" s="58" t="str">
        <f t="shared" si="14"/>
        <v/>
      </c>
      <c r="O81" s="342" t="b">
        <f t="shared" si="15"/>
        <v>0</v>
      </c>
      <c r="P81" s="343">
        <f t="shared" si="16"/>
        <v>1</v>
      </c>
    </row>
    <row r="82" spans="1:16">
      <c r="A82" s="139">
        <v>73</v>
      </c>
      <c r="B82" s="6"/>
      <c r="C82" s="6"/>
      <c r="D82" s="6"/>
      <c r="E82" s="212"/>
      <c r="F82" s="211"/>
      <c r="G82" s="211"/>
      <c r="H82" s="211"/>
      <c r="I82" s="16" t="str">
        <f t="shared" si="9"/>
        <v/>
      </c>
      <c r="J82" s="16" t="str">
        <f t="shared" si="10"/>
        <v/>
      </c>
      <c r="K82" s="364" t="str">
        <f t="shared" si="11"/>
        <v/>
      </c>
      <c r="L82" s="58" t="str">
        <f t="shared" si="12"/>
        <v/>
      </c>
      <c r="M82" s="365" t="str">
        <f t="shared" si="13"/>
        <v/>
      </c>
      <c r="N82" s="58" t="str">
        <f t="shared" si="14"/>
        <v/>
      </c>
      <c r="O82" s="342" t="b">
        <f t="shared" si="15"/>
        <v>0</v>
      </c>
      <c r="P82" s="343">
        <f t="shared" si="16"/>
        <v>1</v>
      </c>
    </row>
    <row r="83" spans="1:16">
      <c r="A83" s="139">
        <v>74</v>
      </c>
      <c r="B83" s="6"/>
      <c r="C83" s="6"/>
      <c r="D83" s="6"/>
      <c r="E83" s="212"/>
      <c r="F83" s="211"/>
      <c r="G83" s="211"/>
      <c r="H83" s="211"/>
      <c r="I83" s="16" t="str">
        <f t="shared" si="9"/>
        <v/>
      </c>
      <c r="J83" s="16" t="str">
        <f t="shared" si="10"/>
        <v/>
      </c>
      <c r="K83" s="364" t="str">
        <f t="shared" si="11"/>
        <v/>
      </c>
      <c r="L83" s="58" t="str">
        <f t="shared" si="12"/>
        <v/>
      </c>
      <c r="M83" s="365" t="str">
        <f t="shared" si="13"/>
        <v/>
      </c>
      <c r="N83" s="58" t="str">
        <f t="shared" si="14"/>
        <v/>
      </c>
      <c r="O83" s="342" t="b">
        <f t="shared" si="15"/>
        <v>0</v>
      </c>
      <c r="P83" s="343">
        <f t="shared" si="16"/>
        <v>1</v>
      </c>
    </row>
    <row r="84" spans="1:16">
      <c r="A84" s="139">
        <v>75</v>
      </c>
      <c r="B84" s="6"/>
      <c r="C84" s="6"/>
      <c r="D84" s="6"/>
      <c r="E84" s="212"/>
      <c r="F84" s="211"/>
      <c r="G84" s="211"/>
      <c r="H84" s="211"/>
      <c r="I84" s="16" t="str">
        <f t="shared" si="9"/>
        <v/>
      </c>
      <c r="J84" s="16" t="str">
        <f t="shared" si="10"/>
        <v/>
      </c>
      <c r="K84" s="364" t="str">
        <f t="shared" si="11"/>
        <v/>
      </c>
      <c r="L84" s="58" t="str">
        <f t="shared" si="12"/>
        <v/>
      </c>
      <c r="M84" s="365" t="str">
        <f t="shared" si="13"/>
        <v/>
      </c>
      <c r="N84" s="58" t="str">
        <f t="shared" si="14"/>
        <v/>
      </c>
      <c r="O84" s="342" t="b">
        <f t="shared" si="15"/>
        <v>0</v>
      </c>
      <c r="P84" s="343">
        <f t="shared" si="16"/>
        <v>1</v>
      </c>
    </row>
    <row r="85" spans="1:16">
      <c r="A85" s="139">
        <v>76</v>
      </c>
      <c r="B85" s="6"/>
      <c r="C85" s="6"/>
      <c r="D85" s="6"/>
      <c r="E85" s="212"/>
      <c r="F85" s="211"/>
      <c r="G85" s="211"/>
      <c r="H85" s="211"/>
      <c r="I85" s="16" t="str">
        <f t="shared" si="9"/>
        <v/>
      </c>
      <c r="J85" s="16" t="str">
        <f t="shared" si="10"/>
        <v/>
      </c>
      <c r="K85" s="364" t="str">
        <f t="shared" si="11"/>
        <v/>
      </c>
      <c r="L85" s="58" t="str">
        <f t="shared" si="12"/>
        <v/>
      </c>
      <c r="M85" s="365" t="str">
        <f t="shared" si="13"/>
        <v/>
      </c>
      <c r="N85" s="58" t="str">
        <f t="shared" si="14"/>
        <v/>
      </c>
      <c r="O85" s="342" t="b">
        <f t="shared" si="15"/>
        <v>0</v>
      </c>
      <c r="P85" s="343">
        <f t="shared" si="16"/>
        <v>1</v>
      </c>
    </row>
    <row r="86" spans="1:16">
      <c r="A86" s="139">
        <v>77</v>
      </c>
      <c r="B86" s="6"/>
      <c r="C86" s="6"/>
      <c r="D86" s="6"/>
      <c r="E86" s="212"/>
      <c r="F86" s="211"/>
      <c r="G86" s="211"/>
      <c r="H86" s="211"/>
      <c r="I86" s="16" t="str">
        <f t="shared" si="9"/>
        <v/>
      </c>
      <c r="J86" s="16" t="str">
        <f t="shared" si="10"/>
        <v/>
      </c>
      <c r="K86" s="364" t="str">
        <f t="shared" si="11"/>
        <v/>
      </c>
      <c r="L86" s="58" t="str">
        <f t="shared" si="12"/>
        <v/>
      </c>
      <c r="M86" s="365" t="str">
        <f t="shared" si="13"/>
        <v/>
      </c>
      <c r="N86" s="58" t="str">
        <f t="shared" si="14"/>
        <v/>
      </c>
      <c r="O86" s="342" t="b">
        <f t="shared" si="15"/>
        <v>0</v>
      </c>
      <c r="P86" s="343">
        <f t="shared" si="16"/>
        <v>1</v>
      </c>
    </row>
    <row r="87" spans="1:16">
      <c r="A87" s="139">
        <v>78</v>
      </c>
      <c r="B87" s="6"/>
      <c r="C87" s="6"/>
      <c r="D87" s="6"/>
      <c r="E87" s="212"/>
      <c r="F87" s="211"/>
      <c r="G87" s="211"/>
      <c r="H87" s="211"/>
      <c r="I87" s="16" t="str">
        <f t="shared" si="9"/>
        <v/>
      </c>
      <c r="J87" s="16" t="str">
        <f t="shared" si="10"/>
        <v/>
      </c>
      <c r="K87" s="364" t="str">
        <f t="shared" si="11"/>
        <v/>
      </c>
      <c r="L87" s="58" t="str">
        <f t="shared" si="12"/>
        <v/>
      </c>
      <c r="M87" s="365" t="str">
        <f t="shared" si="13"/>
        <v/>
      </c>
      <c r="N87" s="58" t="str">
        <f t="shared" si="14"/>
        <v/>
      </c>
      <c r="O87" s="342" t="b">
        <f t="shared" si="15"/>
        <v>0</v>
      </c>
      <c r="P87" s="343">
        <f t="shared" si="16"/>
        <v>1</v>
      </c>
    </row>
    <row r="88" spans="1:16">
      <c r="A88" s="139">
        <v>79</v>
      </c>
      <c r="B88" s="6"/>
      <c r="C88" s="6"/>
      <c r="D88" s="6"/>
      <c r="E88" s="212"/>
      <c r="F88" s="211"/>
      <c r="G88" s="211"/>
      <c r="H88" s="211"/>
      <c r="I88" s="16" t="str">
        <f t="shared" si="9"/>
        <v/>
      </c>
      <c r="J88" s="16" t="str">
        <f t="shared" si="10"/>
        <v/>
      </c>
      <c r="K88" s="364" t="str">
        <f t="shared" si="11"/>
        <v/>
      </c>
      <c r="L88" s="58" t="str">
        <f t="shared" si="12"/>
        <v/>
      </c>
      <c r="M88" s="365" t="str">
        <f t="shared" si="13"/>
        <v/>
      </c>
      <c r="N88" s="58" t="str">
        <f t="shared" si="14"/>
        <v/>
      </c>
      <c r="O88" s="342" t="b">
        <f t="shared" si="15"/>
        <v>0</v>
      </c>
      <c r="P88" s="343">
        <f t="shared" si="16"/>
        <v>1</v>
      </c>
    </row>
    <row r="89" spans="1:16">
      <c r="A89" s="139">
        <v>80</v>
      </c>
      <c r="B89" s="6"/>
      <c r="C89" s="6"/>
      <c r="D89" s="6"/>
      <c r="E89" s="212"/>
      <c r="F89" s="211"/>
      <c r="G89" s="211"/>
      <c r="H89" s="211"/>
      <c r="I89" s="16" t="str">
        <f t="shared" si="9"/>
        <v/>
      </c>
      <c r="J89" s="16" t="str">
        <f t="shared" si="10"/>
        <v/>
      </c>
      <c r="K89" s="364" t="str">
        <f t="shared" si="11"/>
        <v/>
      </c>
      <c r="L89" s="58" t="str">
        <f t="shared" si="12"/>
        <v/>
      </c>
      <c r="M89" s="365" t="str">
        <f t="shared" si="13"/>
        <v/>
      </c>
      <c r="N89" s="58" t="str">
        <f t="shared" si="14"/>
        <v/>
      </c>
      <c r="O89" s="342" t="b">
        <f t="shared" si="15"/>
        <v>0</v>
      </c>
      <c r="P89" s="343">
        <f t="shared" si="16"/>
        <v>1</v>
      </c>
    </row>
    <row r="90" spans="1:16">
      <c r="A90" s="139">
        <v>81</v>
      </c>
      <c r="B90" s="6"/>
      <c r="C90" s="6"/>
      <c r="D90" s="6"/>
      <c r="E90" s="212"/>
      <c r="F90" s="211"/>
      <c r="G90" s="211"/>
      <c r="H90" s="211"/>
      <c r="I90" s="16" t="str">
        <f t="shared" si="9"/>
        <v/>
      </c>
      <c r="J90" s="16" t="str">
        <f t="shared" si="10"/>
        <v/>
      </c>
      <c r="K90" s="364" t="str">
        <f t="shared" si="11"/>
        <v/>
      </c>
      <c r="L90" s="58" t="str">
        <f t="shared" si="12"/>
        <v/>
      </c>
      <c r="M90" s="365" t="str">
        <f t="shared" si="13"/>
        <v/>
      </c>
      <c r="N90" s="58" t="str">
        <f t="shared" si="14"/>
        <v/>
      </c>
      <c r="O90" s="342" t="b">
        <f t="shared" si="15"/>
        <v>0</v>
      </c>
      <c r="P90" s="343">
        <f t="shared" si="16"/>
        <v>1</v>
      </c>
    </row>
    <row r="91" spans="1:16">
      <c r="A91" s="139">
        <v>82</v>
      </c>
      <c r="B91" s="6"/>
      <c r="C91" s="6"/>
      <c r="D91" s="6"/>
      <c r="E91" s="212"/>
      <c r="F91" s="211"/>
      <c r="G91" s="211"/>
      <c r="H91" s="211"/>
      <c r="I91" s="16" t="str">
        <f t="shared" si="9"/>
        <v/>
      </c>
      <c r="J91" s="16" t="str">
        <f t="shared" si="10"/>
        <v/>
      </c>
      <c r="K91" s="364" t="str">
        <f t="shared" si="11"/>
        <v/>
      </c>
      <c r="L91" s="58" t="str">
        <f t="shared" si="12"/>
        <v/>
      </c>
      <c r="M91" s="365" t="str">
        <f t="shared" si="13"/>
        <v/>
      </c>
      <c r="N91" s="58" t="str">
        <f t="shared" si="14"/>
        <v/>
      </c>
      <c r="O91" s="342" t="b">
        <f t="shared" si="15"/>
        <v>0</v>
      </c>
      <c r="P91" s="343">
        <f t="shared" si="16"/>
        <v>1</v>
      </c>
    </row>
    <row r="92" spans="1:16">
      <c r="A92" s="139">
        <v>83</v>
      </c>
      <c r="B92" s="6"/>
      <c r="C92" s="6"/>
      <c r="D92" s="6"/>
      <c r="E92" s="212"/>
      <c r="F92" s="211"/>
      <c r="G92" s="211"/>
      <c r="H92" s="211"/>
      <c r="I92" s="16" t="str">
        <f t="shared" si="9"/>
        <v/>
      </c>
      <c r="J92" s="16" t="str">
        <f t="shared" si="10"/>
        <v/>
      </c>
      <c r="K92" s="364" t="str">
        <f t="shared" si="11"/>
        <v/>
      </c>
      <c r="L92" s="58" t="str">
        <f t="shared" si="12"/>
        <v/>
      </c>
      <c r="M92" s="365" t="str">
        <f t="shared" si="13"/>
        <v/>
      </c>
      <c r="N92" s="58" t="str">
        <f t="shared" si="14"/>
        <v/>
      </c>
      <c r="O92" s="342" t="b">
        <f t="shared" si="15"/>
        <v>0</v>
      </c>
      <c r="P92" s="343">
        <f t="shared" si="16"/>
        <v>1</v>
      </c>
    </row>
    <row r="93" spans="1:16">
      <c r="A93" s="139">
        <v>84</v>
      </c>
      <c r="B93" s="6"/>
      <c r="C93" s="6"/>
      <c r="D93" s="6"/>
      <c r="E93" s="212"/>
      <c r="F93" s="211"/>
      <c r="G93" s="211"/>
      <c r="H93" s="211"/>
      <c r="I93" s="16" t="str">
        <f t="shared" si="9"/>
        <v/>
      </c>
      <c r="J93" s="16" t="str">
        <f t="shared" si="10"/>
        <v/>
      </c>
      <c r="K93" s="364" t="str">
        <f t="shared" si="11"/>
        <v/>
      </c>
      <c r="L93" s="58" t="str">
        <f t="shared" si="12"/>
        <v/>
      </c>
      <c r="M93" s="365" t="str">
        <f t="shared" si="13"/>
        <v/>
      </c>
      <c r="N93" s="58" t="str">
        <f t="shared" si="14"/>
        <v/>
      </c>
      <c r="O93" s="342" t="b">
        <f t="shared" si="15"/>
        <v>0</v>
      </c>
      <c r="P93" s="343">
        <f t="shared" si="16"/>
        <v>1</v>
      </c>
    </row>
    <row r="94" spans="1:16">
      <c r="A94" s="139">
        <v>85</v>
      </c>
      <c r="B94" s="6"/>
      <c r="C94" s="6"/>
      <c r="D94" s="6"/>
      <c r="E94" s="212"/>
      <c r="F94" s="211"/>
      <c r="G94" s="211"/>
      <c r="H94" s="211"/>
      <c r="I94" s="16" t="str">
        <f t="shared" si="9"/>
        <v/>
      </c>
      <c r="J94" s="16" t="str">
        <f t="shared" si="10"/>
        <v/>
      </c>
      <c r="K94" s="364" t="str">
        <f t="shared" si="11"/>
        <v/>
      </c>
      <c r="L94" s="58" t="str">
        <f t="shared" si="12"/>
        <v/>
      </c>
      <c r="M94" s="365" t="str">
        <f t="shared" si="13"/>
        <v/>
      </c>
      <c r="N94" s="58" t="str">
        <f t="shared" si="14"/>
        <v/>
      </c>
      <c r="O94" s="342" t="b">
        <f t="shared" si="15"/>
        <v>0</v>
      </c>
      <c r="P94" s="343">
        <f t="shared" si="16"/>
        <v>1</v>
      </c>
    </row>
    <row r="95" spans="1:16">
      <c r="A95" s="139">
        <v>86</v>
      </c>
      <c r="B95" s="6"/>
      <c r="C95" s="6"/>
      <c r="D95" s="6"/>
      <c r="E95" s="212"/>
      <c r="F95" s="211"/>
      <c r="G95" s="211"/>
      <c r="H95" s="211"/>
      <c r="I95" s="16" t="str">
        <f t="shared" si="9"/>
        <v/>
      </c>
      <c r="J95" s="16" t="str">
        <f t="shared" si="10"/>
        <v/>
      </c>
      <c r="K95" s="364" t="str">
        <f t="shared" si="11"/>
        <v/>
      </c>
      <c r="L95" s="58" t="str">
        <f t="shared" si="12"/>
        <v/>
      </c>
      <c r="M95" s="365" t="str">
        <f t="shared" si="13"/>
        <v/>
      </c>
      <c r="N95" s="58" t="str">
        <f t="shared" si="14"/>
        <v/>
      </c>
      <c r="O95" s="342" t="b">
        <f t="shared" si="15"/>
        <v>0</v>
      </c>
      <c r="P95" s="343">
        <f t="shared" si="16"/>
        <v>1</v>
      </c>
    </row>
    <row r="96" spans="1:16">
      <c r="A96" s="139">
        <v>87</v>
      </c>
      <c r="B96" s="6"/>
      <c r="C96" s="6"/>
      <c r="D96" s="6"/>
      <c r="E96" s="212"/>
      <c r="F96" s="211"/>
      <c r="G96" s="211"/>
      <c r="H96" s="211"/>
      <c r="I96" s="16" t="str">
        <f t="shared" si="9"/>
        <v/>
      </c>
      <c r="J96" s="16" t="str">
        <f t="shared" si="10"/>
        <v/>
      </c>
      <c r="K96" s="364" t="str">
        <f t="shared" si="11"/>
        <v/>
      </c>
      <c r="L96" s="58" t="str">
        <f t="shared" si="12"/>
        <v/>
      </c>
      <c r="M96" s="365" t="str">
        <f t="shared" si="13"/>
        <v/>
      </c>
      <c r="N96" s="58" t="str">
        <f t="shared" si="14"/>
        <v/>
      </c>
      <c r="O96" s="342" t="b">
        <f t="shared" si="15"/>
        <v>0</v>
      </c>
      <c r="P96" s="343">
        <f t="shared" si="16"/>
        <v>1</v>
      </c>
    </row>
    <row r="97" spans="1:16">
      <c r="A97" s="139">
        <v>88</v>
      </c>
      <c r="B97" s="6"/>
      <c r="C97" s="6"/>
      <c r="D97" s="6"/>
      <c r="E97" s="212"/>
      <c r="F97" s="211"/>
      <c r="G97" s="211"/>
      <c r="H97" s="211"/>
      <c r="I97" s="16" t="str">
        <f t="shared" si="9"/>
        <v/>
      </c>
      <c r="J97" s="16" t="str">
        <f t="shared" si="10"/>
        <v/>
      </c>
      <c r="K97" s="364" t="str">
        <f t="shared" si="11"/>
        <v/>
      </c>
      <c r="L97" s="58" t="str">
        <f t="shared" si="12"/>
        <v/>
      </c>
      <c r="M97" s="365" t="str">
        <f t="shared" si="13"/>
        <v/>
      </c>
      <c r="N97" s="58" t="str">
        <f t="shared" si="14"/>
        <v/>
      </c>
      <c r="O97" s="342" t="b">
        <f t="shared" si="15"/>
        <v>0</v>
      </c>
      <c r="P97" s="343">
        <f t="shared" si="16"/>
        <v>1</v>
      </c>
    </row>
    <row r="98" spans="1:16">
      <c r="A98" s="139">
        <v>89</v>
      </c>
      <c r="B98" s="6"/>
      <c r="C98" s="6"/>
      <c r="D98" s="6"/>
      <c r="E98" s="212"/>
      <c r="F98" s="211"/>
      <c r="G98" s="211"/>
      <c r="H98" s="211"/>
      <c r="I98" s="16" t="str">
        <f t="shared" si="9"/>
        <v/>
      </c>
      <c r="J98" s="16" t="str">
        <f t="shared" si="10"/>
        <v/>
      </c>
      <c r="K98" s="364" t="str">
        <f t="shared" si="11"/>
        <v/>
      </c>
      <c r="L98" s="58" t="str">
        <f t="shared" si="12"/>
        <v/>
      </c>
      <c r="M98" s="365" t="str">
        <f t="shared" si="13"/>
        <v/>
      </c>
      <c r="N98" s="58" t="str">
        <f t="shared" si="14"/>
        <v/>
      </c>
      <c r="O98" s="342" t="b">
        <f t="shared" si="15"/>
        <v>0</v>
      </c>
      <c r="P98" s="343">
        <f t="shared" si="16"/>
        <v>1</v>
      </c>
    </row>
    <row r="99" spans="1:16">
      <c r="A99" s="139">
        <v>90</v>
      </c>
      <c r="B99" s="6"/>
      <c r="C99" s="6"/>
      <c r="D99" s="6"/>
      <c r="E99" s="212"/>
      <c r="F99" s="211"/>
      <c r="G99" s="211"/>
      <c r="H99" s="211"/>
      <c r="I99" s="16" t="str">
        <f t="shared" si="9"/>
        <v/>
      </c>
      <c r="J99" s="16" t="str">
        <f t="shared" si="10"/>
        <v/>
      </c>
      <c r="K99" s="364" t="str">
        <f t="shared" si="11"/>
        <v/>
      </c>
      <c r="L99" s="58" t="str">
        <f t="shared" si="12"/>
        <v/>
      </c>
      <c r="M99" s="365" t="str">
        <f t="shared" si="13"/>
        <v/>
      </c>
      <c r="N99" s="58" t="str">
        <f t="shared" si="14"/>
        <v/>
      </c>
      <c r="O99" s="342" t="b">
        <f t="shared" si="15"/>
        <v>0</v>
      </c>
      <c r="P99" s="343">
        <f t="shared" si="16"/>
        <v>1</v>
      </c>
    </row>
    <row r="100" spans="1:16">
      <c r="A100" s="139">
        <v>91</v>
      </c>
      <c r="B100" s="6"/>
      <c r="C100" s="6"/>
      <c r="D100" s="6"/>
      <c r="E100" s="212"/>
      <c r="F100" s="211"/>
      <c r="G100" s="211"/>
      <c r="H100" s="211"/>
      <c r="I100" s="16" t="str">
        <f t="shared" si="9"/>
        <v/>
      </c>
      <c r="J100" s="16" t="str">
        <f t="shared" si="10"/>
        <v/>
      </c>
      <c r="K100" s="364" t="str">
        <f t="shared" si="11"/>
        <v/>
      </c>
      <c r="L100" s="58" t="str">
        <f t="shared" si="12"/>
        <v/>
      </c>
      <c r="M100" s="365" t="str">
        <f t="shared" si="13"/>
        <v/>
      </c>
      <c r="N100" s="58" t="str">
        <f t="shared" si="14"/>
        <v/>
      </c>
      <c r="O100" s="342" t="b">
        <f t="shared" si="15"/>
        <v>0</v>
      </c>
      <c r="P100" s="343">
        <f t="shared" si="16"/>
        <v>1</v>
      </c>
    </row>
    <row r="101" spans="1:16">
      <c r="A101" s="139">
        <v>92</v>
      </c>
      <c r="B101" s="6"/>
      <c r="C101" s="6"/>
      <c r="D101" s="6"/>
      <c r="E101" s="212"/>
      <c r="F101" s="211"/>
      <c r="G101" s="211"/>
      <c r="H101" s="211"/>
      <c r="I101" s="16" t="str">
        <f t="shared" si="9"/>
        <v/>
      </c>
      <c r="J101" s="16" t="str">
        <f t="shared" si="10"/>
        <v/>
      </c>
      <c r="K101" s="364" t="str">
        <f t="shared" si="11"/>
        <v/>
      </c>
      <c r="L101" s="58" t="str">
        <f t="shared" si="12"/>
        <v/>
      </c>
      <c r="M101" s="365" t="str">
        <f t="shared" si="13"/>
        <v/>
      </c>
      <c r="N101" s="58" t="str">
        <f t="shared" si="14"/>
        <v/>
      </c>
      <c r="O101" s="342" t="b">
        <f t="shared" si="15"/>
        <v>0</v>
      </c>
      <c r="P101" s="343">
        <f t="shared" si="16"/>
        <v>1</v>
      </c>
    </row>
    <row r="102" spans="1:16">
      <c r="A102" s="139">
        <v>93</v>
      </c>
      <c r="B102" s="6"/>
      <c r="C102" s="6"/>
      <c r="D102" s="6"/>
      <c r="E102" s="212"/>
      <c r="F102" s="211"/>
      <c r="G102" s="211"/>
      <c r="H102" s="211"/>
      <c r="I102" s="16" t="str">
        <f t="shared" si="9"/>
        <v/>
      </c>
      <c r="J102" s="16" t="str">
        <f t="shared" si="10"/>
        <v/>
      </c>
      <c r="K102" s="364" t="str">
        <f t="shared" si="11"/>
        <v/>
      </c>
      <c r="L102" s="58" t="str">
        <f t="shared" si="12"/>
        <v/>
      </c>
      <c r="M102" s="365" t="str">
        <f t="shared" si="13"/>
        <v/>
      </c>
      <c r="N102" s="58" t="str">
        <f t="shared" si="14"/>
        <v/>
      </c>
      <c r="O102" s="342" t="b">
        <f t="shared" si="15"/>
        <v>0</v>
      </c>
      <c r="P102" s="343">
        <f t="shared" si="16"/>
        <v>1</v>
      </c>
    </row>
    <row r="103" spans="1:16">
      <c r="A103" s="139">
        <v>94</v>
      </c>
      <c r="B103" s="6"/>
      <c r="C103" s="6"/>
      <c r="D103" s="6"/>
      <c r="E103" s="212"/>
      <c r="F103" s="211"/>
      <c r="G103" s="211"/>
      <c r="H103" s="211"/>
      <c r="I103" s="16" t="str">
        <f t="shared" si="9"/>
        <v/>
      </c>
      <c r="J103" s="16" t="str">
        <f t="shared" si="10"/>
        <v/>
      </c>
      <c r="K103" s="364" t="str">
        <f t="shared" si="11"/>
        <v/>
      </c>
      <c r="L103" s="58" t="str">
        <f t="shared" si="12"/>
        <v/>
      </c>
      <c r="M103" s="365" t="str">
        <f t="shared" si="13"/>
        <v/>
      </c>
      <c r="N103" s="58" t="str">
        <f t="shared" si="14"/>
        <v/>
      </c>
      <c r="O103" s="342" t="b">
        <f t="shared" si="15"/>
        <v>0</v>
      </c>
      <c r="P103" s="343">
        <f t="shared" si="16"/>
        <v>1</v>
      </c>
    </row>
    <row r="104" spans="1:16">
      <c r="A104" s="139">
        <v>95</v>
      </c>
      <c r="B104" s="6"/>
      <c r="C104" s="6"/>
      <c r="D104" s="6"/>
      <c r="E104" s="212"/>
      <c r="F104" s="211"/>
      <c r="G104" s="211"/>
      <c r="H104" s="211"/>
      <c r="I104" s="16" t="str">
        <f t="shared" si="9"/>
        <v/>
      </c>
      <c r="J104" s="16" t="str">
        <f t="shared" si="10"/>
        <v/>
      </c>
      <c r="K104" s="364" t="str">
        <f t="shared" si="11"/>
        <v/>
      </c>
      <c r="L104" s="58" t="str">
        <f t="shared" si="12"/>
        <v/>
      </c>
      <c r="M104" s="365" t="str">
        <f t="shared" si="13"/>
        <v/>
      </c>
      <c r="N104" s="58" t="str">
        <f t="shared" si="14"/>
        <v/>
      </c>
      <c r="O104" s="342" t="b">
        <f t="shared" si="15"/>
        <v>0</v>
      </c>
      <c r="P104" s="343">
        <f t="shared" si="16"/>
        <v>1</v>
      </c>
    </row>
    <row r="105" spans="1:16">
      <c r="A105" s="139">
        <v>96</v>
      </c>
      <c r="B105" s="6"/>
      <c r="C105" s="6"/>
      <c r="D105" s="6"/>
      <c r="E105" s="212"/>
      <c r="F105" s="211"/>
      <c r="G105" s="211"/>
      <c r="H105" s="211"/>
      <c r="I105" s="16" t="str">
        <f t="shared" si="9"/>
        <v/>
      </c>
      <c r="J105" s="16" t="str">
        <f t="shared" si="10"/>
        <v/>
      </c>
      <c r="K105" s="364" t="str">
        <f t="shared" si="11"/>
        <v/>
      </c>
      <c r="L105" s="58" t="str">
        <f t="shared" si="12"/>
        <v/>
      </c>
      <c r="M105" s="365" t="str">
        <f t="shared" si="13"/>
        <v/>
      </c>
      <c r="N105" s="58" t="str">
        <f t="shared" si="14"/>
        <v/>
      </c>
      <c r="O105" s="342" t="b">
        <f t="shared" si="15"/>
        <v>0</v>
      </c>
      <c r="P105" s="343">
        <f t="shared" si="16"/>
        <v>1</v>
      </c>
    </row>
    <row r="106" spans="1:16">
      <c r="A106" s="139">
        <v>97</v>
      </c>
      <c r="B106" s="6"/>
      <c r="C106" s="6"/>
      <c r="D106" s="6"/>
      <c r="E106" s="212"/>
      <c r="F106" s="211"/>
      <c r="G106" s="211"/>
      <c r="H106" s="211"/>
      <c r="I106" s="16" t="str">
        <f t="shared" si="9"/>
        <v/>
      </c>
      <c r="J106" s="16" t="str">
        <f t="shared" si="10"/>
        <v/>
      </c>
      <c r="K106" s="364" t="str">
        <f t="shared" si="11"/>
        <v/>
      </c>
      <c r="L106" s="58" t="str">
        <f t="shared" si="12"/>
        <v/>
      </c>
      <c r="M106" s="365" t="str">
        <f t="shared" si="13"/>
        <v/>
      </c>
      <c r="N106" s="58" t="str">
        <f t="shared" si="14"/>
        <v/>
      </c>
      <c r="O106" s="342" t="b">
        <f t="shared" si="15"/>
        <v>0</v>
      </c>
      <c r="P106" s="343">
        <f t="shared" si="16"/>
        <v>1</v>
      </c>
    </row>
    <row r="107" spans="1:16">
      <c r="A107" s="139">
        <v>98</v>
      </c>
      <c r="B107" s="6"/>
      <c r="C107" s="6"/>
      <c r="D107" s="6"/>
      <c r="E107" s="212"/>
      <c r="F107" s="211"/>
      <c r="G107" s="211"/>
      <c r="H107" s="211"/>
      <c r="I107" s="16" t="str">
        <f t="shared" si="9"/>
        <v/>
      </c>
      <c r="J107" s="16" t="str">
        <f t="shared" si="10"/>
        <v/>
      </c>
      <c r="K107" s="364" t="str">
        <f t="shared" si="11"/>
        <v/>
      </c>
      <c r="L107" s="58" t="str">
        <f t="shared" si="12"/>
        <v/>
      </c>
      <c r="M107" s="365" t="str">
        <f t="shared" si="13"/>
        <v/>
      </c>
      <c r="N107" s="58" t="str">
        <f t="shared" si="14"/>
        <v/>
      </c>
      <c r="O107" s="342" t="b">
        <f t="shared" si="15"/>
        <v>0</v>
      </c>
      <c r="P107" s="343">
        <f t="shared" si="16"/>
        <v>1</v>
      </c>
    </row>
    <row r="108" spans="1:16">
      <c r="A108" s="139">
        <v>99</v>
      </c>
      <c r="B108" s="6"/>
      <c r="C108" s="6"/>
      <c r="D108" s="6"/>
      <c r="E108" s="212"/>
      <c r="F108" s="211"/>
      <c r="G108" s="211"/>
      <c r="H108" s="211"/>
      <c r="I108" s="16" t="str">
        <f t="shared" si="9"/>
        <v/>
      </c>
      <c r="J108" s="16" t="str">
        <f t="shared" si="10"/>
        <v/>
      </c>
      <c r="K108" s="364" t="str">
        <f t="shared" si="11"/>
        <v/>
      </c>
      <c r="L108" s="58" t="str">
        <f t="shared" si="12"/>
        <v/>
      </c>
      <c r="M108" s="365" t="str">
        <f t="shared" si="13"/>
        <v/>
      </c>
      <c r="N108" s="58" t="str">
        <f t="shared" si="14"/>
        <v/>
      </c>
      <c r="O108" s="342" t="b">
        <f t="shared" si="15"/>
        <v>0</v>
      </c>
      <c r="P108" s="343">
        <f t="shared" si="16"/>
        <v>1</v>
      </c>
    </row>
    <row r="109" spans="1:16">
      <c r="A109" s="139">
        <v>100</v>
      </c>
      <c r="B109" s="140"/>
      <c r="C109" s="140"/>
      <c r="D109" s="140"/>
      <c r="E109" s="141"/>
      <c r="F109" s="142"/>
      <c r="G109" s="140"/>
      <c r="H109" s="141"/>
      <c r="I109" s="16" t="str">
        <f t="shared" si="9"/>
        <v/>
      </c>
      <c r="J109" s="16" t="str">
        <f t="shared" si="10"/>
        <v/>
      </c>
    </row>
    <row r="110" spans="1:16">
      <c r="A110" s="139">
        <v>101</v>
      </c>
      <c r="B110" s="140"/>
      <c r="C110" s="140"/>
      <c r="D110" s="140"/>
      <c r="E110" s="141"/>
      <c r="F110" s="142"/>
      <c r="G110" s="140"/>
      <c r="H110" s="141"/>
      <c r="I110" s="16" t="str">
        <f t="shared" si="9"/>
        <v/>
      </c>
      <c r="J110" s="16" t="str">
        <f t="shared" si="10"/>
        <v/>
      </c>
    </row>
    <row r="111" spans="1:16">
      <c r="A111" s="139">
        <v>102</v>
      </c>
      <c r="B111" s="140"/>
      <c r="C111" s="140"/>
      <c r="D111" s="140"/>
      <c r="E111" s="141"/>
      <c r="F111" s="142"/>
      <c r="G111" s="140"/>
      <c r="H111" s="141"/>
      <c r="I111" s="16" t="str">
        <f t="shared" si="9"/>
        <v/>
      </c>
      <c r="J111" s="16" t="str">
        <f t="shared" si="10"/>
        <v/>
      </c>
    </row>
    <row r="112" spans="1:16">
      <c r="A112" s="139">
        <v>103</v>
      </c>
      <c r="B112" s="140"/>
      <c r="C112" s="140"/>
      <c r="D112" s="140"/>
      <c r="E112" s="141"/>
      <c r="F112" s="142"/>
      <c r="G112" s="140"/>
      <c r="H112" s="141"/>
      <c r="I112" s="16" t="str">
        <f t="shared" si="9"/>
        <v/>
      </c>
      <c r="J112" s="16" t="str">
        <f t="shared" si="10"/>
        <v/>
      </c>
    </row>
    <row r="113" spans="1:10">
      <c r="A113" s="139">
        <v>104</v>
      </c>
      <c r="B113" s="140"/>
      <c r="C113" s="140"/>
      <c r="D113" s="140"/>
      <c r="E113" s="141"/>
      <c r="F113" s="142"/>
      <c r="G113" s="140"/>
      <c r="H113" s="141"/>
      <c r="I113" s="16" t="str">
        <f t="shared" si="9"/>
        <v/>
      </c>
      <c r="J113" s="16" t="str">
        <f t="shared" si="10"/>
        <v/>
      </c>
    </row>
    <row r="114" spans="1:10">
      <c r="A114" s="139">
        <v>105</v>
      </c>
      <c r="B114" s="140"/>
      <c r="C114" s="140"/>
      <c r="D114" s="140"/>
      <c r="E114" s="141"/>
      <c r="F114" s="142"/>
      <c r="G114" s="140"/>
      <c r="H114" s="141"/>
      <c r="I114" s="16" t="str">
        <f t="shared" si="9"/>
        <v/>
      </c>
      <c r="J114" s="16" t="str">
        <f t="shared" si="10"/>
        <v/>
      </c>
    </row>
    <row r="115" spans="1:10">
      <c r="A115" s="139">
        <v>106</v>
      </c>
      <c r="B115" s="140"/>
      <c r="C115" s="140"/>
      <c r="D115" s="140"/>
      <c r="E115" s="141"/>
      <c r="F115" s="142"/>
      <c r="G115" s="140"/>
      <c r="H115" s="141"/>
      <c r="I115" s="16" t="str">
        <f t="shared" si="9"/>
        <v/>
      </c>
      <c r="J115" s="16" t="str">
        <f t="shared" si="10"/>
        <v/>
      </c>
    </row>
    <row r="116" spans="1:10">
      <c r="A116" s="139">
        <v>107</v>
      </c>
      <c r="B116" s="140"/>
      <c r="C116" s="140"/>
      <c r="D116" s="140"/>
      <c r="E116" s="141"/>
      <c r="F116" s="142"/>
      <c r="G116" s="140"/>
      <c r="H116" s="141"/>
      <c r="I116" s="16" t="str">
        <f t="shared" si="9"/>
        <v/>
      </c>
      <c r="J116" s="16" t="str">
        <f t="shared" si="10"/>
        <v/>
      </c>
    </row>
    <row r="117" spans="1:10">
      <c r="A117" s="139">
        <v>108</v>
      </c>
      <c r="B117" s="140"/>
      <c r="C117" s="140"/>
      <c r="D117" s="140"/>
      <c r="E117" s="141"/>
      <c r="F117" s="142"/>
      <c r="G117" s="140"/>
      <c r="H117" s="141"/>
      <c r="I117" s="16" t="str">
        <f t="shared" si="9"/>
        <v/>
      </c>
      <c r="J117" s="16" t="str">
        <f t="shared" si="10"/>
        <v/>
      </c>
    </row>
    <row r="118" spans="1:10">
      <c r="A118" s="139">
        <v>109</v>
      </c>
      <c r="B118" s="140"/>
      <c r="C118" s="140"/>
      <c r="D118" s="140"/>
      <c r="E118" s="141"/>
      <c r="F118" s="142"/>
      <c r="G118" s="140"/>
      <c r="H118" s="141"/>
      <c r="I118" s="16" t="str">
        <f t="shared" si="9"/>
        <v/>
      </c>
      <c r="J118" s="16" t="str">
        <f t="shared" si="10"/>
        <v/>
      </c>
    </row>
    <row r="119" spans="1:10">
      <c r="A119" s="139">
        <v>110</v>
      </c>
      <c r="B119" s="140"/>
      <c r="C119" s="140"/>
      <c r="D119" s="140"/>
      <c r="E119" s="141"/>
      <c r="F119" s="142"/>
      <c r="G119" s="140"/>
      <c r="H119" s="141"/>
      <c r="I119" s="16" t="str">
        <f t="shared" si="9"/>
        <v/>
      </c>
      <c r="J119" s="16" t="str">
        <f t="shared" si="10"/>
        <v/>
      </c>
    </row>
    <row r="120" spans="1:10">
      <c r="A120" s="139">
        <v>111</v>
      </c>
      <c r="B120" s="140"/>
      <c r="C120" s="140"/>
      <c r="D120" s="140"/>
      <c r="E120" s="141"/>
      <c r="F120" s="142"/>
      <c r="G120" s="140"/>
      <c r="H120" s="141"/>
      <c r="I120" s="16" t="str">
        <f t="shared" si="9"/>
        <v/>
      </c>
      <c r="J120" s="16" t="str">
        <f t="shared" si="10"/>
        <v/>
      </c>
    </row>
    <row r="121" spans="1:10">
      <c r="A121" s="139">
        <v>112</v>
      </c>
      <c r="B121" s="140"/>
      <c r="C121" s="140"/>
      <c r="D121" s="140"/>
      <c r="E121" s="141"/>
      <c r="F121" s="142"/>
      <c r="G121" s="140"/>
      <c r="H121" s="141"/>
      <c r="I121" s="16" t="str">
        <f t="shared" si="9"/>
        <v/>
      </c>
      <c r="J121" s="16" t="str">
        <f t="shared" si="10"/>
        <v/>
      </c>
    </row>
    <row r="122" spans="1:10">
      <c r="A122" s="139">
        <v>113</v>
      </c>
      <c r="B122" s="140"/>
      <c r="C122" s="140"/>
      <c r="D122" s="140"/>
      <c r="E122" s="141"/>
      <c r="F122" s="142"/>
      <c r="G122" s="140"/>
      <c r="H122" s="141"/>
      <c r="I122" s="16" t="str">
        <f t="shared" si="9"/>
        <v/>
      </c>
      <c r="J122" s="16" t="str">
        <f t="shared" si="10"/>
        <v/>
      </c>
    </row>
    <row r="123" spans="1:10">
      <c r="A123" s="139">
        <v>114</v>
      </c>
      <c r="B123" s="140"/>
      <c r="C123" s="140"/>
      <c r="D123" s="140"/>
      <c r="E123" s="141"/>
      <c r="F123" s="142"/>
      <c r="G123" s="140"/>
      <c r="H123" s="141"/>
      <c r="I123" s="16" t="str">
        <f t="shared" si="9"/>
        <v/>
      </c>
      <c r="J123" s="16" t="str">
        <f t="shared" si="10"/>
        <v/>
      </c>
    </row>
    <row r="124" spans="1:10">
      <c r="A124" s="139">
        <v>115</v>
      </c>
      <c r="B124" s="140"/>
      <c r="C124" s="140"/>
      <c r="D124" s="140"/>
      <c r="E124" s="141"/>
      <c r="F124" s="142"/>
      <c r="G124" s="140"/>
      <c r="H124" s="141"/>
      <c r="I124" s="16" t="str">
        <f t="shared" si="9"/>
        <v/>
      </c>
      <c r="J124" s="16" t="str">
        <f t="shared" si="10"/>
        <v/>
      </c>
    </row>
    <row r="125" spans="1:10">
      <c r="A125" s="139">
        <v>116</v>
      </c>
      <c r="B125" s="140"/>
      <c r="C125" s="140"/>
      <c r="D125" s="140"/>
      <c r="E125" s="141"/>
      <c r="F125" s="142"/>
      <c r="G125" s="140"/>
      <c r="H125" s="141"/>
      <c r="I125" s="16" t="str">
        <f t="shared" si="9"/>
        <v/>
      </c>
      <c r="J125" s="16" t="str">
        <f t="shared" si="10"/>
        <v/>
      </c>
    </row>
    <row r="126" spans="1:10">
      <c r="A126" s="139">
        <v>117</v>
      </c>
      <c r="B126" s="140"/>
      <c r="C126" s="140"/>
      <c r="D126" s="140"/>
      <c r="E126" s="141"/>
      <c r="F126" s="142"/>
      <c r="G126" s="140"/>
      <c r="H126" s="141"/>
      <c r="I126" s="16" t="str">
        <f t="shared" si="9"/>
        <v/>
      </c>
      <c r="J126" s="16" t="str">
        <f t="shared" si="10"/>
        <v/>
      </c>
    </row>
    <row r="127" spans="1:10">
      <c r="A127" s="139">
        <v>118</v>
      </c>
      <c r="B127" s="140"/>
      <c r="C127" s="140"/>
      <c r="D127" s="140"/>
      <c r="E127" s="141"/>
      <c r="F127" s="142"/>
      <c r="G127" s="140"/>
      <c r="H127" s="141"/>
      <c r="I127" s="16" t="str">
        <f t="shared" si="9"/>
        <v/>
      </c>
      <c r="J127" s="16" t="str">
        <f t="shared" si="10"/>
        <v/>
      </c>
    </row>
    <row r="128" spans="1:10">
      <c r="A128" s="139">
        <v>119</v>
      </c>
      <c r="B128" s="140"/>
      <c r="C128" s="140"/>
      <c r="D128" s="140"/>
      <c r="E128" s="141"/>
      <c r="F128" s="142"/>
      <c r="G128" s="140"/>
      <c r="H128" s="141"/>
      <c r="I128" s="16" t="str">
        <f t="shared" si="9"/>
        <v/>
      </c>
      <c r="J128" s="16" t="str">
        <f t="shared" si="10"/>
        <v/>
      </c>
    </row>
    <row r="129" spans="1:10">
      <c r="A129" s="139">
        <v>120</v>
      </c>
      <c r="B129" s="140"/>
      <c r="C129" s="140"/>
      <c r="D129" s="140"/>
      <c r="E129" s="141"/>
      <c r="F129" s="142"/>
      <c r="G129" s="140"/>
      <c r="H129" s="141"/>
      <c r="I129" s="16" t="str">
        <f t="shared" si="9"/>
        <v/>
      </c>
      <c r="J129" s="16" t="str">
        <f t="shared" si="10"/>
        <v/>
      </c>
    </row>
    <row r="130" spans="1:10">
      <c r="A130" s="139">
        <v>121</v>
      </c>
      <c r="B130" s="140"/>
      <c r="C130" s="140"/>
      <c r="D130" s="140"/>
      <c r="E130" s="141"/>
      <c r="F130" s="142"/>
      <c r="G130" s="140"/>
      <c r="H130" s="141"/>
      <c r="I130" s="16" t="str">
        <f t="shared" si="9"/>
        <v/>
      </c>
      <c r="J130" s="16" t="str">
        <f t="shared" si="10"/>
        <v/>
      </c>
    </row>
    <row r="131" spans="1:10">
      <c r="A131" s="139">
        <v>122</v>
      </c>
      <c r="B131" s="140"/>
      <c r="C131" s="140"/>
      <c r="D131" s="140"/>
      <c r="E131" s="141"/>
      <c r="F131" s="142"/>
      <c r="G131" s="140"/>
      <c r="H131" s="141"/>
      <c r="I131" s="16" t="str">
        <f t="shared" si="9"/>
        <v/>
      </c>
      <c r="J131" s="16" t="str">
        <f t="shared" si="10"/>
        <v/>
      </c>
    </row>
    <row r="132" spans="1:10">
      <c r="A132" s="139">
        <v>123</v>
      </c>
      <c r="B132" s="140"/>
      <c r="C132" s="140"/>
      <c r="D132" s="140"/>
      <c r="E132" s="141"/>
      <c r="F132" s="142"/>
      <c r="G132" s="140"/>
      <c r="H132" s="141"/>
      <c r="I132" s="16" t="str">
        <f t="shared" si="9"/>
        <v/>
      </c>
      <c r="J132" s="16" t="str">
        <f t="shared" si="10"/>
        <v/>
      </c>
    </row>
    <row r="133" spans="1:10">
      <c r="A133" s="139">
        <v>124</v>
      </c>
      <c r="B133" s="140"/>
      <c r="C133" s="140"/>
      <c r="D133" s="140"/>
      <c r="E133" s="141"/>
      <c r="F133" s="142"/>
      <c r="G133" s="140"/>
      <c r="H133" s="141"/>
      <c r="I133" s="16" t="str">
        <f t="shared" si="9"/>
        <v/>
      </c>
      <c r="J133" s="16" t="str">
        <f t="shared" si="10"/>
        <v/>
      </c>
    </row>
    <row r="134" spans="1:10">
      <c r="A134" s="139">
        <v>125</v>
      </c>
      <c r="B134" s="140"/>
      <c r="C134" s="140"/>
      <c r="D134" s="140"/>
      <c r="E134" s="141"/>
      <c r="F134" s="142"/>
      <c r="G134" s="140"/>
      <c r="H134" s="141"/>
      <c r="I134" s="16" t="str">
        <f t="shared" si="9"/>
        <v/>
      </c>
      <c r="J134" s="16" t="str">
        <f t="shared" si="10"/>
        <v/>
      </c>
    </row>
    <row r="135" spans="1:10">
      <c r="A135" s="139">
        <v>126</v>
      </c>
      <c r="B135" s="140"/>
      <c r="C135" s="140"/>
      <c r="D135" s="140"/>
      <c r="E135" s="141"/>
      <c r="F135" s="142"/>
      <c r="G135" s="140"/>
      <c r="H135" s="141"/>
      <c r="I135" s="16" t="str">
        <f t="shared" si="9"/>
        <v/>
      </c>
      <c r="J135" s="16" t="str">
        <f t="shared" si="10"/>
        <v/>
      </c>
    </row>
    <row r="136" spans="1:10">
      <c r="A136" s="139">
        <v>127</v>
      </c>
      <c r="B136" s="140"/>
      <c r="C136" s="140"/>
      <c r="D136" s="140"/>
      <c r="E136" s="141"/>
      <c r="F136" s="142"/>
      <c r="G136" s="140"/>
      <c r="H136" s="141"/>
      <c r="I136" s="16" t="str">
        <f t="shared" si="9"/>
        <v/>
      </c>
      <c r="J136" s="16" t="str">
        <f t="shared" si="10"/>
        <v/>
      </c>
    </row>
    <row r="137" spans="1:10">
      <c r="A137" s="139">
        <v>128</v>
      </c>
      <c r="B137" s="140"/>
      <c r="C137" s="140"/>
      <c r="D137" s="140"/>
      <c r="E137" s="141"/>
      <c r="F137" s="142"/>
      <c r="G137" s="140"/>
      <c r="H137" s="141"/>
      <c r="I137" s="16" t="str">
        <f t="shared" si="9"/>
        <v/>
      </c>
      <c r="J137" s="16" t="str">
        <f t="shared" si="10"/>
        <v/>
      </c>
    </row>
    <row r="138" spans="1:10">
      <c r="A138" s="139">
        <v>129</v>
      </c>
      <c r="B138" s="140"/>
      <c r="C138" s="140"/>
      <c r="D138" s="140"/>
      <c r="E138" s="141"/>
      <c r="F138" s="142"/>
      <c r="G138" s="140"/>
      <c r="H138" s="141"/>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39">
        <v>130</v>
      </c>
      <c r="B139" s="140"/>
      <c r="C139" s="140"/>
      <c r="D139" s="140"/>
      <c r="E139" s="141"/>
      <c r="F139" s="142"/>
      <c r="G139" s="140"/>
      <c r="H139" s="141"/>
      <c r="I139" s="16" t="str">
        <f t="shared" si="17"/>
        <v/>
      </c>
      <c r="J139" s="16" t="str">
        <f t="shared" si="18"/>
        <v/>
      </c>
    </row>
    <row r="140" spans="1:10">
      <c r="A140" s="139">
        <v>131</v>
      </c>
      <c r="B140" s="140"/>
      <c r="C140" s="140"/>
      <c r="D140" s="140"/>
      <c r="E140" s="141"/>
      <c r="F140" s="142"/>
      <c r="G140" s="140"/>
      <c r="H140" s="141"/>
      <c r="I140" s="16" t="str">
        <f t="shared" si="17"/>
        <v/>
      </c>
      <c r="J140" s="16" t="str">
        <f t="shared" si="18"/>
        <v/>
      </c>
    </row>
    <row r="141" spans="1:10">
      <c r="A141" s="139">
        <v>132</v>
      </c>
      <c r="B141" s="140"/>
      <c r="C141" s="140"/>
      <c r="D141" s="140"/>
      <c r="E141" s="141"/>
      <c r="F141" s="142"/>
      <c r="G141" s="140"/>
      <c r="H141" s="141"/>
      <c r="I141" s="16" t="str">
        <f t="shared" si="17"/>
        <v/>
      </c>
      <c r="J141" s="16" t="str">
        <f t="shared" si="18"/>
        <v/>
      </c>
    </row>
    <row r="142" spans="1:10">
      <c r="A142" s="139">
        <v>133</v>
      </c>
      <c r="B142" s="140"/>
      <c r="C142" s="140"/>
      <c r="D142" s="140"/>
      <c r="E142" s="141"/>
      <c r="F142" s="142"/>
      <c r="G142" s="140"/>
      <c r="H142" s="141"/>
      <c r="I142" s="16" t="str">
        <f t="shared" si="17"/>
        <v/>
      </c>
      <c r="J142" s="16" t="str">
        <f t="shared" si="18"/>
        <v/>
      </c>
    </row>
    <row r="143" spans="1:10">
      <c r="A143" s="139">
        <v>134</v>
      </c>
      <c r="B143" s="140"/>
      <c r="C143" s="140"/>
      <c r="D143" s="140"/>
      <c r="E143" s="141"/>
      <c r="F143" s="142"/>
      <c r="G143" s="140"/>
      <c r="H143" s="141"/>
      <c r="I143" s="16" t="str">
        <f t="shared" si="17"/>
        <v/>
      </c>
      <c r="J143" s="16" t="str">
        <f t="shared" si="18"/>
        <v/>
      </c>
    </row>
    <row r="144" spans="1:10">
      <c r="A144" s="139">
        <v>135</v>
      </c>
      <c r="B144" s="140"/>
      <c r="C144" s="140"/>
      <c r="D144" s="140"/>
      <c r="E144" s="141"/>
      <c r="F144" s="142"/>
      <c r="G144" s="140"/>
      <c r="H144" s="141"/>
      <c r="I144" s="16" t="str">
        <f t="shared" si="17"/>
        <v/>
      </c>
      <c r="J144" s="16" t="str">
        <f t="shared" si="18"/>
        <v/>
      </c>
    </row>
    <row r="145" spans="1:10">
      <c r="A145" s="139">
        <v>136</v>
      </c>
      <c r="B145" s="140"/>
      <c r="C145" s="140"/>
      <c r="D145" s="140"/>
      <c r="E145" s="141"/>
      <c r="F145" s="142"/>
      <c r="G145" s="140"/>
      <c r="H145" s="141"/>
      <c r="I145" s="16" t="str">
        <f t="shared" si="17"/>
        <v/>
      </c>
      <c r="J145" s="16" t="str">
        <f t="shared" si="18"/>
        <v/>
      </c>
    </row>
    <row r="146" spans="1:10">
      <c r="A146" s="139">
        <v>137</v>
      </c>
      <c r="B146" s="140"/>
      <c r="C146" s="140"/>
      <c r="D146" s="140"/>
      <c r="E146" s="141"/>
      <c r="F146" s="142"/>
      <c r="G146" s="140"/>
      <c r="H146" s="141"/>
      <c r="I146" s="16" t="str">
        <f t="shared" si="17"/>
        <v/>
      </c>
      <c r="J146" s="16" t="str">
        <f t="shared" si="18"/>
        <v/>
      </c>
    </row>
    <row r="147" spans="1:10">
      <c r="A147" s="139">
        <v>138</v>
      </c>
      <c r="B147" s="140"/>
      <c r="C147" s="140"/>
      <c r="D147" s="140"/>
      <c r="E147" s="141"/>
      <c r="F147" s="142"/>
      <c r="G147" s="140"/>
      <c r="H147" s="141"/>
      <c r="I147" s="16" t="str">
        <f t="shared" si="17"/>
        <v/>
      </c>
      <c r="J147" s="16" t="str">
        <f t="shared" si="18"/>
        <v/>
      </c>
    </row>
    <row r="148" spans="1:10">
      <c r="A148" s="139">
        <v>139</v>
      </c>
      <c r="B148" s="140"/>
      <c r="C148" s="140"/>
      <c r="D148" s="140"/>
      <c r="E148" s="141"/>
      <c r="F148" s="142"/>
      <c r="G148" s="140"/>
      <c r="H148" s="141"/>
      <c r="I148" s="16" t="str">
        <f t="shared" si="17"/>
        <v/>
      </c>
      <c r="J148" s="16" t="str">
        <f t="shared" si="18"/>
        <v/>
      </c>
    </row>
    <row r="149" spans="1:10">
      <c r="A149" s="139">
        <v>140</v>
      </c>
      <c r="B149" s="140"/>
      <c r="C149" s="140"/>
      <c r="D149" s="140"/>
      <c r="E149" s="141"/>
      <c r="F149" s="142"/>
      <c r="G149" s="140"/>
      <c r="H149" s="141"/>
      <c r="I149" s="16" t="str">
        <f t="shared" si="17"/>
        <v/>
      </c>
      <c r="J149" s="16" t="str">
        <f t="shared" si="18"/>
        <v/>
      </c>
    </row>
    <row r="150" spans="1:10">
      <c r="A150" s="139">
        <v>141</v>
      </c>
      <c r="B150" s="140"/>
      <c r="C150" s="140"/>
      <c r="D150" s="140"/>
      <c r="E150" s="141"/>
      <c r="F150" s="142"/>
      <c r="G150" s="140"/>
      <c r="H150" s="141"/>
      <c r="I150" s="16" t="str">
        <f t="shared" si="17"/>
        <v/>
      </c>
      <c r="J150" s="16" t="str">
        <f t="shared" si="18"/>
        <v/>
      </c>
    </row>
    <row r="151" spans="1:10">
      <c r="A151" s="139">
        <v>142</v>
      </c>
      <c r="B151" s="140"/>
      <c r="C151" s="140"/>
      <c r="D151" s="140"/>
      <c r="E151" s="141"/>
      <c r="F151" s="142"/>
      <c r="G151" s="140"/>
      <c r="H151" s="141"/>
      <c r="I151" s="16" t="str">
        <f t="shared" si="17"/>
        <v/>
      </c>
      <c r="J151" s="16" t="str">
        <f t="shared" si="18"/>
        <v/>
      </c>
    </row>
    <row r="152" spans="1:10">
      <c r="A152" s="139">
        <v>143</v>
      </c>
      <c r="B152" s="140"/>
      <c r="C152" s="140"/>
      <c r="D152" s="140"/>
      <c r="E152" s="141"/>
      <c r="F152" s="142"/>
      <c r="G152" s="140"/>
      <c r="H152" s="141"/>
      <c r="I152" s="16" t="str">
        <f t="shared" si="17"/>
        <v/>
      </c>
      <c r="J152" s="16" t="str">
        <f t="shared" si="18"/>
        <v/>
      </c>
    </row>
    <row r="153" spans="1:10">
      <c r="A153" s="139">
        <v>144</v>
      </c>
      <c r="B153" s="140"/>
      <c r="C153" s="140"/>
      <c r="D153" s="140"/>
      <c r="E153" s="141"/>
      <c r="F153" s="142"/>
      <c r="G153" s="140"/>
      <c r="H153" s="141"/>
      <c r="I153" s="16" t="str">
        <f t="shared" si="17"/>
        <v/>
      </c>
      <c r="J153" s="16" t="str">
        <f t="shared" si="18"/>
        <v/>
      </c>
    </row>
    <row r="154" spans="1:10">
      <c r="A154" s="139">
        <v>145</v>
      </c>
      <c r="B154" s="140"/>
      <c r="C154" s="140"/>
      <c r="D154" s="140"/>
      <c r="E154" s="141"/>
      <c r="F154" s="142"/>
      <c r="G154" s="140"/>
      <c r="H154" s="141"/>
      <c r="I154" s="16" t="str">
        <f t="shared" si="17"/>
        <v/>
      </c>
      <c r="J154" s="16" t="str">
        <f t="shared" si="18"/>
        <v/>
      </c>
    </row>
    <row r="155" spans="1:10">
      <c r="A155" s="139">
        <v>146</v>
      </c>
      <c r="B155" s="140"/>
      <c r="C155" s="140"/>
      <c r="D155" s="140"/>
      <c r="E155" s="141"/>
      <c r="F155" s="142"/>
      <c r="G155" s="140"/>
      <c r="H155" s="141"/>
      <c r="I155" s="16" t="str">
        <f t="shared" si="17"/>
        <v/>
      </c>
      <c r="J155" s="16" t="str">
        <f t="shared" si="18"/>
        <v/>
      </c>
    </row>
    <row r="156" spans="1:10">
      <c r="A156" s="139">
        <v>147</v>
      </c>
      <c r="B156" s="140"/>
      <c r="C156" s="140"/>
      <c r="D156" s="140"/>
      <c r="E156" s="141"/>
      <c r="F156" s="142"/>
      <c r="G156" s="140"/>
      <c r="H156" s="141"/>
      <c r="I156" s="16" t="str">
        <f t="shared" si="17"/>
        <v/>
      </c>
      <c r="J156" s="16" t="str">
        <f t="shared" si="18"/>
        <v/>
      </c>
    </row>
    <row r="157" spans="1:10">
      <c r="A157" s="139">
        <v>148</v>
      </c>
      <c r="B157" s="140"/>
      <c r="C157" s="140"/>
      <c r="D157" s="140"/>
      <c r="E157" s="141"/>
      <c r="F157" s="142"/>
      <c r="G157" s="140"/>
      <c r="H157" s="141"/>
      <c r="I157" s="16" t="str">
        <f t="shared" si="17"/>
        <v/>
      </c>
      <c r="J157" s="16" t="str">
        <f t="shared" si="18"/>
        <v/>
      </c>
    </row>
    <row r="158" spans="1:10">
      <c r="A158" s="139">
        <v>149</v>
      </c>
      <c r="B158" s="140"/>
      <c r="C158" s="140"/>
      <c r="D158" s="140"/>
      <c r="E158" s="141"/>
      <c r="F158" s="142"/>
      <c r="G158" s="140"/>
      <c r="H158" s="141"/>
      <c r="I158" s="16" t="str">
        <f t="shared" si="17"/>
        <v/>
      </c>
      <c r="J158" s="16" t="str">
        <f t="shared" si="18"/>
        <v/>
      </c>
    </row>
    <row r="159" spans="1:10">
      <c r="A159" s="139">
        <v>150</v>
      </c>
      <c r="B159" s="140"/>
      <c r="C159" s="140"/>
      <c r="D159" s="140"/>
      <c r="E159" s="141"/>
      <c r="F159" s="142"/>
      <c r="G159" s="140"/>
      <c r="H159" s="141"/>
      <c r="I159" s="16" t="str">
        <f t="shared" si="17"/>
        <v/>
      </c>
      <c r="J159" s="16" t="str">
        <f t="shared" si="18"/>
        <v/>
      </c>
    </row>
    <row r="160" spans="1:10">
      <c r="A160" s="139">
        <v>151</v>
      </c>
      <c r="B160" s="140"/>
      <c r="C160" s="140"/>
      <c r="D160" s="140"/>
      <c r="E160" s="141"/>
      <c r="F160" s="142"/>
      <c r="G160" s="140"/>
      <c r="H160" s="141"/>
      <c r="I160" s="16" t="str">
        <f t="shared" si="17"/>
        <v/>
      </c>
      <c r="J160" s="16" t="str">
        <f t="shared" si="18"/>
        <v/>
      </c>
    </row>
    <row r="161" spans="1:10">
      <c r="A161" s="139">
        <v>152</v>
      </c>
      <c r="B161" s="140"/>
      <c r="C161" s="140"/>
      <c r="D161" s="140"/>
      <c r="E161" s="141"/>
      <c r="F161" s="142"/>
      <c r="G161" s="140"/>
      <c r="H161" s="141"/>
      <c r="I161" s="16" t="str">
        <f t="shared" si="17"/>
        <v/>
      </c>
      <c r="J161" s="16" t="str">
        <f t="shared" si="18"/>
        <v/>
      </c>
    </row>
    <row r="162" spans="1:10">
      <c r="A162" s="139">
        <v>153</v>
      </c>
      <c r="B162" s="140"/>
      <c r="C162" s="140"/>
      <c r="D162" s="140"/>
      <c r="E162" s="141"/>
      <c r="F162" s="142"/>
      <c r="G162" s="140"/>
      <c r="H162" s="141"/>
      <c r="I162" s="16" t="str">
        <f t="shared" si="17"/>
        <v/>
      </c>
      <c r="J162" s="16" t="str">
        <f t="shared" si="18"/>
        <v/>
      </c>
    </row>
    <row r="163" spans="1:10">
      <c r="A163" s="139">
        <v>154</v>
      </c>
      <c r="B163" s="140"/>
      <c r="C163" s="140"/>
      <c r="D163" s="140"/>
      <c r="E163" s="141"/>
      <c r="F163" s="142"/>
      <c r="G163" s="140"/>
      <c r="H163" s="141"/>
      <c r="I163" s="16" t="str">
        <f t="shared" si="17"/>
        <v/>
      </c>
      <c r="J163" s="16" t="str">
        <f t="shared" si="18"/>
        <v/>
      </c>
    </row>
    <row r="164" spans="1:10">
      <c r="A164" s="139">
        <v>155</v>
      </c>
      <c r="B164" s="140"/>
      <c r="C164" s="140"/>
      <c r="D164" s="140"/>
      <c r="E164" s="141"/>
      <c r="F164" s="142"/>
      <c r="G164" s="140"/>
      <c r="H164" s="141"/>
      <c r="I164" s="16" t="str">
        <f t="shared" si="17"/>
        <v/>
      </c>
      <c r="J164" s="16" t="str">
        <f t="shared" si="18"/>
        <v/>
      </c>
    </row>
    <row r="165" spans="1:10">
      <c r="A165" s="139">
        <v>156</v>
      </c>
      <c r="B165" s="140"/>
      <c r="C165" s="140"/>
      <c r="D165" s="140"/>
      <c r="E165" s="141"/>
      <c r="F165" s="142"/>
      <c r="G165" s="140"/>
      <c r="H165" s="141"/>
      <c r="I165" s="16" t="str">
        <f t="shared" si="17"/>
        <v/>
      </c>
      <c r="J165" s="16" t="str">
        <f t="shared" si="18"/>
        <v/>
      </c>
    </row>
    <row r="166" spans="1:10">
      <c r="A166" s="139">
        <v>157</v>
      </c>
      <c r="B166" s="140"/>
      <c r="C166" s="140"/>
      <c r="D166" s="140"/>
      <c r="E166" s="141"/>
      <c r="F166" s="142"/>
      <c r="G166" s="140"/>
      <c r="H166" s="141"/>
      <c r="I166" s="16" t="str">
        <f t="shared" si="17"/>
        <v/>
      </c>
      <c r="J166" s="16" t="str">
        <f t="shared" si="18"/>
        <v/>
      </c>
    </row>
    <row r="167" spans="1:10">
      <c r="A167" s="139">
        <v>158</v>
      </c>
      <c r="B167" s="140"/>
      <c r="C167" s="140"/>
      <c r="D167" s="140"/>
      <c r="E167" s="141"/>
      <c r="F167" s="142"/>
      <c r="G167" s="140"/>
      <c r="H167" s="141"/>
      <c r="I167" s="16" t="str">
        <f t="shared" si="17"/>
        <v/>
      </c>
      <c r="J167" s="16" t="str">
        <f t="shared" si="18"/>
        <v/>
      </c>
    </row>
    <row r="168" spans="1:10">
      <c r="A168" s="139">
        <v>159</v>
      </c>
      <c r="B168" s="140"/>
      <c r="C168" s="140"/>
      <c r="D168" s="140"/>
      <c r="E168" s="141"/>
      <c r="F168" s="142"/>
      <c r="G168" s="140"/>
      <c r="H168" s="141"/>
      <c r="I168" s="16" t="str">
        <f t="shared" si="17"/>
        <v/>
      </c>
      <c r="J168" s="16" t="str">
        <f t="shared" si="18"/>
        <v/>
      </c>
    </row>
    <row r="169" spans="1:10">
      <c r="A169" s="139">
        <v>160</v>
      </c>
      <c r="B169" s="140"/>
      <c r="C169" s="140"/>
      <c r="D169" s="140"/>
      <c r="E169" s="141"/>
      <c r="F169" s="142"/>
      <c r="G169" s="140"/>
      <c r="H169" s="141"/>
      <c r="I169" s="16" t="str">
        <f t="shared" si="17"/>
        <v/>
      </c>
      <c r="J169" s="16" t="str">
        <f t="shared" si="18"/>
        <v/>
      </c>
    </row>
    <row r="170" spans="1:10">
      <c r="A170" s="139">
        <v>161</v>
      </c>
      <c r="B170" s="140"/>
      <c r="C170" s="140"/>
      <c r="D170" s="140"/>
      <c r="E170" s="141"/>
      <c r="F170" s="142"/>
      <c r="G170" s="140"/>
      <c r="H170" s="141"/>
      <c r="I170" s="16" t="str">
        <f t="shared" si="17"/>
        <v/>
      </c>
      <c r="J170" s="16" t="str">
        <f t="shared" si="18"/>
        <v/>
      </c>
    </row>
    <row r="171" spans="1:10">
      <c r="A171" s="139">
        <v>162</v>
      </c>
      <c r="B171" s="140"/>
      <c r="C171" s="140"/>
      <c r="D171" s="140"/>
      <c r="E171" s="141"/>
      <c r="F171" s="142"/>
      <c r="G171" s="140"/>
      <c r="H171" s="141"/>
      <c r="I171" s="16" t="str">
        <f t="shared" si="17"/>
        <v/>
      </c>
      <c r="J171" s="16" t="str">
        <f t="shared" si="18"/>
        <v/>
      </c>
    </row>
    <row r="172" spans="1:10">
      <c r="A172" s="139">
        <v>163</v>
      </c>
      <c r="B172" s="140"/>
      <c r="C172" s="140"/>
      <c r="D172" s="140"/>
      <c r="E172" s="141"/>
      <c r="F172" s="142"/>
      <c r="G172" s="140"/>
      <c r="H172" s="141"/>
      <c r="I172" s="16" t="str">
        <f t="shared" si="17"/>
        <v/>
      </c>
      <c r="J172" s="16" t="str">
        <f t="shared" si="18"/>
        <v/>
      </c>
    </row>
    <row r="173" spans="1:10">
      <c r="A173" s="139">
        <v>164</v>
      </c>
      <c r="B173" s="140"/>
      <c r="C173" s="140"/>
      <c r="D173" s="140"/>
      <c r="E173" s="141"/>
      <c r="F173" s="142"/>
      <c r="G173" s="140"/>
      <c r="H173" s="141"/>
      <c r="I173" s="16" t="str">
        <f t="shared" si="17"/>
        <v/>
      </c>
      <c r="J173" s="16" t="str">
        <f t="shared" si="18"/>
        <v/>
      </c>
    </row>
    <row r="174" spans="1:10">
      <c r="A174" s="139">
        <v>165</v>
      </c>
      <c r="B174" s="140"/>
      <c r="C174" s="140"/>
      <c r="D174" s="140"/>
      <c r="E174" s="141"/>
      <c r="F174" s="142"/>
      <c r="G174" s="140"/>
      <c r="H174" s="141"/>
      <c r="I174" s="16" t="str">
        <f t="shared" si="17"/>
        <v/>
      </c>
      <c r="J174" s="16" t="str">
        <f t="shared" si="18"/>
        <v/>
      </c>
    </row>
    <row r="175" spans="1:10">
      <c r="A175" s="139">
        <v>166</v>
      </c>
      <c r="B175" s="140"/>
      <c r="C175" s="140"/>
      <c r="D175" s="140"/>
      <c r="E175" s="141"/>
      <c r="F175" s="142"/>
      <c r="G175" s="140"/>
      <c r="H175" s="141"/>
      <c r="I175" s="16" t="str">
        <f t="shared" si="17"/>
        <v/>
      </c>
      <c r="J175" s="16" t="str">
        <f t="shared" si="18"/>
        <v/>
      </c>
    </row>
    <row r="176" spans="1:10">
      <c r="A176" s="139">
        <v>167</v>
      </c>
      <c r="B176" s="140"/>
      <c r="C176" s="140"/>
      <c r="D176" s="140"/>
      <c r="E176" s="141"/>
      <c r="F176" s="142"/>
      <c r="G176" s="140"/>
      <c r="H176" s="141"/>
      <c r="I176" s="16" t="str">
        <f t="shared" si="17"/>
        <v/>
      </c>
      <c r="J176" s="16" t="str">
        <f t="shared" si="18"/>
        <v/>
      </c>
    </row>
    <row r="177" spans="1:10">
      <c r="A177" s="139">
        <v>168</v>
      </c>
      <c r="B177" s="140"/>
      <c r="C177" s="140"/>
      <c r="D177" s="140"/>
      <c r="E177" s="141"/>
      <c r="F177" s="142"/>
      <c r="G177" s="140"/>
      <c r="H177" s="141"/>
      <c r="I177" s="16" t="str">
        <f t="shared" si="17"/>
        <v/>
      </c>
      <c r="J177" s="16" t="str">
        <f t="shared" si="18"/>
        <v/>
      </c>
    </row>
    <row r="178" spans="1:10">
      <c r="A178" s="139">
        <v>169</v>
      </c>
      <c r="B178" s="140"/>
      <c r="C178" s="140"/>
      <c r="D178" s="140"/>
      <c r="E178" s="141"/>
      <c r="F178" s="142"/>
      <c r="G178" s="140"/>
      <c r="H178" s="141"/>
      <c r="I178" s="16" t="str">
        <f t="shared" si="17"/>
        <v/>
      </c>
      <c r="J178" s="16" t="str">
        <f t="shared" si="18"/>
        <v/>
      </c>
    </row>
    <row r="179" spans="1:10">
      <c r="A179" s="139">
        <v>170</v>
      </c>
      <c r="B179" s="140"/>
      <c r="C179" s="140"/>
      <c r="D179" s="140"/>
      <c r="E179" s="141"/>
      <c r="F179" s="142"/>
      <c r="G179" s="140"/>
      <c r="H179" s="141"/>
      <c r="I179" s="16" t="str">
        <f t="shared" si="17"/>
        <v/>
      </c>
      <c r="J179" s="16" t="str">
        <f t="shared" si="18"/>
        <v/>
      </c>
    </row>
    <row r="180" spans="1:10">
      <c r="A180" s="139">
        <v>171</v>
      </c>
      <c r="B180" s="140"/>
      <c r="C180" s="140"/>
      <c r="D180" s="140"/>
      <c r="E180" s="141"/>
      <c r="F180" s="142"/>
      <c r="G180" s="140"/>
      <c r="H180" s="141"/>
      <c r="I180" s="16" t="str">
        <f t="shared" si="17"/>
        <v/>
      </c>
      <c r="J180" s="16" t="str">
        <f t="shared" si="18"/>
        <v/>
      </c>
    </row>
    <row r="181" spans="1:10">
      <c r="A181" s="139">
        <v>172</v>
      </c>
      <c r="B181" s="140"/>
      <c r="C181" s="140"/>
      <c r="D181" s="140"/>
      <c r="E181" s="141"/>
      <c r="F181" s="142"/>
      <c r="G181" s="140"/>
      <c r="H181" s="141"/>
      <c r="I181" s="16" t="str">
        <f t="shared" si="17"/>
        <v/>
      </c>
      <c r="J181" s="16" t="str">
        <f t="shared" si="18"/>
        <v/>
      </c>
    </row>
    <row r="182" spans="1:10">
      <c r="A182" s="139">
        <v>173</v>
      </c>
      <c r="B182" s="140"/>
      <c r="C182" s="140"/>
      <c r="D182" s="140"/>
      <c r="E182" s="141"/>
      <c r="F182" s="142"/>
      <c r="G182" s="140"/>
      <c r="H182" s="141"/>
      <c r="I182" s="16" t="str">
        <f t="shared" si="17"/>
        <v/>
      </c>
      <c r="J182" s="16" t="str">
        <f t="shared" si="18"/>
        <v/>
      </c>
    </row>
    <row r="183" spans="1:10">
      <c r="A183" s="139">
        <v>174</v>
      </c>
      <c r="B183" s="140"/>
      <c r="C183" s="140"/>
      <c r="D183" s="140"/>
      <c r="E183" s="141"/>
      <c r="F183" s="142"/>
      <c r="G183" s="140"/>
      <c r="H183" s="141"/>
      <c r="I183" s="16" t="str">
        <f t="shared" si="17"/>
        <v/>
      </c>
      <c r="J183" s="16" t="str">
        <f t="shared" si="18"/>
        <v/>
      </c>
    </row>
    <row r="184" spans="1:10">
      <c r="A184" s="139">
        <v>175</v>
      </c>
      <c r="B184" s="140"/>
      <c r="C184" s="140"/>
      <c r="D184" s="140"/>
      <c r="E184" s="141"/>
      <c r="F184" s="142"/>
      <c r="G184" s="140"/>
      <c r="H184" s="141"/>
      <c r="I184" s="16" t="str">
        <f t="shared" si="17"/>
        <v/>
      </c>
      <c r="J184" s="16" t="str">
        <f t="shared" si="18"/>
        <v/>
      </c>
    </row>
    <row r="185" spans="1:10">
      <c r="A185" s="139">
        <v>176</v>
      </c>
      <c r="B185" s="140"/>
      <c r="C185" s="140"/>
      <c r="D185" s="140"/>
      <c r="E185" s="141"/>
      <c r="F185" s="142"/>
      <c r="G185" s="140"/>
      <c r="H185" s="141"/>
      <c r="I185" s="16" t="str">
        <f t="shared" si="17"/>
        <v/>
      </c>
      <c r="J185" s="16" t="str">
        <f t="shared" si="18"/>
        <v/>
      </c>
    </row>
    <row r="186" spans="1:10">
      <c r="A186" s="139">
        <v>177</v>
      </c>
      <c r="B186" s="140"/>
      <c r="C186" s="140"/>
      <c r="D186" s="140"/>
      <c r="E186" s="141"/>
      <c r="F186" s="142"/>
      <c r="G186" s="140"/>
      <c r="H186" s="141"/>
      <c r="I186" s="16" t="str">
        <f t="shared" si="17"/>
        <v/>
      </c>
      <c r="J186" s="16" t="str">
        <f t="shared" si="18"/>
        <v/>
      </c>
    </row>
    <row r="187" spans="1:10">
      <c r="A187" s="139">
        <v>178</v>
      </c>
      <c r="B187" s="140"/>
      <c r="C187" s="140"/>
      <c r="D187" s="140"/>
      <c r="E187" s="141"/>
      <c r="F187" s="142"/>
      <c r="G187" s="140"/>
      <c r="H187" s="141"/>
      <c r="I187" s="16" t="str">
        <f t="shared" si="17"/>
        <v/>
      </c>
      <c r="J187" s="16" t="str">
        <f t="shared" si="18"/>
        <v/>
      </c>
    </row>
    <row r="188" spans="1:10">
      <c r="A188" s="139">
        <v>179</v>
      </c>
      <c r="B188" s="140"/>
      <c r="C188" s="140"/>
      <c r="D188" s="140"/>
      <c r="E188" s="141"/>
      <c r="F188" s="142"/>
      <c r="G188" s="140"/>
      <c r="H188" s="141"/>
      <c r="I188" s="16" t="str">
        <f t="shared" si="17"/>
        <v/>
      </c>
      <c r="J188" s="16" t="str">
        <f t="shared" si="18"/>
        <v/>
      </c>
    </row>
    <row r="189" spans="1:10">
      <c r="A189" s="139">
        <v>180</v>
      </c>
      <c r="B189" s="140"/>
      <c r="C189" s="140"/>
      <c r="D189" s="140"/>
      <c r="E189" s="141"/>
      <c r="F189" s="142"/>
      <c r="G189" s="140"/>
      <c r="H189" s="141"/>
      <c r="I189" s="16" t="str">
        <f t="shared" si="17"/>
        <v/>
      </c>
      <c r="J189" s="16" t="str">
        <f t="shared" si="18"/>
        <v/>
      </c>
    </row>
    <row r="190" spans="1:10">
      <c r="A190" s="139">
        <v>181</v>
      </c>
      <c r="B190" s="140"/>
      <c r="C190" s="140"/>
      <c r="D190" s="140"/>
      <c r="E190" s="141"/>
      <c r="F190" s="142"/>
      <c r="G190" s="140"/>
      <c r="H190" s="141"/>
      <c r="I190" s="16" t="str">
        <f t="shared" si="17"/>
        <v/>
      </c>
      <c r="J190" s="16" t="str">
        <f t="shared" si="18"/>
        <v/>
      </c>
    </row>
    <row r="191" spans="1:10">
      <c r="A191" s="139">
        <v>182</v>
      </c>
      <c r="B191" s="140"/>
      <c r="C191" s="140"/>
      <c r="D191" s="140"/>
      <c r="E191" s="141"/>
      <c r="F191" s="142"/>
      <c r="G191" s="140"/>
      <c r="H191" s="141"/>
      <c r="I191" s="16" t="str">
        <f t="shared" si="17"/>
        <v/>
      </c>
      <c r="J191" s="16" t="str">
        <f t="shared" si="18"/>
        <v/>
      </c>
    </row>
    <row r="192" spans="1:10">
      <c r="A192" s="139">
        <v>183</v>
      </c>
      <c r="B192" s="140"/>
      <c r="C192" s="140"/>
      <c r="D192" s="140"/>
      <c r="E192" s="141"/>
      <c r="F192" s="142"/>
      <c r="G192" s="140"/>
      <c r="H192" s="141"/>
      <c r="I192" s="16" t="str">
        <f t="shared" si="17"/>
        <v/>
      </c>
      <c r="J192" s="16" t="str">
        <f t="shared" si="18"/>
        <v/>
      </c>
    </row>
    <row r="193" spans="1:10">
      <c r="A193" s="139">
        <v>184</v>
      </c>
      <c r="B193" s="140"/>
      <c r="C193" s="140"/>
      <c r="D193" s="140"/>
      <c r="E193" s="141"/>
      <c r="F193" s="142"/>
      <c r="G193" s="140"/>
      <c r="H193" s="141"/>
      <c r="I193" s="16" t="str">
        <f t="shared" si="17"/>
        <v/>
      </c>
      <c r="J193" s="16" t="str">
        <f t="shared" si="18"/>
        <v/>
      </c>
    </row>
    <row r="194" spans="1:10">
      <c r="A194" s="139">
        <v>185</v>
      </c>
      <c r="B194" s="140"/>
      <c r="C194" s="140"/>
      <c r="D194" s="140"/>
      <c r="E194" s="141"/>
      <c r="F194" s="142"/>
      <c r="G194" s="140"/>
      <c r="H194" s="141"/>
      <c r="I194" s="16" t="str">
        <f t="shared" si="17"/>
        <v/>
      </c>
      <c r="J194" s="16" t="str">
        <f t="shared" si="18"/>
        <v/>
      </c>
    </row>
    <row r="195" spans="1:10">
      <c r="A195" s="139">
        <v>186</v>
      </c>
      <c r="B195" s="140"/>
      <c r="C195" s="140"/>
      <c r="D195" s="140"/>
      <c r="E195" s="141"/>
      <c r="F195" s="142"/>
      <c r="G195" s="140"/>
      <c r="H195" s="141"/>
      <c r="I195" s="16" t="str">
        <f t="shared" si="17"/>
        <v/>
      </c>
      <c r="J195" s="16" t="str">
        <f t="shared" si="18"/>
        <v/>
      </c>
    </row>
    <row r="196" spans="1:10">
      <c r="A196" s="139">
        <v>187</v>
      </c>
      <c r="B196" s="140"/>
      <c r="C196" s="140"/>
      <c r="D196" s="140"/>
      <c r="E196" s="141"/>
      <c r="F196" s="142"/>
      <c r="G196" s="140"/>
      <c r="H196" s="141"/>
      <c r="I196" s="16" t="str">
        <f t="shared" si="17"/>
        <v/>
      </c>
      <c r="J196" s="16" t="str">
        <f t="shared" si="18"/>
        <v/>
      </c>
    </row>
    <row r="197" spans="1:10">
      <c r="A197" s="139">
        <v>188</v>
      </c>
      <c r="B197" s="140"/>
      <c r="C197" s="140"/>
      <c r="D197" s="140"/>
      <c r="E197" s="141"/>
      <c r="F197" s="142"/>
      <c r="G197" s="140"/>
      <c r="H197" s="141"/>
      <c r="I197" s="16" t="str">
        <f t="shared" si="17"/>
        <v/>
      </c>
      <c r="J197" s="16" t="str">
        <f t="shared" si="18"/>
        <v/>
      </c>
    </row>
    <row r="198" spans="1:10">
      <c r="A198" s="139">
        <v>189</v>
      </c>
      <c r="B198" s="140"/>
      <c r="C198" s="140"/>
      <c r="D198" s="140"/>
      <c r="E198" s="141"/>
      <c r="F198" s="142"/>
      <c r="G198" s="140"/>
      <c r="H198" s="141"/>
      <c r="I198" s="16" t="str">
        <f t="shared" si="17"/>
        <v/>
      </c>
      <c r="J198" s="16" t="str">
        <f t="shared" si="18"/>
        <v/>
      </c>
    </row>
    <row r="199" spans="1:10">
      <c r="A199" s="139">
        <v>190</v>
      </c>
      <c r="B199" s="140"/>
      <c r="C199" s="140"/>
      <c r="D199" s="140"/>
      <c r="E199" s="141"/>
      <c r="F199" s="142"/>
      <c r="G199" s="140"/>
      <c r="H199" s="141"/>
      <c r="I199" s="16" t="str">
        <f t="shared" si="17"/>
        <v/>
      </c>
      <c r="J199" s="16" t="str">
        <f t="shared" si="18"/>
        <v/>
      </c>
    </row>
    <row r="200" spans="1:10">
      <c r="A200" s="139">
        <v>191</v>
      </c>
      <c r="B200" s="140"/>
      <c r="C200" s="140"/>
      <c r="D200" s="140"/>
      <c r="E200" s="141"/>
      <c r="F200" s="142"/>
      <c r="G200" s="140"/>
      <c r="H200" s="141"/>
      <c r="I200" s="16" t="str">
        <f t="shared" si="17"/>
        <v/>
      </c>
      <c r="J200" s="16" t="str">
        <f t="shared" si="18"/>
        <v/>
      </c>
    </row>
    <row r="201" spans="1:10">
      <c r="A201" s="139">
        <v>192</v>
      </c>
      <c r="B201" s="140"/>
      <c r="C201" s="140"/>
      <c r="D201" s="140"/>
      <c r="E201" s="141"/>
      <c r="F201" s="142"/>
      <c r="G201" s="140"/>
      <c r="H201" s="141"/>
      <c r="I201" s="16" t="str">
        <f t="shared" si="17"/>
        <v/>
      </c>
      <c r="J201" s="16" t="str">
        <f t="shared" si="18"/>
        <v/>
      </c>
    </row>
    <row r="202" spans="1:10">
      <c r="A202" s="139">
        <v>193</v>
      </c>
      <c r="B202" s="140"/>
      <c r="C202" s="140"/>
      <c r="D202" s="140"/>
      <c r="E202" s="141"/>
      <c r="F202" s="142"/>
      <c r="G202" s="140"/>
      <c r="H202" s="141"/>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39">
        <v>194</v>
      </c>
      <c r="B203" s="140"/>
      <c r="C203" s="140"/>
      <c r="D203" s="140"/>
      <c r="E203" s="141"/>
      <c r="F203" s="142"/>
      <c r="G203" s="140"/>
      <c r="H203" s="141"/>
      <c r="I203" s="16" t="str">
        <f t="shared" si="19"/>
        <v/>
      </c>
      <c r="J203" s="16" t="str">
        <f t="shared" si="20"/>
        <v/>
      </c>
    </row>
    <row r="204" spans="1:10">
      <c r="A204" s="139">
        <v>195</v>
      </c>
      <c r="B204" s="140"/>
      <c r="C204" s="140"/>
      <c r="D204" s="140"/>
      <c r="E204" s="141"/>
      <c r="F204" s="142"/>
      <c r="G204" s="140"/>
      <c r="H204" s="141"/>
      <c r="I204" s="16" t="str">
        <f t="shared" si="19"/>
        <v/>
      </c>
      <c r="J204" s="16" t="str">
        <f t="shared" si="20"/>
        <v/>
      </c>
    </row>
    <row r="205" spans="1:10">
      <c r="A205" s="139">
        <v>196</v>
      </c>
      <c r="B205" s="140"/>
      <c r="C205" s="140"/>
      <c r="D205" s="140"/>
      <c r="E205" s="141"/>
      <c r="F205" s="142"/>
      <c r="G205" s="140"/>
      <c r="H205" s="141"/>
      <c r="I205" s="16" t="str">
        <f t="shared" si="19"/>
        <v/>
      </c>
      <c r="J205" s="16" t="str">
        <f t="shared" si="20"/>
        <v/>
      </c>
    </row>
    <row r="206" spans="1:10">
      <c r="A206" s="139">
        <v>197</v>
      </c>
      <c r="B206" s="140"/>
      <c r="C206" s="140"/>
      <c r="D206" s="140"/>
      <c r="E206" s="141"/>
      <c r="F206" s="142"/>
      <c r="G206" s="140"/>
      <c r="H206" s="141"/>
      <c r="I206" s="16" t="str">
        <f t="shared" si="19"/>
        <v/>
      </c>
      <c r="J206" s="16" t="str">
        <f t="shared" si="20"/>
        <v/>
      </c>
    </row>
    <row r="207" spans="1:10">
      <c r="A207" s="139">
        <v>198</v>
      </c>
      <c r="B207" s="140"/>
      <c r="C207" s="140"/>
      <c r="D207" s="140"/>
      <c r="E207" s="141"/>
      <c r="F207" s="142"/>
      <c r="G207" s="140"/>
      <c r="H207" s="141"/>
      <c r="I207" s="16" t="str">
        <f t="shared" si="19"/>
        <v/>
      </c>
      <c r="J207" s="16" t="str">
        <f t="shared" si="20"/>
        <v/>
      </c>
    </row>
    <row r="208" spans="1:10">
      <c r="A208" s="139">
        <v>199</v>
      </c>
      <c r="B208" s="140"/>
      <c r="C208" s="140"/>
      <c r="D208" s="140"/>
      <c r="E208" s="141"/>
      <c r="F208" s="142"/>
      <c r="G208" s="140"/>
      <c r="H208" s="141"/>
      <c r="I208" s="16" t="str">
        <f t="shared" si="19"/>
        <v/>
      </c>
      <c r="J208" s="16" t="str">
        <f t="shared" si="20"/>
        <v/>
      </c>
    </row>
    <row r="209" spans="1:10">
      <c r="A209" s="139">
        <v>200</v>
      </c>
      <c r="B209" s="140"/>
      <c r="C209" s="140"/>
      <c r="D209" s="140"/>
      <c r="E209" s="141"/>
      <c r="F209" s="142"/>
      <c r="G209" s="140"/>
      <c r="H209" s="141"/>
      <c r="I209" s="16" t="str">
        <f t="shared" si="19"/>
        <v/>
      </c>
      <c r="J209" s="16" t="str">
        <f t="shared" si="20"/>
        <v/>
      </c>
    </row>
    <row r="210" spans="1:10">
      <c r="A210" s="139">
        <v>201</v>
      </c>
      <c r="B210" s="140"/>
      <c r="C210" s="140"/>
      <c r="D210" s="140"/>
      <c r="E210" s="141"/>
      <c r="F210" s="142"/>
      <c r="G210" s="140"/>
      <c r="H210" s="141"/>
      <c r="I210" s="16" t="str">
        <f t="shared" si="19"/>
        <v/>
      </c>
      <c r="J210" s="16" t="str">
        <f t="shared" si="20"/>
        <v/>
      </c>
    </row>
    <row r="211" spans="1:10">
      <c r="A211" s="139">
        <v>202</v>
      </c>
      <c r="B211" s="140"/>
      <c r="C211" s="140"/>
      <c r="D211" s="140"/>
      <c r="E211" s="141"/>
      <c r="F211" s="142"/>
      <c r="G211" s="140"/>
      <c r="H211" s="141"/>
      <c r="I211" s="16" t="str">
        <f t="shared" si="19"/>
        <v/>
      </c>
      <c r="J211" s="16" t="str">
        <f t="shared" si="20"/>
        <v/>
      </c>
    </row>
    <row r="212" spans="1:10">
      <c r="A212" s="139">
        <v>203</v>
      </c>
      <c r="B212" s="140"/>
      <c r="C212" s="140"/>
      <c r="D212" s="140"/>
      <c r="E212" s="141"/>
      <c r="F212" s="142"/>
      <c r="G212" s="140"/>
      <c r="H212" s="141"/>
      <c r="I212" s="16" t="str">
        <f t="shared" si="19"/>
        <v/>
      </c>
      <c r="J212" s="16" t="str">
        <f t="shared" si="20"/>
        <v/>
      </c>
    </row>
    <row r="213" spans="1:10">
      <c r="A213" s="139">
        <v>204</v>
      </c>
      <c r="B213" s="140"/>
      <c r="C213" s="140"/>
      <c r="D213" s="140"/>
      <c r="E213" s="141"/>
      <c r="F213" s="142"/>
      <c r="G213" s="140"/>
      <c r="H213" s="141"/>
      <c r="I213" s="16" t="str">
        <f t="shared" si="19"/>
        <v/>
      </c>
      <c r="J213" s="16" t="str">
        <f t="shared" si="20"/>
        <v/>
      </c>
    </row>
    <row r="214" spans="1:10">
      <c r="A214" s="139">
        <v>205</v>
      </c>
      <c r="B214" s="140"/>
      <c r="C214" s="140"/>
      <c r="D214" s="140"/>
      <c r="E214" s="141"/>
      <c r="F214" s="142"/>
      <c r="G214" s="140"/>
      <c r="H214" s="141"/>
      <c r="I214" s="16" t="str">
        <f t="shared" si="19"/>
        <v/>
      </c>
      <c r="J214" s="16" t="str">
        <f t="shared" si="20"/>
        <v/>
      </c>
    </row>
    <row r="215" spans="1:10">
      <c r="A215" s="139">
        <v>206</v>
      </c>
      <c r="B215" s="140"/>
      <c r="C215" s="140"/>
      <c r="D215" s="140"/>
      <c r="E215" s="141"/>
      <c r="F215" s="142"/>
      <c r="G215" s="140"/>
      <c r="H215" s="141"/>
      <c r="I215" s="16" t="str">
        <f t="shared" si="19"/>
        <v/>
      </c>
      <c r="J215" s="16" t="str">
        <f t="shared" si="20"/>
        <v/>
      </c>
    </row>
    <row r="216" spans="1:10">
      <c r="A216" s="139">
        <v>207</v>
      </c>
      <c r="B216" s="140"/>
      <c r="C216" s="140"/>
      <c r="D216" s="140"/>
      <c r="E216" s="141"/>
      <c r="F216" s="142"/>
      <c r="G216" s="140"/>
      <c r="H216" s="141"/>
      <c r="I216" s="16" t="str">
        <f t="shared" si="19"/>
        <v/>
      </c>
      <c r="J216" s="16" t="str">
        <f t="shared" si="20"/>
        <v/>
      </c>
    </row>
    <row r="217" spans="1:10">
      <c r="A217" s="139">
        <v>208</v>
      </c>
      <c r="B217" s="140"/>
      <c r="C217" s="140"/>
      <c r="D217" s="140"/>
      <c r="E217" s="141"/>
      <c r="F217" s="142"/>
      <c r="G217" s="140"/>
      <c r="H217" s="141"/>
      <c r="I217" s="16" t="str">
        <f t="shared" si="19"/>
        <v/>
      </c>
      <c r="J217" s="16" t="str">
        <f t="shared" si="20"/>
        <v/>
      </c>
    </row>
    <row r="218" spans="1:10">
      <c r="A218" s="139">
        <v>209</v>
      </c>
      <c r="B218" s="140"/>
      <c r="C218" s="140"/>
      <c r="D218" s="140"/>
      <c r="E218" s="141"/>
      <c r="F218" s="142"/>
      <c r="G218" s="140"/>
      <c r="H218" s="141"/>
      <c r="I218" s="16" t="str">
        <f t="shared" si="19"/>
        <v/>
      </c>
      <c r="J218" s="16" t="str">
        <f t="shared" si="20"/>
        <v/>
      </c>
    </row>
    <row r="219" spans="1:10">
      <c r="A219" s="139">
        <v>210</v>
      </c>
      <c r="B219" s="140"/>
      <c r="C219" s="140"/>
      <c r="D219" s="140"/>
      <c r="E219" s="141"/>
      <c r="F219" s="142"/>
      <c r="G219" s="140"/>
      <c r="H219" s="141"/>
      <c r="I219" s="16" t="str">
        <f t="shared" si="19"/>
        <v/>
      </c>
      <c r="J219" s="16" t="str">
        <f t="shared" si="20"/>
        <v/>
      </c>
    </row>
    <row r="220" spans="1:10">
      <c r="A220" s="139">
        <v>211</v>
      </c>
      <c r="B220" s="140"/>
      <c r="C220" s="140"/>
      <c r="D220" s="140"/>
      <c r="E220" s="141"/>
      <c r="F220" s="142"/>
      <c r="G220" s="140"/>
      <c r="H220" s="141"/>
      <c r="I220" s="16" t="str">
        <f t="shared" si="19"/>
        <v/>
      </c>
      <c r="J220" s="16" t="str">
        <f t="shared" si="20"/>
        <v/>
      </c>
    </row>
    <row r="221" spans="1:10">
      <c r="A221" s="139">
        <v>212</v>
      </c>
      <c r="B221" s="140"/>
      <c r="C221" s="140"/>
      <c r="D221" s="140"/>
      <c r="E221" s="141"/>
      <c r="F221" s="142"/>
      <c r="G221" s="140"/>
      <c r="H221" s="141"/>
      <c r="I221" s="16" t="str">
        <f t="shared" si="19"/>
        <v/>
      </c>
      <c r="J221" s="16" t="str">
        <f t="shared" si="20"/>
        <v/>
      </c>
    </row>
    <row r="222" spans="1:10">
      <c r="A222" s="139">
        <v>213</v>
      </c>
      <c r="B222" s="140"/>
      <c r="C222" s="140"/>
      <c r="D222" s="140"/>
      <c r="E222" s="141"/>
      <c r="F222" s="142"/>
      <c r="G222" s="140"/>
      <c r="H222" s="141"/>
      <c r="I222" s="16" t="str">
        <f t="shared" si="19"/>
        <v/>
      </c>
      <c r="J222" s="16" t="str">
        <f t="shared" si="20"/>
        <v/>
      </c>
    </row>
    <row r="223" spans="1:10">
      <c r="A223" s="139">
        <v>214</v>
      </c>
      <c r="B223" s="140"/>
      <c r="C223" s="140"/>
      <c r="D223" s="140"/>
      <c r="E223" s="141"/>
      <c r="F223" s="142"/>
      <c r="G223" s="140"/>
      <c r="H223" s="141"/>
      <c r="I223" s="16" t="str">
        <f t="shared" si="19"/>
        <v/>
      </c>
      <c r="J223" s="16" t="str">
        <f t="shared" si="20"/>
        <v/>
      </c>
    </row>
    <row r="224" spans="1:10">
      <c r="A224" s="139">
        <v>215</v>
      </c>
      <c r="B224" s="140"/>
      <c r="C224" s="140"/>
      <c r="D224" s="140"/>
      <c r="E224" s="141"/>
      <c r="F224" s="142"/>
      <c r="G224" s="140"/>
      <c r="H224" s="141"/>
      <c r="I224" s="16" t="str">
        <f t="shared" si="19"/>
        <v/>
      </c>
      <c r="J224" s="16" t="str">
        <f t="shared" si="20"/>
        <v/>
      </c>
    </row>
    <row r="225" spans="1:10">
      <c r="A225" s="139">
        <v>216</v>
      </c>
      <c r="B225" s="140"/>
      <c r="C225" s="140"/>
      <c r="D225" s="140"/>
      <c r="E225" s="141"/>
      <c r="F225" s="142"/>
      <c r="G225" s="140"/>
      <c r="H225" s="141"/>
      <c r="I225" s="16" t="str">
        <f t="shared" si="19"/>
        <v/>
      </c>
      <c r="J225" s="16" t="str">
        <f t="shared" si="20"/>
        <v/>
      </c>
    </row>
    <row r="226" spans="1:10">
      <c r="A226" s="139">
        <v>217</v>
      </c>
      <c r="B226" s="140"/>
      <c r="C226" s="140"/>
      <c r="D226" s="140"/>
      <c r="E226" s="141"/>
      <c r="F226" s="142"/>
      <c r="G226" s="140"/>
      <c r="H226" s="141"/>
      <c r="I226" s="16" t="str">
        <f t="shared" si="19"/>
        <v/>
      </c>
      <c r="J226" s="16" t="str">
        <f t="shared" si="20"/>
        <v/>
      </c>
    </row>
    <row r="227" spans="1:10">
      <c r="A227" s="139">
        <v>218</v>
      </c>
      <c r="B227" s="140"/>
      <c r="C227" s="140"/>
      <c r="D227" s="140"/>
      <c r="E227" s="141"/>
      <c r="F227" s="142"/>
      <c r="G227" s="140"/>
      <c r="H227" s="141"/>
      <c r="I227" s="16" t="str">
        <f t="shared" si="19"/>
        <v/>
      </c>
      <c r="J227" s="16" t="str">
        <f t="shared" si="20"/>
        <v/>
      </c>
    </row>
    <row r="228" spans="1:10">
      <c r="A228" s="139">
        <v>219</v>
      </c>
      <c r="B228" s="140"/>
      <c r="C228" s="140"/>
      <c r="D228" s="140"/>
      <c r="E228" s="141"/>
      <c r="F228" s="142"/>
      <c r="G228" s="140"/>
      <c r="H228" s="141"/>
      <c r="I228" s="16" t="str">
        <f t="shared" si="19"/>
        <v/>
      </c>
      <c r="J228" s="16" t="str">
        <f t="shared" si="20"/>
        <v/>
      </c>
    </row>
    <row r="229" spans="1:10">
      <c r="A229" s="139">
        <v>220</v>
      </c>
      <c r="B229" s="140"/>
      <c r="C229" s="140"/>
      <c r="D229" s="140"/>
      <c r="E229" s="141"/>
      <c r="F229" s="142"/>
      <c r="G229" s="140"/>
      <c r="H229" s="141"/>
      <c r="I229" s="16" t="str">
        <f t="shared" si="19"/>
        <v/>
      </c>
      <c r="J229" s="16" t="str">
        <f t="shared" si="20"/>
        <v/>
      </c>
    </row>
    <row r="230" spans="1:10">
      <c r="A230" s="139">
        <v>221</v>
      </c>
      <c r="B230" s="140"/>
      <c r="C230" s="140"/>
      <c r="D230" s="140"/>
      <c r="E230" s="141"/>
      <c r="F230" s="142"/>
      <c r="G230" s="140"/>
      <c r="H230" s="141"/>
      <c r="I230" s="16" t="str">
        <f t="shared" si="19"/>
        <v/>
      </c>
      <c r="J230" s="16" t="str">
        <f t="shared" si="20"/>
        <v/>
      </c>
    </row>
    <row r="231" spans="1:10">
      <c r="A231" s="139">
        <v>222</v>
      </c>
      <c r="B231" s="140"/>
      <c r="C231" s="140"/>
      <c r="D231" s="140"/>
      <c r="E231" s="141"/>
      <c r="F231" s="142"/>
      <c r="G231" s="140"/>
      <c r="H231" s="141"/>
      <c r="I231" s="16" t="str">
        <f t="shared" si="19"/>
        <v/>
      </c>
      <c r="J231" s="16" t="str">
        <f t="shared" si="20"/>
        <v/>
      </c>
    </row>
    <row r="232" spans="1:10">
      <c r="A232" s="139">
        <v>223</v>
      </c>
      <c r="B232" s="140"/>
      <c r="C232" s="140"/>
      <c r="D232" s="140"/>
      <c r="E232" s="141"/>
      <c r="F232" s="142"/>
      <c r="G232" s="140"/>
      <c r="H232" s="141"/>
      <c r="I232" s="16" t="str">
        <f t="shared" si="19"/>
        <v/>
      </c>
      <c r="J232" s="16" t="str">
        <f t="shared" si="20"/>
        <v/>
      </c>
    </row>
    <row r="233" spans="1:10">
      <c r="A233" s="139">
        <v>224</v>
      </c>
      <c r="B233" s="140"/>
      <c r="C233" s="140"/>
      <c r="D233" s="140"/>
      <c r="E233" s="141"/>
      <c r="F233" s="142"/>
      <c r="G233" s="140"/>
      <c r="H233" s="141"/>
      <c r="I233" s="16" t="str">
        <f t="shared" si="19"/>
        <v/>
      </c>
      <c r="J233" s="16" t="str">
        <f t="shared" si="20"/>
        <v/>
      </c>
    </row>
    <row r="234" spans="1:10">
      <c r="A234" s="139">
        <v>225</v>
      </c>
      <c r="B234" s="140"/>
      <c r="C234" s="140"/>
      <c r="D234" s="140"/>
      <c r="E234" s="141"/>
      <c r="F234" s="142"/>
      <c r="G234" s="140"/>
      <c r="H234" s="141"/>
      <c r="I234" s="16" t="str">
        <f t="shared" si="19"/>
        <v/>
      </c>
      <c r="J234" s="16" t="str">
        <f t="shared" si="20"/>
        <v/>
      </c>
    </row>
    <row r="235" spans="1:10">
      <c r="A235" s="139">
        <v>226</v>
      </c>
      <c r="B235" s="140"/>
      <c r="C235" s="140"/>
      <c r="D235" s="140"/>
      <c r="E235" s="141"/>
      <c r="F235" s="142"/>
      <c r="G235" s="140"/>
      <c r="H235" s="141"/>
      <c r="I235" s="16" t="str">
        <f t="shared" si="19"/>
        <v/>
      </c>
      <c r="J235" s="16" t="str">
        <f t="shared" si="20"/>
        <v/>
      </c>
    </row>
    <row r="236" spans="1:10">
      <c r="A236" s="139">
        <v>227</v>
      </c>
      <c r="B236" s="140"/>
      <c r="C236" s="140"/>
      <c r="D236" s="140"/>
      <c r="E236" s="141"/>
      <c r="F236" s="142"/>
      <c r="G236" s="140"/>
      <c r="H236" s="141"/>
      <c r="I236" s="16" t="str">
        <f t="shared" si="19"/>
        <v/>
      </c>
      <c r="J236" s="16" t="str">
        <f t="shared" si="20"/>
        <v/>
      </c>
    </row>
    <row r="237" spans="1:10">
      <c r="A237" s="139">
        <v>228</v>
      </c>
      <c r="B237" s="140"/>
      <c r="C237" s="140"/>
      <c r="D237" s="140"/>
      <c r="E237" s="141"/>
      <c r="F237" s="142"/>
      <c r="G237" s="140"/>
      <c r="H237" s="141"/>
      <c r="I237" s="16" t="str">
        <f t="shared" si="19"/>
        <v/>
      </c>
      <c r="J237" s="16" t="str">
        <f t="shared" si="20"/>
        <v/>
      </c>
    </row>
    <row r="238" spans="1:10">
      <c r="A238" s="139">
        <v>229</v>
      </c>
      <c r="B238" s="140"/>
      <c r="C238" s="140"/>
      <c r="D238" s="140"/>
      <c r="E238" s="141"/>
      <c r="F238" s="142"/>
      <c r="G238" s="140"/>
      <c r="H238" s="141"/>
      <c r="I238" s="16" t="str">
        <f t="shared" si="19"/>
        <v/>
      </c>
      <c r="J238" s="16" t="str">
        <f t="shared" si="20"/>
        <v/>
      </c>
    </row>
    <row r="239" spans="1:10">
      <c r="A239" s="139">
        <v>230</v>
      </c>
      <c r="B239" s="140"/>
      <c r="C239" s="140"/>
      <c r="D239" s="140"/>
      <c r="E239" s="141"/>
      <c r="F239" s="142"/>
      <c r="G239" s="140"/>
      <c r="H239" s="141"/>
      <c r="I239" s="16" t="str">
        <f t="shared" si="19"/>
        <v/>
      </c>
      <c r="J239" s="16" t="str">
        <f t="shared" si="20"/>
        <v/>
      </c>
    </row>
    <row r="240" spans="1:10">
      <c r="A240" s="139">
        <v>231</v>
      </c>
      <c r="B240" s="140"/>
      <c r="C240" s="140"/>
      <c r="D240" s="140"/>
      <c r="E240" s="141"/>
      <c r="F240" s="142"/>
      <c r="G240" s="140"/>
      <c r="H240" s="141"/>
      <c r="I240" s="16" t="str">
        <f t="shared" si="19"/>
        <v/>
      </c>
      <c r="J240" s="16" t="str">
        <f t="shared" si="20"/>
        <v/>
      </c>
    </row>
    <row r="241" spans="1:10">
      <c r="A241" s="139">
        <v>232</v>
      </c>
      <c r="B241" s="140"/>
      <c r="C241" s="140"/>
      <c r="D241" s="140"/>
      <c r="E241" s="141"/>
      <c r="F241" s="142"/>
      <c r="G241" s="140"/>
      <c r="H241" s="141"/>
      <c r="I241" s="16" t="str">
        <f t="shared" si="19"/>
        <v/>
      </c>
      <c r="J241" s="16" t="str">
        <f t="shared" si="20"/>
        <v/>
      </c>
    </row>
    <row r="242" spans="1:10">
      <c r="A242" s="139">
        <v>233</v>
      </c>
      <c r="B242" s="140"/>
      <c r="C242" s="140"/>
      <c r="D242" s="140"/>
      <c r="E242" s="141"/>
      <c r="F242" s="142"/>
      <c r="G242" s="140"/>
      <c r="H242" s="141"/>
      <c r="I242" s="16" t="str">
        <f t="shared" si="19"/>
        <v/>
      </c>
      <c r="J242" s="16" t="str">
        <f t="shared" si="20"/>
        <v/>
      </c>
    </row>
    <row r="243" spans="1:10">
      <c r="A243" s="139">
        <v>234</v>
      </c>
      <c r="B243" s="140"/>
      <c r="C243" s="140"/>
      <c r="D243" s="140"/>
      <c r="E243" s="141"/>
      <c r="F243" s="142"/>
      <c r="G243" s="140"/>
      <c r="H243" s="141"/>
      <c r="I243" s="16" t="str">
        <f t="shared" si="19"/>
        <v/>
      </c>
      <c r="J243" s="16" t="str">
        <f t="shared" si="20"/>
        <v/>
      </c>
    </row>
    <row r="244" spans="1:10">
      <c r="A244" s="139">
        <v>235</v>
      </c>
      <c r="B244" s="140"/>
      <c r="C244" s="140"/>
      <c r="D244" s="140"/>
      <c r="E244" s="141"/>
      <c r="F244" s="142"/>
      <c r="G244" s="140"/>
      <c r="H244" s="141"/>
      <c r="I244" s="16" t="str">
        <f t="shared" si="19"/>
        <v/>
      </c>
      <c r="J244" s="16" t="str">
        <f t="shared" si="20"/>
        <v/>
      </c>
    </row>
    <row r="245" spans="1:10">
      <c r="A245" s="139">
        <v>236</v>
      </c>
      <c r="B245" s="140"/>
      <c r="C245" s="140"/>
      <c r="D245" s="140"/>
      <c r="E245" s="141"/>
      <c r="F245" s="142"/>
      <c r="G245" s="140"/>
      <c r="H245" s="141"/>
      <c r="I245" s="16" t="str">
        <f t="shared" si="19"/>
        <v/>
      </c>
      <c r="J245" s="16" t="str">
        <f t="shared" si="20"/>
        <v/>
      </c>
    </row>
    <row r="246" spans="1:10">
      <c r="A246" s="139">
        <v>237</v>
      </c>
      <c r="B246" s="140"/>
      <c r="C246" s="140"/>
      <c r="D246" s="140"/>
      <c r="E246" s="141"/>
      <c r="F246" s="142"/>
      <c r="G246" s="140"/>
      <c r="H246" s="141"/>
      <c r="I246" s="16" t="str">
        <f t="shared" si="19"/>
        <v/>
      </c>
      <c r="J246" s="16" t="str">
        <f t="shared" si="20"/>
        <v/>
      </c>
    </row>
    <row r="247" spans="1:10">
      <c r="A247" s="139">
        <v>238</v>
      </c>
      <c r="B247" s="140"/>
      <c r="C247" s="140"/>
      <c r="D247" s="140"/>
      <c r="E247" s="141"/>
      <c r="F247" s="142"/>
      <c r="G247" s="140"/>
      <c r="H247" s="141"/>
      <c r="I247" s="16" t="str">
        <f t="shared" si="19"/>
        <v/>
      </c>
      <c r="J247" s="16" t="str">
        <f t="shared" si="20"/>
        <v/>
      </c>
    </row>
    <row r="248" spans="1:10">
      <c r="A248" s="139">
        <v>239</v>
      </c>
      <c r="B248" s="140"/>
      <c r="C248" s="140"/>
      <c r="D248" s="140"/>
      <c r="E248" s="141"/>
      <c r="F248" s="142"/>
      <c r="G248" s="140"/>
      <c r="H248" s="141"/>
      <c r="I248" s="16" t="str">
        <f t="shared" si="19"/>
        <v/>
      </c>
      <c r="J248" s="16" t="str">
        <f t="shared" si="20"/>
        <v/>
      </c>
    </row>
    <row r="249" spans="1:10">
      <c r="A249" s="139">
        <v>240</v>
      </c>
      <c r="B249" s="140"/>
      <c r="C249" s="140"/>
      <c r="D249" s="140"/>
      <c r="E249" s="141"/>
      <c r="F249" s="142"/>
      <c r="G249" s="140"/>
      <c r="H249" s="141"/>
      <c r="I249" s="16" t="str">
        <f t="shared" si="19"/>
        <v/>
      </c>
      <c r="J249" s="16" t="str">
        <f t="shared" si="20"/>
        <v/>
      </c>
    </row>
    <row r="250" spans="1:10">
      <c r="A250" s="139">
        <v>241</v>
      </c>
      <c r="B250" s="140"/>
      <c r="C250" s="140"/>
      <c r="D250" s="140"/>
      <c r="E250" s="141"/>
      <c r="F250" s="142"/>
      <c r="G250" s="140"/>
      <c r="H250" s="141"/>
      <c r="I250" s="16" t="str">
        <f t="shared" si="19"/>
        <v/>
      </c>
      <c r="J250" s="16" t="str">
        <f t="shared" si="20"/>
        <v/>
      </c>
    </row>
    <row r="251" spans="1:10">
      <c r="A251" s="139">
        <v>242</v>
      </c>
      <c r="B251" s="140"/>
      <c r="C251" s="140"/>
      <c r="D251" s="140"/>
      <c r="E251" s="141"/>
      <c r="F251" s="142"/>
      <c r="G251" s="140"/>
      <c r="H251" s="141"/>
      <c r="I251" s="16" t="str">
        <f t="shared" si="19"/>
        <v/>
      </c>
      <c r="J251" s="16" t="str">
        <f t="shared" si="20"/>
        <v/>
      </c>
    </row>
    <row r="252" spans="1:10">
      <c r="A252" s="139">
        <v>243</v>
      </c>
      <c r="B252" s="140"/>
      <c r="C252" s="140"/>
      <c r="D252" s="140"/>
      <c r="E252" s="141"/>
      <c r="F252" s="142"/>
      <c r="G252" s="140"/>
      <c r="H252" s="141"/>
      <c r="I252" s="16" t="str">
        <f t="shared" si="19"/>
        <v/>
      </c>
      <c r="J252" s="16" t="str">
        <f t="shared" si="20"/>
        <v/>
      </c>
    </row>
    <row r="253" spans="1:10">
      <c r="A253" s="139">
        <v>244</v>
      </c>
      <c r="B253" s="140"/>
      <c r="C253" s="140"/>
      <c r="D253" s="140"/>
      <c r="E253" s="141"/>
      <c r="F253" s="142"/>
      <c r="G253" s="140"/>
      <c r="H253" s="141"/>
      <c r="I253" s="16" t="str">
        <f t="shared" si="19"/>
        <v/>
      </c>
      <c r="J253" s="16" t="str">
        <f t="shared" si="20"/>
        <v/>
      </c>
    </row>
    <row r="254" spans="1:10">
      <c r="A254" s="139">
        <v>245</v>
      </c>
      <c r="B254" s="140"/>
      <c r="C254" s="140"/>
      <c r="D254" s="140"/>
      <c r="E254" s="141"/>
      <c r="F254" s="142"/>
      <c r="G254" s="140"/>
      <c r="H254" s="141"/>
      <c r="I254" s="16" t="str">
        <f t="shared" si="19"/>
        <v/>
      </c>
      <c r="J254" s="16" t="str">
        <f t="shared" si="20"/>
        <v/>
      </c>
    </row>
    <row r="255" spans="1:10">
      <c r="A255" s="139">
        <v>246</v>
      </c>
      <c r="B255" s="140"/>
      <c r="C255" s="140"/>
      <c r="D255" s="140"/>
      <c r="E255" s="141"/>
      <c r="F255" s="142"/>
      <c r="G255" s="140"/>
      <c r="H255" s="141"/>
      <c r="I255" s="16" t="str">
        <f t="shared" si="19"/>
        <v/>
      </c>
      <c r="J255" s="16" t="str">
        <f t="shared" si="20"/>
        <v/>
      </c>
    </row>
    <row r="256" spans="1:10">
      <c r="A256" s="139">
        <v>247</v>
      </c>
      <c r="B256" s="140"/>
      <c r="C256" s="140"/>
      <c r="D256" s="140"/>
      <c r="E256" s="141"/>
      <c r="F256" s="142"/>
      <c r="G256" s="140"/>
      <c r="H256" s="141"/>
      <c r="I256" s="16" t="str">
        <f t="shared" si="19"/>
        <v/>
      </c>
      <c r="J256" s="16" t="str">
        <f t="shared" si="20"/>
        <v/>
      </c>
    </row>
    <row r="257" spans="1:10">
      <c r="A257" s="139">
        <v>248</v>
      </c>
      <c r="B257" s="140"/>
      <c r="C257" s="140"/>
      <c r="D257" s="140"/>
      <c r="E257" s="141"/>
      <c r="F257" s="142"/>
      <c r="G257" s="140"/>
      <c r="H257" s="141"/>
      <c r="I257" s="16" t="str">
        <f t="shared" si="19"/>
        <v/>
      </c>
      <c r="J257" s="16" t="str">
        <f t="shared" si="20"/>
        <v/>
      </c>
    </row>
    <row r="258" spans="1:10">
      <c r="A258" s="139">
        <v>249</v>
      </c>
      <c r="B258" s="140"/>
      <c r="C258" s="140"/>
      <c r="D258" s="140"/>
      <c r="E258" s="141"/>
      <c r="F258" s="142"/>
      <c r="G258" s="140"/>
      <c r="H258" s="141"/>
      <c r="I258" s="16" t="str">
        <f t="shared" si="19"/>
        <v/>
      </c>
      <c r="J258" s="16" t="str">
        <f t="shared" si="20"/>
        <v/>
      </c>
    </row>
    <row r="259" spans="1:10">
      <c r="A259" s="139">
        <v>250</v>
      </c>
      <c r="B259" s="140"/>
      <c r="C259" s="140"/>
      <c r="D259" s="140"/>
      <c r="E259" s="141"/>
      <c r="F259" s="142"/>
      <c r="G259" s="140"/>
      <c r="H259" s="141"/>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401</v>
      </c>
      <c r="B5" s="527"/>
      <c r="C5" s="527"/>
      <c r="D5" s="527"/>
      <c r="E5" s="527"/>
      <c r="F5" s="527"/>
      <c r="G5" s="527"/>
      <c r="H5" s="527"/>
      <c r="I5" s="527"/>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5"/>
      <c r="G10" s="215"/>
      <c r="H10" s="215"/>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65" t="str">
        <f t="shared" ref="M10:M41" si="5">IF(OR($B10="",$C10="",$D10="",$E10="",$F10="",$F10&gt;an_final,$O10=FALSE),"",IF($H10="",$G10/P10,$H10))</f>
        <v/>
      </c>
      <c r="N10" s="58" t="str">
        <f t="shared" ref="N10:N41" si="6">IF(OR($B10="",$C10="",$D10="",$E10="",$F10="",$F10&lt;an_initial,$F10&gt;an_final,$O10=FALSE),"",IF($H10="",$G10/P10,$H10))</f>
        <v/>
      </c>
      <c r="O10" s="342" t="b">
        <f t="shared" ref="O10:O73" si="7">IF(nume_candidat="",FALSE,ISNUMBER(SEARCH(nume_candidat,$B10)))</f>
        <v>0</v>
      </c>
      <c r="P10" s="343">
        <f t="shared" ref="P10:P41"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
      <c r="E42" s="212"/>
      <c r="F42" s="211"/>
      <c r="G42" s="211"/>
      <c r="H42" s="211"/>
      <c r="I42" s="16" t="str">
        <f t="shared" ref="I42:I73" si="9">IF(OR($B42="",$C42="",$D42="",$E42="",$F42&lt;an_initial,$F42&gt;an_final,$O42=FALSE),"",IF($H42="",CS_STR_B*$G42/P42,CS_STR_B*$H42))</f>
        <v/>
      </c>
      <c r="J42" s="16" t="str">
        <f t="shared" ref="J42:J73" si="10">IF(OR($B42="",$C42="",$D42="",$E42="",$F42="",$F42&gt;an_final,$O42=FALSE),"",IF($H42="",CS_STR_B*$G42/P42,CS_STR_B*$H42))</f>
        <v/>
      </c>
      <c r="K42" s="364" t="str">
        <f t="shared" ref="K42:K73" si="11">IF(OR($B42="",$C42="",$D42="",$E42="",$F42="",$F42&gt;an_final,$O42=FALSE),"",IF($F42&gt;=an_initial,1,""))</f>
        <v/>
      </c>
      <c r="L42" s="58" t="str">
        <f t="shared" ref="L42:L73" si="12">IF(OR($B42="",$C42="",$D42="",$E42="",$F42="",$F42&gt;an_final,$O42=FALSE),"",1)</f>
        <v/>
      </c>
      <c r="M42" s="365" t="str">
        <f t="shared" ref="M42:M73" si="13">IF(OR($B42="",$C42="",$D42="",$E42="",$F42="",$F42&gt;an_final,$O42=FALSE),"",IF($H42="",$G42/P42,$H42))</f>
        <v/>
      </c>
      <c r="N42" s="58" t="str">
        <f t="shared" ref="N42:N73" si="14">IF(OR($B42="",$C42="",$D42="",$E42="",$F42="",$F42&lt;an_initial,$F42&gt;an_final,$O42=FALSE),"",IF($H42="",$G42/P42,$H42))</f>
        <v/>
      </c>
      <c r="O42" s="342" t="b">
        <f t="shared" si="7"/>
        <v>0</v>
      </c>
      <c r="P42" s="343">
        <f t="shared" ref="P42:P74" si="15">LEN(B42)-LEN(SUBSTITUTE(B42,",",""))+1</f>
        <v>1</v>
      </c>
    </row>
    <row r="43" spans="1:16">
      <c r="A43" s="139">
        <v>34</v>
      </c>
      <c r="B43" s="6"/>
      <c r="C43" s="6"/>
      <c r="D43" s="6"/>
      <c r="E43" s="212"/>
      <c r="F43" s="211"/>
      <c r="G43" s="211"/>
      <c r="H43" s="211"/>
      <c r="I43" s="16" t="str">
        <f t="shared" si="9"/>
        <v/>
      </c>
      <c r="J43" s="16" t="str">
        <f t="shared" si="10"/>
        <v/>
      </c>
      <c r="K43" s="364" t="str">
        <f t="shared" si="11"/>
        <v/>
      </c>
      <c r="L43" s="58" t="str">
        <f t="shared" si="12"/>
        <v/>
      </c>
      <c r="M43" s="365" t="str">
        <f t="shared" si="13"/>
        <v/>
      </c>
      <c r="N43" s="58" t="str">
        <f t="shared" si="14"/>
        <v/>
      </c>
      <c r="O43" s="342" t="b">
        <f t="shared" si="7"/>
        <v>0</v>
      </c>
      <c r="P43" s="343">
        <f t="shared" si="15"/>
        <v>1</v>
      </c>
    </row>
    <row r="44" spans="1:16">
      <c r="A44" s="139">
        <v>35</v>
      </c>
      <c r="B44" s="6"/>
      <c r="C44" s="6"/>
      <c r="D44" s="6"/>
      <c r="E44" s="212"/>
      <c r="F44" s="211"/>
      <c r="G44" s="211"/>
      <c r="H44" s="211"/>
      <c r="I44" s="16" t="str">
        <f t="shared" si="9"/>
        <v/>
      </c>
      <c r="J44" s="16" t="str">
        <f t="shared" si="10"/>
        <v/>
      </c>
      <c r="K44" s="364" t="str">
        <f t="shared" si="11"/>
        <v/>
      </c>
      <c r="L44" s="58" t="str">
        <f t="shared" si="12"/>
        <v/>
      </c>
      <c r="M44" s="365" t="str">
        <f t="shared" si="13"/>
        <v/>
      </c>
      <c r="N44" s="58" t="str">
        <f t="shared" si="14"/>
        <v/>
      </c>
      <c r="O44" s="342" t="b">
        <f t="shared" si="7"/>
        <v>0</v>
      </c>
      <c r="P44" s="343">
        <f t="shared" si="15"/>
        <v>1</v>
      </c>
    </row>
    <row r="45" spans="1:16">
      <c r="A45" s="139">
        <v>36</v>
      </c>
      <c r="B45" s="6"/>
      <c r="C45" s="6"/>
      <c r="D45" s="6"/>
      <c r="E45" s="212"/>
      <c r="F45" s="211"/>
      <c r="G45" s="211"/>
      <c r="H45" s="211"/>
      <c r="I45" s="16" t="str">
        <f t="shared" si="9"/>
        <v/>
      </c>
      <c r="J45" s="16" t="str">
        <f t="shared" si="10"/>
        <v/>
      </c>
      <c r="K45" s="364" t="str">
        <f t="shared" si="11"/>
        <v/>
      </c>
      <c r="L45" s="58" t="str">
        <f t="shared" si="12"/>
        <v/>
      </c>
      <c r="M45" s="365" t="str">
        <f t="shared" si="13"/>
        <v/>
      </c>
      <c r="N45" s="58" t="str">
        <f t="shared" si="14"/>
        <v/>
      </c>
      <c r="O45" s="342" t="b">
        <f t="shared" si="7"/>
        <v>0</v>
      </c>
      <c r="P45" s="343">
        <f t="shared" si="15"/>
        <v>1</v>
      </c>
    </row>
    <row r="46" spans="1:16">
      <c r="A46" s="139">
        <v>37</v>
      </c>
      <c r="B46" s="6"/>
      <c r="C46" s="6"/>
      <c r="D46" s="6"/>
      <c r="E46" s="212"/>
      <c r="F46" s="211"/>
      <c r="G46" s="211"/>
      <c r="H46" s="211"/>
      <c r="I46" s="16" t="str">
        <f t="shared" si="9"/>
        <v/>
      </c>
      <c r="J46" s="16" t="str">
        <f t="shared" si="10"/>
        <v/>
      </c>
      <c r="K46" s="364" t="str">
        <f t="shared" si="11"/>
        <v/>
      </c>
      <c r="L46" s="58" t="str">
        <f t="shared" si="12"/>
        <v/>
      </c>
      <c r="M46" s="365" t="str">
        <f t="shared" si="13"/>
        <v/>
      </c>
      <c r="N46" s="58" t="str">
        <f t="shared" si="14"/>
        <v/>
      </c>
      <c r="O46" s="342" t="b">
        <f t="shared" si="7"/>
        <v>0</v>
      </c>
      <c r="P46" s="343">
        <f t="shared" si="15"/>
        <v>1</v>
      </c>
    </row>
    <row r="47" spans="1:16">
      <c r="A47" s="139">
        <v>38</v>
      </c>
      <c r="B47" s="6"/>
      <c r="C47" s="6"/>
      <c r="D47" s="6"/>
      <c r="E47" s="212"/>
      <c r="F47" s="211"/>
      <c r="G47" s="211"/>
      <c r="H47" s="211"/>
      <c r="I47" s="16" t="str">
        <f t="shared" si="9"/>
        <v/>
      </c>
      <c r="J47" s="16" t="str">
        <f t="shared" si="10"/>
        <v/>
      </c>
      <c r="K47" s="364" t="str">
        <f t="shared" si="11"/>
        <v/>
      </c>
      <c r="L47" s="58" t="str">
        <f t="shared" si="12"/>
        <v/>
      </c>
      <c r="M47" s="365" t="str">
        <f t="shared" si="13"/>
        <v/>
      </c>
      <c r="N47" s="58" t="str">
        <f t="shared" si="14"/>
        <v/>
      </c>
      <c r="O47" s="342" t="b">
        <f t="shared" si="7"/>
        <v>0</v>
      </c>
      <c r="P47" s="343">
        <f t="shared" si="15"/>
        <v>1</v>
      </c>
    </row>
    <row r="48" spans="1:16">
      <c r="A48" s="139">
        <v>39</v>
      </c>
      <c r="B48" s="6"/>
      <c r="C48" s="6"/>
      <c r="D48" s="6"/>
      <c r="E48" s="212"/>
      <c r="F48" s="211"/>
      <c r="G48" s="211"/>
      <c r="H48" s="211"/>
      <c r="I48" s="16" t="str">
        <f t="shared" si="9"/>
        <v/>
      </c>
      <c r="J48" s="16" t="str">
        <f t="shared" si="10"/>
        <v/>
      </c>
      <c r="K48" s="364" t="str">
        <f t="shared" si="11"/>
        <v/>
      </c>
      <c r="L48" s="58" t="str">
        <f t="shared" si="12"/>
        <v/>
      </c>
      <c r="M48" s="365" t="str">
        <f t="shared" si="13"/>
        <v/>
      </c>
      <c r="N48" s="58" t="str">
        <f t="shared" si="14"/>
        <v/>
      </c>
      <c r="O48" s="342" t="b">
        <f t="shared" si="7"/>
        <v>0</v>
      </c>
      <c r="P48" s="343">
        <f t="shared" si="15"/>
        <v>1</v>
      </c>
    </row>
    <row r="49" spans="1:16">
      <c r="A49" s="139">
        <v>40</v>
      </c>
      <c r="B49" s="6"/>
      <c r="C49" s="6"/>
      <c r="D49" s="6"/>
      <c r="E49" s="212"/>
      <c r="F49" s="211"/>
      <c r="G49" s="211"/>
      <c r="H49" s="211"/>
      <c r="I49" s="16" t="str">
        <f t="shared" si="9"/>
        <v/>
      </c>
      <c r="J49" s="16" t="str">
        <f t="shared" si="10"/>
        <v/>
      </c>
      <c r="K49" s="364" t="str">
        <f t="shared" si="11"/>
        <v/>
      </c>
      <c r="L49" s="58" t="str">
        <f t="shared" si="12"/>
        <v/>
      </c>
      <c r="M49" s="365" t="str">
        <f t="shared" si="13"/>
        <v/>
      </c>
      <c r="N49" s="58" t="str">
        <f t="shared" si="14"/>
        <v/>
      </c>
      <c r="O49" s="342" t="b">
        <f t="shared" si="7"/>
        <v>0</v>
      </c>
      <c r="P49" s="343">
        <f t="shared" si="15"/>
        <v>1</v>
      </c>
    </row>
    <row r="50" spans="1:16">
      <c r="A50" s="139">
        <v>41</v>
      </c>
      <c r="B50" s="6"/>
      <c r="C50" s="6"/>
      <c r="D50" s="6"/>
      <c r="E50" s="212"/>
      <c r="F50" s="211"/>
      <c r="G50" s="211"/>
      <c r="H50" s="211"/>
      <c r="I50" s="16" t="str">
        <f t="shared" si="9"/>
        <v/>
      </c>
      <c r="J50" s="16" t="str">
        <f t="shared" si="10"/>
        <v/>
      </c>
      <c r="K50" s="364" t="str">
        <f t="shared" si="11"/>
        <v/>
      </c>
      <c r="L50" s="58" t="str">
        <f t="shared" si="12"/>
        <v/>
      </c>
      <c r="M50" s="365" t="str">
        <f t="shared" si="13"/>
        <v/>
      </c>
      <c r="N50" s="58" t="str">
        <f t="shared" si="14"/>
        <v/>
      </c>
      <c r="O50" s="342" t="b">
        <f t="shared" si="7"/>
        <v>0</v>
      </c>
      <c r="P50" s="343">
        <f t="shared" si="15"/>
        <v>1</v>
      </c>
    </row>
    <row r="51" spans="1:16">
      <c r="A51" s="139">
        <v>42</v>
      </c>
      <c r="B51" s="6"/>
      <c r="C51" s="6"/>
      <c r="D51" s="6"/>
      <c r="E51" s="212"/>
      <c r="F51" s="211"/>
      <c r="G51" s="211"/>
      <c r="H51" s="211"/>
      <c r="I51" s="16" t="str">
        <f t="shared" si="9"/>
        <v/>
      </c>
      <c r="J51" s="16" t="str">
        <f t="shared" si="10"/>
        <v/>
      </c>
      <c r="K51" s="364" t="str">
        <f t="shared" si="11"/>
        <v/>
      </c>
      <c r="L51" s="58" t="str">
        <f t="shared" si="12"/>
        <v/>
      </c>
      <c r="M51" s="365" t="str">
        <f t="shared" si="13"/>
        <v/>
      </c>
      <c r="N51" s="58" t="str">
        <f t="shared" si="14"/>
        <v/>
      </c>
      <c r="O51" s="342" t="b">
        <f t="shared" si="7"/>
        <v>0</v>
      </c>
      <c r="P51" s="343">
        <f t="shared" si="15"/>
        <v>1</v>
      </c>
    </row>
    <row r="52" spans="1:16">
      <c r="A52" s="139">
        <v>43</v>
      </c>
      <c r="B52" s="6"/>
      <c r="C52" s="6"/>
      <c r="D52" s="6"/>
      <c r="E52" s="212"/>
      <c r="F52" s="211"/>
      <c r="G52" s="211"/>
      <c r="H52" s="211"/>
      <c r="I52" s="16" t="str">
        <f t="shared" si="9"/>
        <v/>
      </c>
      <c r="J52" s="16" t="str">
        <f t="shared" si="10"/>
        <v/>
      </c>
      <c r="K52" s="364" t="str">
        <f t="shared" si="11"/>
        <v/>
      </c>
      <c r="L52" s="58" t="str">
        <f t="shared" si="12"/>
        <v/>
      </c>
      <c r="M52" s="365" t="str">
        <f t="shared" si="13"/>
        <v/>
      </c>
      <c r="N52" s="58" t="str">
        <f t="shared" si="14"/>
        <v/>
      </c>
      <c r="O52" s="342" t="b">
        <f t="shared" si="7"/>
        <v>0</v>
      </c>
      <c r="P52" s="343">
        <f t="shared" si="15"/>
        <v>1</v>
      </c>
    </row>
    <row r="53" spans="1:16">
      <c r="A53" s="139">
        <v>44</v>
      </c>
      <c r="B53" s="6"/>
      <c r="C53" s="6"/>
      <c r="D53" s="6"/>
      <c r="E53" s="212"/>
      <c r="F53" s="211"/>
      <c r="G53" s="211"/>
      <c r="H53" s="211"/>
      <c r="I53" s="16" t="str">
        <f t="shared" si="9"/>
        <v/>
      </c>
      <c r="J53" s="16" t="str">
        <f t="shared" si="10"/>
        <v/>
      </c>
      <c r="K53" s="364" t="str">
        <f t="shared" si="11"/>
        <v/>
      </c>
      <c r="L53" s="58" t="str">
        <f t="shared" si="12"/>
        <v/>
      </c>
      <c r="M53" s="365" t="str">
        <f t="shared" si="13"/>
        <v/>
      </c>
      <c r="N53" s="58" t="str">
        <f t="shared" si="14"/>
        <v/>
      </c>
      <c r="O53" s="342" t="b">
        <f t="shared" si="7"/>
        <v>0</v>
      </c>
      <c r="P53" s="343">
        <f t="shared" si="15"/>
        <v>1</v>
      </c>
    </row>
    <row r="54" spans="1:16">
      <c r="A54" s="139">
        <v>45</v>
      </c>
      <c r="B54" s="6"/>
      <c r="C54" s="6"/>
      <c r="D54" s="6"/>
      <c r="E54" s="212"/>
      <c r="F54" s="211"/>
      <c r="G54" s="211"/>
      <c r="H54" s="211"/>
      <c r="I54" s="16" t="str">
        <f t="shared" si="9"/>
        <v/>
      </c>
      <c r="J54" s="16" t="str">
        <f t="shared" si="10"/>
        <v/>
      </c>
      <c r="K54" s="364" t="str">
        <f t="shared" si="11"/>
        <v/>
      </c>
      <c r="L54" s="58" t="str">
        <f t="shared" si="12"/>
        <v/>
      </c>
      <c r="M54" s="365" t="str">
        <f t="shared" si="13"/>
        <v/>
      </c>
      <c r="N54" s="58" t="str">
        <f t="shared" si="14"/>
        <v/>
      </c>
      <c r="O54" s="342" t="b">
        <f t="shared" si="7"/>
        <v>0</v>
      </c>
      <c r="P54" s="343">
        <f t="shared" si="15"/>
        <v>1</v>
      </c>
    </row>
    <row r="55" spans="1:16">
      <c r="A55" s="139">
        <v>46</v>
      </c>
      <c r="B55" s="6"/>
      <c r="C55" s="6"/>
      <c r="D55" s="6"/>
      <c r="E55" s="212"/>
      <c r="F55" s="211"/>
      <c r="G55" s="211"/>
      <c r="H55" s="211"/>
      <c r="I55" s="16" t="str">
        <f t="shared" si="9"/>
        <v/>
      </c>
      <c r="J55" s="16" t="str">
        <f t="shared" si="10"/>
        <v/>
      </c>
      <c r="K55" s="364" t="str">
        <f t="shared" si="11"/>
        <v/>
      </c>
      <c r="L55" s="58" t="str">
        <f t="shared" si="12"/>
        <v/>
      </c>
      <c r="M55" s="365" t="str">
        <f t="shared" si="13"/>
        <v/>
      </c>
      <c r="N55" s="58" t="str">
        <f t="shared" si="14"/>
        <v/>
      </c>
      <c r="O55" s="342" t="b">
        <f t="shared" si="7"/>
        <v>0</v>
      </c>
      <c r="P55" s="343">
        <f t="shared" si="15"/>
        <v>1</v>
      </c>
    </row>
    <row r="56" spans="1:16">
      <c r="A56" s="139">
        <v>47</v>
      </c>
      <c r="B56" s="6"/>
      <c r="C56" s="6"/>
      <c r="D56" s="6"/>
      <c r="E56" s="212"/>
      <c r="F56" s="211"/>
      <c r="G56" s="211"/>
      <c r="H56" s="211"/>
      <c r="I56" s="16" t="str">
        <f t="shared" si="9"/>
        <v/>
      </c>
      <c r="J56" s="16" t="str">
        <f t="shared" si="10"/>
        <v/>
      </c>
      <c r="K56" s="364" t="str">
        <f t="shared" si="11"/>
        <v/>
      </c>
      <c r="L56" s="58" t="str">
        <f t="shared" si="12"/>
        <v/>
      </c>
      <c r="M56" s="365" t="str">
        <f t="shared" si="13"/>
        <v/>
      </c>
      <c r="N56" s="58" t="str">
        <f t="shared" si="14"/>
        <v/>
      </c>
      <c r="O56" s="342" t="b">
        <f t="shared" si="7"/>
        <v>0</v>
      </c>
      <c r="P56" s="343">
        <f t="shared" si="15"/>
        <v>1</v>
      </c>
    </row>
    <row r="57" spans="1:16">
      <c r="A57" s="139">
        <v>48</v>
      </c>
      <c r="B57" s="6"/>
      <c r="C57" s="6"/>
      <c r="D57" s="6"/>
      <c r="E57" s="212"/>
      <c r="F57" s="211"/>
      <c r="G57" s="211"/>
      <c r="H57" s="211"/>
      <c r="I57" s="16" t="str">
        <f t="shared" si="9"/>
        <v/>
      </c>
      <c r="J57" s="16" t="str">
        <f t="shared" si="10"/>
        <v/>
      </c>
      <c r="K57" s="364" t="str">
        <f t="shared" si="11"/>
        <v/>
      </c>
      <c r="L57" s="58" t="str">
        <f t="shared" si="12"/>
        <v/>
      </c>
      <c r="M57" s="365" t="str">
        <f t="shared" si="13"/>
        <v/>
      </c>
      <c r="N57" s="58" t="str">
        <f t="shared" si="14"/>
        <v/>
      </c>
      <c r="O57" s="342" t="b">
        <f t="shared" si="7"/>
        <v>0</v>
      </c>
      <c r="P57" s="343">
        <f t="shared" si="15"/>
        <v>1</v>
      </c>
    </row>
    <row r="58" spans="1:16">
      <c r="A58" s="139">
        <v>49</v>
      </c>
      <c r="B58" s="6"/>
      <c r="C58" s="6"/>
      <c r="D58" s="6"/>
      <c r="E58" s="212"/>
      <c r="F58" s="211"/>
      <c r="G58" s="211"/>
      <c r="H58" s="211"/>
      <c r="I58" s="16" t="str">
        <f t="shared" si="9"/>
        <v/>
      </c>
      <c r="J58" s="16" t="str">
        <f t="shared" si="10"/>
        <v/>
      </c>
      <c r="K58" s="364" t="str">
        <f t="shared" si="11"/>
        <v/>
      </c>
      <c r="L58" s="58" t="str">
        <f t="shared" si="12"/>
        <v/>
      </c>
      <c r="M58" s="365" t="str">
        <f t="shared" si="13"/>
        <v/>
      </c>
      <c r="N58" s="58" t="str">
        <f t="shared" si="14"/>
        <v/>
      </c>
      <c r="O58" s="342" t="b">
        <f t="shared" si="7"/>
        <v>0</v>
      </c>
      <c r="P58" s="343">
        <f t="shared" si="15"/>
        <v>1</v>
      </c>
    </row>
    <row r="59" spans="1:16">
      <c r="A59" s="139">
        <v>50</v>
      </c>
      <c r="B59" s="6"/>
      <c r="C59" s="6"/>
      <c r="D59" s="6"/>
      <c r="E59" s="212"/>
      <c r="F59" s="211"/>
      <c r="G59" s="211"/>
      <c r="H59" s="211"/>
      <c r="I59" s="16" t="str">
        <f t="shared" si="9"/>
        <v/>
      </c>
      <c r="J59" s="16" t="str">
        <f t="shared" si="10"/>
        <v/>
      </c>
      <c r="K59" s="364" t="str">
        <f t="shared" si="11"/>
        <v/>
      </c>
      <c r="L59" s="58" t="str">
        <f t="shared" si="12"/>
        <v/>
      </c>
      <c r="M59" s="365" t="str">
        <f t="shared" si="13"/>
        <v/>
      </c>
      <c r="N59" s="58" t="str">
        <f t="shared" si="14"/>
        <v/>
      </c>
      <c r="O59" s="342" t="b">
        <f t="shared" si="7"/>
        <v>0</v>
      </c>
      <c r="P59" s="343">
        <f t="shared" si="15"/>
        <v>1</v>
      </c>
    </row>
    <row r="60" spans="1:16">
      <c r="A60" s="139">
        <v>51</v>
      </c>
      <c r="B60" s="6"/>
      <c r="C60" s="6"/>
      <c r="D60" s="6"/>
      <c r="E60" s="212"/>
      <c r="F60" s="211"/>
      <c r="G60" s="211"/>
      <c r="H60" s="211"/>
      <c r="I60" s="16" t="str">
        <f t="shared" si="9"/>
        <v/>
      </c>
      <c r="J60" s="16" t="str">
        <f t="shared" si="10"/>
        <v/>
      </c>
      <c r="K60" s="364" t="str">
        <f t="shared" si="11"/>
        <v/>
      </c>
      <c r="L60" s="58" t="str">
        <f t="shared" si="12"/>
        <v/>
      </c>
      <c r="M60" s="365" t="str">
        <f t="shared" si="13"/>
        <v/>
      </c>
      <c r="N60" s="58" t="str">
        <f t="shared" si="14"/>
        <v/>
      </c>
      <c r="O60" s="342" t="b">
        <f t="shared" si="7"/>
        <v>0</v>
      </c>
      <c r="P60" s="343">
        <f t="shared" si="15"/>
        <v>1</v>
      </c>
    </row>
    <row r="61" spans="1:16">
      <c r="A61" s="139">
        <v>52</v>
      </c>
      <c r="B61" s="6"/>
      <c r="C61" s="6"/>
      <c r="D61" s="6"/>
      <c r="E61" s="212"/>
      <c r="F61" s="211"/>
      <c r="G61" s="211"/>
      <c r="H61" s="211"/>
      <c r="I61" s="16" t="str">
        <f t="shared" si="9"/>
        <v/>
      </c>
      <c r="J61" s="16" t="str">
        <f t="shared" si="10"/>
        <v/>
      </c>
      <c r="K61" s="364" t="str">
        <f t="shared" si="11"/>
        <v/>
      </c>
      <c r="L61" s="58" t="str">
        <f t="shared" si="12"/>
        <v/>
      </c>
      <c r="M61" s="365" t="str">
        <f t="shared" si="13"/>
        <v/>
      </c>
      <c r="N61" s="58" t="str">
        <f t="shared" si="14"/>
        <v/>
      </c>
      <c r="O61" s="342" t="b">
        <f t="shared" si="7"/>
        <v>0</v>
      </c>
      <c r="P61" s="343">
        <f t="shared" si="15"/>
        <v>1</v>
      </c>
    </row>
    <row r="62" spans="1:16">
      <c r="A62" s="139">
        <v>53</v>
      </c>
      <c r="B62" s="6"/>
      <c r="C62" s="6"/>
      <c r="D62" s="6"/>
      <c r="E62" s="212"/>
      <c r="F62" s="211"/>
      <c r="G62" s="211"/>
      <c r="H62" s="211"/>
      <c r="I62" s="16" t="str">
        <f t="shared" si="9"/>
        <v/>
      </c>
      <c r="J62" s="16" t="str">
        <f t="shared" si="10"/>
        <v/>
      </c>
      <c r="K62" s="364" t="str">
        <f t="shared" si="11"/>
        <v/>
      </c>
      <c r="L62" s="58" t="str">
        <f t="shared" si="12"/>
        <v/>
      </c>
      <c r="M62" s="365" t="str">
        <f t="shared" si="13"/>
        <v/>
      </c>
      <c r="N62" s="58" t="str">
        <f t="shared" si="14"/>
        <v/>
      </c>
      <c r="O62" s="342" t="b">
        <f t="shared" si="7"/>
        <v>0</v>
      </c>
      <c r="P62" s="343">
        <f t="shared" si="15"/>
        <v>1</v>
      </c>
    </row>
    <row r="63" spans="1:16">
      <c r="A63" s="139">
        <v>54</v>
      </c>
      <c r="B63" s="6"/>
      <c r="C63" s="6"/>
      <c r="D63" s="6"/>
      <c r="E63" s="212"/>
      <c r="F63" s="211"/>
      <c r="G63" s="211"/>
      <c r="H63" s="211"/>
      <c r="I63" s="16" t="str">
        <f t="shared" si="9"/>
        <v/>
      </c>
      <c r="J63" s="16" t="str">
        <f t="shared" si="10"/>
        <v/>
      </c>
      <c r="K63" s="364" t="str">
        <f t="shared" si="11"/>
        <v/>
      </c>
      <c r="L63" s="58" t="str">
        <f t="shared" si="12"/>
        <v/>
      </c>
      <c r="M63" s="365" t="str">
        <f t="shared" si="13"/>
        <v/>
      </c>
      <c r="N63" s="58" t="str">
        <f t="shared" si="14"/>
        <v/>
      </c>
      <c r="O63" s="342" t="b">
        <f t="shared" si="7"/>
        <v>0</v>
      </c>
      <c r="P63" s="343">
        <f t="shared" si="15"/>
        <v>1</v>
      </c>
    </row>
    <row r="64" spans="1:16">
      <c r="A64" s="139">
        <v>55</v>
      </c>
      <c r="B64" s="6"/>
      <c r="C64" s="6"/>
      <c r="D64" s="6"/>
      <c r="E64" s="212"/>
      <c r="F64" s="211"/>
      <c r="G64" s="211"/>
      <c r="H64" s="211"/>
      <c r="I64" s="16" t="str">
        <f t="shared" si="9"/>
        <v/>
      </c>
      <c r="J64" s="16" t="str">
        <f t="shared" si="10"/>
        <v/>
      </c>
      <c r="K64" s="364" t="str">
        <f t="shared" si="11"/>
        <v/>
      </c>
      <c r="L64" s="58" t="str">
        <f t="shared" si="12"/>
        <v/>
      </c>
      <c r="M64" s="365" t="str">
        <f t="shared" si="13"/>
        <v/>
      </c>
      <c r="N64" s="58" t="str">
        <f t="shared" si="14"/>
        <v/>
      </c>
      <c r="O64" s="342" t="b">
        <f t="shared" si="7"/>
        <v>0</v>
      </c>
      <c r="P64" s="343">
        <f t="shared" si="15"/>
        <v>1</v>
      </c>
    </row>
    <row r="65" spans="1:16">
      <c r="A65" s="139">
        <v>56</v>
      </c>
      <c r="B65" s="6"/>
      <c r="C65" s="6"/>
      <c r="D65" s="6"/>
      <c r="E65" s="212"/>
      <c r="F65" s="211"/>
      <c r="G65" s="211"/>
      <c r="H65" s="211"/>
      <c r="I65" s="16" t="str">
        <f t="shared" si="9"/>
        <v/>
      </c>
      <c r="J65" s="16" t="str">
        <f t="shared" si="10"/>
        <v/>
      </c>
      <c r="K65" s="364" t="str">
        <f t="shared" si="11"/>
        <v/>
      </c>
      <c r="L65" s="58" t="str">
        <f t="shared" si="12"/>
        <v/>
      </c>
      <c r="M65" s="365" t="str">
        <f t="shared" si="13"/>
        <v/>
      </c>
      <c r="N65" s="58" t="str">
        <f t="shared" si="14"/>
        <v/>
      </c>
      <c r="O65" s="342" t="b">
        <f t="shared" si="7"/>
        <v>0</v>
      </c>
      <c r="P65" s="343">
        <f t="shared" si="15"/>
        <v>1</v>
      </c>
    </row>
    <row r="66" spans="1:16">
      <c r="A66" s="139">
        <v>57</v>
      </c>
      <c r="B66" s="6"/>
      <c r="C66" s="6"/>
      <c r="D66" s="6"/>
      <c r="E66" s="212"/>
      <c r="F66" s="211"/>
      <c r="G66" s="211"/>
      <c r="H66" s="211"/>
      <c r="I66" s="16" t="str">
        <f t="shared" si="9"/>
        <v/>
      </c>
      <c r="J66" s="16" t="str">
        <f t="shared" si="10"/>
        <v/>
      </c>
      <c r="K66" s="364" t="str">
        <f t="shared" si="11"/>
        <v/>
      </c>
      <c r="L66" s="58" t="str">
        <f t="shared" si="12"/>
        <v/>
      </c>
      <c r="M66" s="365" t="str">
        <f t="shared" si="13"/>
        <v/>
      </c>
      <c r="N66" s="58" t="str">
        <f t="shared" si="14"/>
        <v/>
      </c>
      <c r="O66" s="342" t="b">
        <f t="shared" si="7"/>
        <v>0</v>
      </c>
      <c r="P66" s="343">
        <f t="shared" si="15"/>
        <v>1</v>
      </c>
    </row>
    <row r="67" spans="1:16">
      <c r="A67" s="139">
        <v>58</v>
      </c>
      <c r="B67" s="6"/>
      <c r="C67" s="6"/>
      <c r="D67" s="6"/>
      <c r="E67" s="212"/>
      <c r="F67" s="211"/>
      <c r="G67" s="211"/>
      <c r="H67" s="211"/>
      <c r="I67" s="16" t="str">
        <f t="shared" si="9"/>
        <v/>
      </c>
      <c r="J67" s="16" t="str">
        <f t="shared" si="10"/>
        <v/>
      </c>
      <c r="K67" s="364" t="str">
        <f t="shared" si="11"/>
        <v/>
      </c>
      <c r="L67" s="58" t="str">
        <f t="shared" si="12"/>
        <v/>
      </c>
      <c r="M67" s="365" t="str">
        <f t="shared" si="13"/>
        <v/>
      </c>
      <c r="N67" s="58" t="str">
        <f t="shared" si="14"/>
        <v/>
      </c>
      <c r="O67" s="342" t="b">
        <f t="shared" si="7"/>
        <v>0</v>
      </c>
      <c r="P67" s="343">
        <f t="shared" si="15"/>
        <v>1</v>
      </c>
    </row>
    <row r="68" spans="1:16">
      <c r="A68" s="139">
        <v>59</v>
      </c>
      <c r="B68" s="6"/>
      <c r="C68" s="6"/>
      <c r="D68" s="6"/>
      <c r="E68" s="212"/>
      <c r="F68" s="211"/>
      <c r="G68" s="211"/>
      <c r="H68" s="211"/>
      <c r="I68" s="16" t="str">
        <f t="shared" si="9"/>
        <v/>
      </c>
      <c r="J68" s="16" t="str">
        <f t="shared" si="10"/>
        <v/>
      </c>
      <c r="K68" s="364" t="str">
        <f t="shared" si="11"/>
        <v/>
      </c>
      <c r="L68" s="58" t="str">
        <f t="shared" si="12"/>
        <v/>
      </c>
      <c r="M68" s="365" t="str">
        <f t="shared" si="13"/>
        <v/>
      </c>
      <c r="N68" s="58" t="str">
        <f t="shared" si="14"/>
        <v/>
      </c>
      <c r="O68" s="342" t="b">
        <f t="shared" si="7"/>
        <v>0</v>
      </c>
      <c r="P68" s="343">
        <f t="shared" si="15"/>
        <v>1</v>
      </c>
    </row>
    <row r="69" spans="1:16">
      <c r="A69" s="139">
        <v>60</v>
      </c>
      <c r="B69" s="6"/>
      <c r="C69" s="6"/>
      <c r="D69" s="6"/>
      <c r="E69" s="212"/>
      <c r="F69" s="211"/>
      <c r="G69" s="211"/>
      <c r="H69" s="211"/>
      <c r="I69" s="16" t="str">
        <f t="shared" si="9"/>
        <v/>
      </c>
      <c r="J69" s="16" t="str">
        <f t="shared" si="10"/>
        <v/>
      </c>
      <c r="K69" s="364" t="str">
        <f t="shared" si="11"/>
        <v/>
      </c>
      <c r="L69" s="58" t="str">
        <f t="shared" si="12"/>
        <v/>
      </c>
      <c r="M69" s="365" t="str">
        <f t="shared" si="13"/>
        <v/>
      </c>
      <c r="N69" s="58" t="str">
        <f t="shared" si="14"/>
        <v/>
      </c>
      <c r="O69" s="342" t="b">
        <f t="shared" si="7"/>
        <v>0</v>
      </c>
      <c r="P69" s="343">
        <f t="shared" si="15"/>
        <v>1</v>
      </c>
    </row>
    <row r="70" spans="1:16">
      <c r="A70" s="139">
        <v>61</v>
      </c>
      <c r="B70" s="6"/>
      <c r="C70" s="6"/>
      <c r="D70" s="6"/>
      <c r="E70" s="212"/>
      <c r="F70" s="211"/>
      <c r="G70" s="211"/>
      <c r="H70" s="211"/>
      <c r="I70" s="16" t="str">
        <f t="shared" si="9"/>
        <v/>
      </c>
      <c r="J70" s="16" t="str">
        <f t="shared" si="10"/>
        <v/>
      </c>
      <c r="K70" s="364" t="str">
        <f t="shared" si="11"/>
        <v/>
      </c>
      <c r="L70" s="58" t="str">
        <f t="shared" si="12"/>
        <v/>
      </c>
      <c r="M70" s="365" t="str">
        <f t="shared" si="13"/>
        <v/>
      </c>
      <c r="N70" s="58" t="str">
        <f t="shared" si="14"/>
        <v/>
      </c>
      <c r="O70" s="342" t="b">
        <f t="shared" si="7"/>
        <v>0</v>
      </c>
      <c r="P70" s="343">
        <f t="shared" si="15"/>
        <v>1</v>
      </c>
    </row>
    <row r="71" spans="1:16">
      <c r="A71" s="139">
        <v>62</v>
      </c>
      <c r="B71" s="6"/>
      <c r="C71" s="6"/>
      <c r="D71" s="6"/>
      <c r="E71" s="212"/>
      <c r="F71" s="211"/>
      <c r="G71" s="211"/>
      <c r="H71" s="211"/>
      <c r="I71" s="16" t="str">
        <f t="shared" si="9"/>
        <v/>
      </c>
      <c r="J71" s="16" t="str">
        <f t="shared" si="10"/>
        <v/>
      </c>
      <c r="K71" s="364" t="str">
        <f t="shared" si="11"/>
        <v/>
      </c>
      <c r="L71" s="58" t="str">
        <f t="shared" si="12"/>
        <v/>
      </c>
      <c r="M71" s="365" t="str">
        <f t="shared" si="13"/>
        <v/>
      </c>
      <c r="N71" s="58" t="str">
        <f t="shared" si="14"/>
        <v/>
      </c>
      <c r="O71" s="342" t="b">
        <f t="shared" si="7"/>
        <v>0</v>
      </c>
      <c r="P71" s="343">
        <f t="shared" si="15"/>
        <v>1</v>
      </c>
    </row>
    <row r="72" spans="1:16">
      <c r="A72" s="139">
        <v>63</v>
      </c>
      <c r="B72" s="6"/>
      <c r="C72" s="6"/>
      <c r="D72" s="6"/>
      <c r="E72" s="212"/>
      <c r="F72" s="211"/>
      <c r="G72" s="211"/>
      <c r="H72" s="211"/>
      <c r="I72" s="16" t="str">
        <f t="shared" si="9"/>
        <v/>
      </c>
      <c r="J72" s="16" t="str">
        <f t="shared" si="10"/>
        <v/>
      </c>
      <c r="K72" s="364" t="str">
        <f t="shared" si="11"/>
        <v/>
      </c>
      <c r="L72" s="58" t="str">
        <f t="shared" si="12"/>
        <v/>
      </c>
      <c r="M72" s="365" t="str">
        <f t="shared" si="13"/>
        <v/>
      </c>
      <c r="N72" s="58" t="str">
        <f t="shared" si="14"/>
        <v/>
      </c>
      <c r="O72" s="342" t="b">
        <f t="shared" si="7"/>
        <v>0</v>
      </c>
      <c r="P72" s="343">
        <f t="shared" si="15"/>
        <v>1</v>
      </c>
    </row>
    <row r="73" spans="1:16">
      <c r="A73" s="139">
        <v>64</v>
      </c>
      <c r="B73" s="6"/>
      <c r="C73" s="6"/>
      <c r="D73" s="6"/>
      <c r="E73" s="212"/>
      <c r="F73" s="211"/>
      <c r="G73" s="211"/>
      <c r="H73" s="211"/>
      <c r="I73" s="16" t="str">
        <f t="shared" si="9"/>
        <v/>
      </c>
      <c r="J73" s="16" t="str">
        <f t="shared" si="10"/>
        <v/>
      </c>
      <c r="K73" s="364" t="str">
        <f t="shared" si="11"/>
        <v/>
      </c>
      <c r="L73" s="58" t="str">
        <f t="shared" si="12"/>
        <v/>
      </c>
      <c r="M73" s="365" t="str">
        <f t="shared" si="13"/>
        <v/>
      </c>
      <c r="N73" s="58" t="str">
        <f t="shared" si="14"/>
        <v/>
      </c>
      <c r="O73" s="342" t="b">
        <f t="shared" si="7"/>
        <v>0</v>
      </c>
      <c r="P73" s="343">
        <f t="shared" si="15"/>
        <v>1</v>
      </c>
    </row>
    <row r="74" spans="1:16">
      <c r="A74" s="139">
        <v>65</v>
      </c>
      <c r="B74" s="6"/>
      <c r="C74" s="6"/>
      <c r="D74" s="6"/>
      <c r="E74" s="212"/>
      <c r="F74" s="211"/>
      <c r="G74" s="211"/>
      <c r="H74" s="211"/>
      <c r="I74" s="16" t="str">
        <f t="shared" ref="I74:I137" si="16">IF(OR($B74="",$C74="",$D74="",$E74="",$F74&lt;an_initial,$F74&gt;an_final,$O74=FALSE),"",IF($H74="",CS_STR_B*$G74/P74,CS_STR_B*$H74))</f>
        <v/>
      </c>
      <c r="J74" s="16" t="str">
        <f t="shared" ref="J74:J137" si="17">IF(OR($B74="",$C74="",$D74="",$E74="",$F74="",$F74&gt;an_final,$O74=FALSE),"",IF($H74="",CS_STR_B*$G74/P74,CS_STR_B*$H74))</f>
        <v/>
      </c>
      <c r="K74" s="364" t="str">
        <f t="shared" ref="K74:K108" si="18">IF(OR($B74="",$C74="",$D74="",$E74="",$F74="",$F74&gt;an_final,$O74=FALSE),"",IF($F74&gt;=an_initial,1,""))</f>
        <v/>
      </c>
      <c r="L74" s="58" t="str">
        <f t="shared" ref="L74:L108" si="19">IF(OR($B74="",$C74="",$D74="",$E74="",$F74="",$F74&gt;an_final,$O74=FALSE),"",1)</f>
        <v/>
      </c>
      <c r="M74" s="365" t="str">
        <f t="shared" ref="M74:M108" si="20">IF(OR($B74="",$C74="",$D74="",$E74="",$F74="",$F74&gt;an_final,$O74=FALSE),"",IF($H74="",$G74/P74,$H74))</f>
        <v/>
      </c>
      <c r="N74" s="58" t="str">
        <f t="shared" ref="N74:N108" si="21">IF(OR($B74="",$C74="",$D74="",$E74="",$F74="",$F74&lt;an_initial,$F74&gt;an_final,$O74=FALSE),"",IF($H74="",$G74/P74,$H74))</f>
        <v/>
      </c>
      <c r="O74" s="342" t="b">
        <f t="shared" ref="O74:O108" si="22">IF(nume_candidat="",FALSE,ISNUMBER(SEARCH(nume_candidat,$B74)))</f>
        <v>0</v>
      </c>
      <c r="P74" s="343">
        <f t="shared" si="15"/>
        <v>1</v>
      </c>
    </row>
    <row r="75" spans="1:16">
      <c r="A75" s="139">
        <v>66</v>
      </c>
      <c r="B75" s="6"/>
      <c r="C75" s="6"/>
      <c r="D75" s="6"/>
      <c r="E75" s="212"/>
      <c r="F75" s="211"/>
      <c r="G75" s="211"/>
      <c r="H75" s="211"/>
      <c r="I75" s="16" t="str">
        <f t="shared" si="16"/>
        <v/>
      </c>
      <c r="J75" s="16" t="str">
        <f t="shared" si="17"/>
        <v/>
      </c>
      <c r="K75" s="364" t="str">
        <f t="shared" si="18"/>
        <v/>
      </c>
      <c r="L75" s="58" t="str">
        <f t="shared" si="19"/>
        <v/>
      </c>
      <c r="M75" s="365" t="str">
        <f t="shared" si="20"/>
        <v/>
      </c>
      <c r="N75" s="58" t="str">
        <f t="shared" si="21"/>
        <v/>
      </c>
      <c r="O75" s="342" t="b">
        <f t="shared" si="22"/>
        <v>0</v>
      </c>
      <c r="P75" s="343">
        <f t="shared" ref="P75:P108" si="23">LEN(B75)-LEN(SUBSTITUTE(B75,",",""))+1</f>
        <v>1</v>
      </c>
    </row>
    <row r="76" spans="1:16">
      <c r="A76" s="139">
        <v>67</v>
      </c>
      <c r="B76" s="6"/>
      <c r="C76" s="6"/>
      <c r="D76" s="6"/>
      <c r="E76" s="212"/>
      <c r="F76" s="211"/>
      <c r="G76" s="211"/>
      <c r="H76" s="211"/>
      <c r="I76" s="16" t="str">
        <f t="shared" si="16"/>
        <v/>
      </c>
      <c r="J76" s="16" t="str">
        <f t="shared" si="17"/>
        <v/>
      </c>
      <c r="K76" s="364" t="str">
        <f t="shared" si="18"/>
        <v/>
      </c>
      <c r="L76" s="58" t="str">
        <f t="shared" si="19"/>
        <v/>
      </c>
      <c r="M76" s="365" t="str">
        <f t="shared" si="20"/>
        <v/>
      </c>
      <c r="N76" s="58" t="str">
        <f t="shared" si="21"/>
        <v/>
      </c>
      <c r="O76" s="342" t="b">
        <f t="shared" si="22"/>
        <v>0</v>
      </c>
      <c r="P76" s="343">
        <f t="shared" si="23"/>
        <v>1</v>
      </c>
    </row>
    <row r="77" spans="1:16">
      <c r="A77" s="139">
        <v>68</v>
      </c>
      <c r="B77" s="6"/>
      <c r="C77" s="6"/>
      <c r="D77" s="6"/>
      <c r="E77" s="212"/>
      <c r="F77" s="211"/>
      <c r="G77" s="211"/>
      <c r="H77" s="211"/>
      <c r="I77" s="16" t="str">
        <f t="shared" si="16"/>
        <v/>
      </c>
      <c r="J77" s="16" t="str">
        <f t="shared" si="17"/>
        <v/>
      </c>
      <c r="K77" s="364" t="str">
        <f t="shared" si="18"/>
        <v/>
      </c>
      <c r="L77" s="58" t="str">
        <f t="shared" si="19"/>
        <v/>
      </c>
      <c r="M77" s="365" t="str">
        <f t="shared" si="20"/>
        <v/>
      </c>
      <c r="N77" s="58" t="str">
        <f t="shared" si="21"/>
        <v/>
      </c>
      <c r="O77" s="342" t="b">
        <f t="shared" si="22"/>
        <v>0</v>
      </c>
      <c r="P77" s="343">
        <f t="shared" si="23"/>
        <v>1</v>
      </c>
    </row>
    <row r="78" spans="1:16">
      <c r="A78" s="139">
        <v>69</v>
      </c>
      <c r="B78" s="6"/>
      <c r="C78" s="6"/>
      <c r="D78" s="6"/>
      <c r="E78" s="212"/>
      <c r="F78" s="211"/>
      <c r="G78" s="211"/>
      <c r="H78" s="211"/>
      <c r="I78" s="16" t="str">
        <f t="shared" si="16"/>
        <v/>
      </c>
      <c r="J78" s="16" t="str">
        <f t="shared" si="17"/>
        <v/>
      </c>
      <c r="K78" s="364" t="str">
        <f t="shared" si="18"/>
        <v/>
      </c>
      <c r="L78" s="58" t="str">
        <f t="shared" si="19"/>
        <v/>
      </c>
      <c r="M78" s="365" t="str">
        <f t="shared" si="20"/>
        <v/>
      </c>
      <c r="N78" s="58" t="str">
        <f t="shared" si="21"/>
        <v/>
      </c>
      <c r="O78" s="342" t="b">
        <f t="shared" si="22"/>
        <v>0</v>
      </c>
      <c r="P78" s="343">
        <f t="shared" si="23"/>
        <v>1</v>
      </c>
    </row>
    <row r="79" spans="1:16">
      <c r="A79" s="139">
        <v>70</v>
      </c>
      <c r="B79" s="6"/>
      <c r="C79" s="6"/>
      <c r="D79" s="6"/>
      <c r="E79" s="212"/>
      <c r="F79" s="211"/>
      <c r="G79" s="211"/>
      <c r="H79" s="211"/>
      <c r="I79" s="16" t="str">
        <f t="shared" si="16"/>
        <v/>
      </c>
      <c r="J79" s="16" t="str">
        <f t="shared" si="17"/>
        <v/>
      </c>
      <c r="K79" s="364" t="str">
        <f t="shared" si="18"/>
        <v/>
      </c>
      <c r="L79" s="58" t="str">
        <f t="shared" si="19"/>
        <v/>
      </c>
      <c r="M79" s="365" t="str">
        <f t="shared" si="20"/>
        <v/>
      </c>
      <c r="N79" s="58" t="str">
        <f t="shared" si="21"/>
        <v/>
      </c>
      <c r="O79" s="342" t="b">
        <f t="shared" si="22"/>
        <v>0</v>
      </c>
      <c r="P79" s="343">
        <f t="shared" si="23"/>
        <v>1</v>
      </c>
    </row>
    <row r="80" spans="1:16">
      <c r="A80" s="139">
        <v>71</v>
      </c>
      <c r="B80" s="6"/>
      <c r="C80" s="6"/>
      <c r="D80" s="6"/>
      <c r="E80" s="212"/>
      <c r="F80" s="211"/>
      <c r="G80" s="211"/>
      <c r="H80" s="211"/>
      <c r="I80" s="16" t="str">
        <f t="shared" si="16"/>
        <v/>
      </c>
      <c r="J80" s="16" t="str">
        <f t="shared" si="17"/>
        <v/>
      </c>
      <c r="K80" s="364" t="str">
        <f t="shared" si="18"/>
        <v/>
      </c>
      <c r="L80" s="58" t="str">
        <f t="shared" si="19"/>
        <v/>
      </c>
      <c r="M80" s="365" t="str">
        <f t="shared" si="20"/>
        <v/>
      </c>
      <c r="N80" s="58" t="str">
        <f t="shared" si="21"/>
        <v/>
      </c>
      <c r="O80" s="342" t="b">
        <f t="shared" si="22"/>
        <v>0</v>
      </c>
      <c r="P80" s="343">
        <f t="shared" si="23"/>
        <v>1</v>
      </c>
    </row>
    <row r="81" spans="1:16">
      <c r="A81" s="139">
        <v>72</v>
      </c>
      <c r="B81" s="6"/>
      <c r="C81" s="6"/>
      <c r="D81" s="6"/>
      <c r="E81" s="212"/>
      <c r="F81" s="211"/>
      <c r="G81" s="211"/>
      <c r="H81" s="211"/>
      <c r="I81" s="16" t="str">
        <f t="shared" si="16"/>
        <v/>
      </c>
      <c r="J81" s="16" t="str">
        <f t="shared" si="17"/>
        <v/>
      </c>
      <c r="K81" s="364" t="str">
        <f t="shared" si="18"/>
        <v/>
      </c>
      <c r="L81" s="58" t="str">
        <f t="shared" si="19"/>
        <v/>
      </c>
      <c r="M81" s="365" t="str">
        <f t="shared" si="20"/>
        <v/>
      </c>
      <c r="N81" s="58" t="str">
        <f t="shared" si="21"/>
        <v/>
      </c>
      <c r="O81" s="342" t="b">
        <f t="shared" si="22"/>
        <v>0</v>
      </c>
      <c r="P81" s="343">
        <f t="shared" si="23"/>
        <v>1</v>
      </c>
    </row>
    <row r="82" spans="1:16">
      <c r="A82" s="139">
        <v>73</v>
      </c>
      <c r="B82" s="6"/>
      <c r="C82" s="6"/>
      <c r="D82" s="6"/>
      <c r="E82" s="212"/>
      <c r="F82" s="211"/>
      <c r="G82" s="211"/>
      <c r="H82" s="211"/>
      <c r="I82" s="16" t="str">
        <f t="shared" si="16"/>
        <v/>
      </c>
      <c r="J82" s="16" t="str">
        <f t="shared" si="17"/>
        <v/>
      </c>
      <c r="K82" s="364" t="str">
        <f t="shared" si="18"/>
        <v/>
      </c>
      <c r="L82" s="58" t="str">
        <f t="shared" si="19"/>
        <v/>
      </c>
      <c r="M82" s="365" t="str">
        <f t="shared" si="20"/>
        <v/>
      </c>
      <c r="N82" s="58" t="str">
        <f t="shared" si="21"/>
        <v/>
      </c>
      <c r="O82" s="342" t="b">
        <f t="shared" si="22"/>
        <v>0</v>
      </c>
      <c r="P82" s="343">
        <f t="shared" si="23"/>
        <v>1</v>
      </c>
    </row>
    <row r="83" spans="1:16">
      <c r="A83" s="139">
        <v>74</v>
      </c>
      <c r="B83" s="6"/>
      <c r="C83" s="6"/>
      <c r="D83" s="6"/>
      <c r="E83" s="212"/>
      <c r="F83" s="211"/>
      <c r="G83" s="211"/>
      <c r="H83" s="211"/>
      <c r="I83" s="16" t="str">
        <f t="shared" si="16"/>
        <v/>
      </c>
      <c r="J83" s="16" t="str">
        <f t="shared" si="17"/>
        <v/>
      </c>
      <c r="K83" s="364" t="str">
        <f t="shared" si="18"/>
        <v/>
      </c>
      <c r="L83" s="58" t="str">
        <f t="shared" si="19"/>
        <v/>
      </c>
      <c r="M83" s="365" t="str">
        <f t="shared" si="20"/>
        <v/>
      </c>
      <c r="N83" s="58" t="str">
        <f t="shared" si="21"/>
        <v/>
      </c>
      <c r="O83" s="342" t="b">
        <f t="shared" si="22"/>
        <v>0</v>
      </c>
      <c r="P83" s="343">
        <f t="shared" si="23"/>
        <v>1</v>
      </c>
    </row>
    <row r="84" spans="1:16">
      <c r="A84" s="139">
        <v>75</v>
      </c>
      <c r="B84" s="6"/>
      <c r="C84" s="6"/>
      <c r="D84" s="6"/>
      <c r="E84" s="212"/>
      <c r="F84" s="211"/>
      <c r="G84" s="211"/>
      <c r="H84" s="211"/>
      <c r="I84" s="16" t="str">
        <f t="shared" si="16"/>
        <v/>
      </c>
      <c r="J84" s="16" t="str">
        <f t="shared" si="17"/>
        <v/>
      </c>
      <c r="K84" s="364" t="str">
        <f t="shared" si="18"/>
        <v/>
      </c>
      <c r="L84" s="58" t="str">
        <f t="shared" si="19"/>
        <v/>
      </c>
      <c r="M84" s="365" t="str">
        <f t="shared" si="20"/>
        <v/>
      </c>
      <c r="N84" s="58" t="str">
        <f t="shared" si="21"/>
        <v/>
      </c>
      <c r="O84" s="342" t="b">
        <f t="shared" si="22"/>
        <v>0</v>
      </c>
      <c r="P84" s="343">
        <f t="shared" si="23"/>
        <v>1</v>
      </c>
    </row>
    <row r="85" spans="1:16">
      <c r="A85" s="139">
        <v>76</v>
      </c>
      <c r="B85" s="6"/>
      <c r="C85" s="6"/>
      <c r="D85" s="6"/>
      <c r="E85" s="212"/>
      <c r="F85" s="211"/>
      <c r="G85" s="211"/>
      <c r="H85" s="211"/>
      <c r="I85" s="16" t="str">
        <f t="shared" si="16"/>
        <v/>
      </c>
      <c r="J85" s="16" t="str">
        <f t="shared" si="17"/>
        <v/>
      </c>
      <c r="K85" s="364" t="str">
        <f t="shared" si="18"/>
        <v/>
      </c>
      <c r="L85" s="58" t="str">
        <f t="shared" si="19"/>
        <v/>
      </c>
      <c r="M85" s="365" t="str">
        <f t="shared" si="20"/>
        <v/>
      </c>
      <c r="N85" s="58" t="str">
        <f t="shared" si="21"/>
        <v/>
      </c>
      <c r="O85" s="342" t="b">
        <f t="shared" si="22"/>
        <v>0</v>
      </c>
      <c r="P85" s="343">
        <f t="shared" si="23"/>
        <v>1</v>
      </c>
    </row>
    <row r="86" spans="1:16">
      <c r="A86" s="139">
        <v>77</v>
      </c>
      <c r="B86" s="6"/>
      <c r="C86" s="6"/>
      <c r="D86" s="6"/>
      <c r="E86" s="212"/>
      <c r="F86" s="211"/>
      <c r="G86" s="211"/>
      <c r="H86" s="211"/>
      <c r="I86" s="16" t="str">
        <f t="shared" si="16"/>
        <v/>
      </c>
      <c r="J86" s="16" t="str">
        <f t="shared" si="17"/>
        <v/>
      </c>
      <c r="K86" s="364" t="str">
        <f t="shared" si="18"/>
        <v/>
      </c>
      <c r="L86" s="58" t="str">
        <f t="shared" si="19"/>
        <v/>
      </c>
      <c r="M86" s="365" t="str">
        <f t="shared" si="20"/>
        <v/>
      </c>
      <c r="N86" s="58" t="str">
        <f t="shared" si="21"/>
        <v/>
      </c>
      <c r="O86" s="342" t="b">
        <f t="shared" si="22"/>
        <v>0</v>
      </c>
      <c r="P86" s="343">
        <f t="shared" si="23"/>
        <v>1</v>
      </c>
    </row>
    <row r="87" spans="1:16">
      <c r="A87" s="139">
        <v>78</v>
      </c>
      <c r="B87" s="6"/>
      <c r="C87" s="6"/>
      <c r="D87" s="6"/>
      <c r="E87" s="212"/>
      <c r="F87" s="211"/>
      <c r="G87" s="211"/>
      <c r="H87" s="211"/>
      <c r="I87" s="16" t="str">
        <f t="shared" si="16"/>
        <v/>
      </c>
      <c r="J87" s="16" t="str">
        <f t="shared" si="17"/>
        <v/>
      </c>
      <c r="K87" s="364" t="str">
        <f t="shared" si="18"/>
        <v/>
      </c>
      <c r="L87" s="58" t="str">
        <f t="shared" si="19"/>
        <v/>
      </c>
      <c r="M87" s="365" t="str">
        <f t="shared" si="20"/>
        <v/>
      </c>
      <c r="N87" s="58" t="str">
        <f t="shared" si="21"/>
        <v/>
      </c>
      <c r="O87" s="342" t="b">
        <f t="shared" si="22"/>
        <v>0</v>
      </c>
      <c r="P87" s="343">
        <f t="shared" si="23"/>
        <v>1</v>
      </c>
    </row>
    <row r="88" spans="1:16">
      <c r="A88" s="139">
        <v>79</v>
      </c>
      <c r="B88" s="6"/>
      <c r="C88" s="6"/>
      <c r="D88" s="6"/>
      <c r="E88" s="212"/>
      <c r="F88" s="211"/>
      <c r="G88" s="211"/>
      <c r="H88" s="211"/>
      <c r="I88" s="16" t="str">
        <f t="shared" si="16"/>
        <v/>
      </c>
      <c r="J88" s="16" t="str">
        <f t="shared" si="17"/>
        <v/>
      </c>
      <c r="K88" s="364" t="str">
        <f t="shared" si="18"/>
        <v/>
      </c>
      <c r="L88" s="58" t="str">
        <f t="shared" si="19"/>
        <v/>
      </c>
      <c r="M88" s="365" t="str">
        <f t="shared" si="20"/>
        <v/>
      </c>
      <c r="N88" s="58" t="str">
        <f t="shared" si="21"/>
        <v/>
      </c>
      <c r="O88" s="342" t="b">
        <f t="shared" si="22"/>
        <v>0</v>
      </c>
      <c r="P88" s="343">
        <f t="shared" si="23"/>
        <v>1</v>
      </c>
    </row>
    <row r="89" spans="1:16">
      <c r="A89" s="139">
        <v>80</v>
      </c>
      <c r="B89" s="6"/>
      <c r="C89" s="6"/>
      <c r="D89" s="6"/>
      <c r="E89" s="212"/>
      <c r="F89" s="211"/>
      <c r="G89" s="211"/>
      <c r="H89" s="211"/>
      <c r="I89" s="16" t="str">
        <f t="shared" si="16"/>
        <v/>
      </c>
      <c r="J89" s="16" t="str">
        <f t="shared" si="17"/>
        <v/>
      </c>
      <c r="K89" s="364" t="str">
        <f t="shared" si="18"/>
        <v/>
      </c>
      <c r="L89" s="58" t="str">
        <f t="shared" si="19"/>
        <v/>
      </c>
      <c r="M89" s="365" t="str">
        <f t="shared" si="20"/>
        <v/>
      </c>
      <c r="N89" s="58" t="str">
        <f t="shared" si="21"/>
        <v/>
      </c>
      <c r="O89" s="342" t="b">
        <f t="shared" si="22"/>
        <v>0</v>
      </c>
      <c r="P89" s="343">
        <f t="shared" si="23"/>
        <v>1</v>
      </c>
    </row>
    <row r="90" spans="1:16">
      <c r="A90" s="139">
        <v>81</v>
      </c>
      <c r="B90" s="6"/>
      <c r="C90" s="6"/>
      <c r="D90" s="6"/>
      <c r="E90" s="212"/>
      <c r="F90" s="211"/>
      <c r="G90" s="211"/>
      <c r="H90" s="211"/>
      <c r="I90" s="16" t="str">
        <f t="shared" si="16"/>
        <v/>
      </c>
      <c r="J90" s="16" t="str">
        <f t="shared" si="17"/>
        <v/>
      </c>
      <c r="K90" s="364" t="str">
        <f t="shared" si="18"/>
        <v/>
      </c>
      <c r="L90" s="58" t="str">
        <f t="shared" si="19"/>
        <v/>
      </c>
      <c r="M90" s="365" t="str">
        <f t="shared" si="20"/>
        <v/>
      </c>
      <c r="N90" s="58" t="str">
        <f t="shared" si="21"/>
        <v/>
      </c>
      <c r="O90" s="342" t="b">
        <f t="shared" si="22"/>
        <v>0</v>
      </c>
      <c r="P90" s="343">
        <f t="shared" si="23"/>
        <v>1</v>
      </c>
    </row>
    <row r="91" spans="1:16">
      <c r="A91" s="139">
        <v>82</v>
      </c>
      <c r="B91" s="6"/>
      <c r="C91" s="6"/>
      <c r="D91" s="6"/>
      <c r="E91" s="212"/>
      <c r="F91" s="211"/>
      <c r="G91" s="211"/>
      <c r="H91" s="211"/>
      <c r="I91" s="16" t="str">
        <f t="shared" si="16"/>
        <v/>
      </c>
      <c r="J91" s="16" t="str">
        <f t="shared" si="17"/>
        <v/>
      </c>
      <c r="K91" s="364" t="str">
        <f t="shared" si="18"/>
        <v/>
      </c>
      <c r="L91" s="58" t="str">
        <f t="shared" si="19"/>
        <v/>
      </c>
      <c r="M91" s="365" t="str">
        <f t="shared" si="20"/>
        <v/>
      </c>
      <c r="N91" s="58" t="str">
        <f t="shared" si="21"/>
        <v/>
      </c>
      <c r="O91" s="342" t="b">
        <f t="shared" si="22"/>
        <v>0</v>
      </c>
      <c r="P91" s="343">
        <f t="shared" si="23"/>
        <v>1</v>
      </c>
    </row>
    <row r="92" spans="1:16">
      <c r="A92" s="139">
        <v>83</v>
      </c>
      <c r="B92" s="6"/>
      <c r="C92" s="6"/>
      <c r="D92" s="6"/>
      <c r="E92" s="212"/>
      <c r="F92" s="211"/>
      <c r="G92" s="211"/>
      <c r="H92" s="211"/>
      <c r="I92" s="16" t="str">
        <f t="shared" si="16"/>
        <v/>
      </c>
      <c r="J92" s="16" t="str">
        <f t="shared" si="17"/>
        <v/>
      </c>
      <c r="K92" s="364" t="str">
        <f t="shared" si="18"/>
        <v/>
      </c>
      <c r="L92" s="58" t="str">
        <f t="shared" si="19"/>
        <v/>
      </c>
      <c r="M92" s="365" t="str">
        <f t="shared" si="20"/>
        <v/>
      </c>
      <c r="N92" s="58" t="str">
        <f t="shared" si="21"/>
        <v/>
      </c>
      <c r="O92" s="342" t="b">
        <f t="shared" si="22"/>
        <v>0</v>
      </c>
      <c r="P92" s="343">
        <f t="shared" si="23"/>
        <v>1</v>
      </c>
    </row>
    <row r="93" spans="1:16">
      <c r="A93" s="139">
        <v>84</v>
      </c>
      <c r="B93" s="6"/>
      <c r="C93" s="6"/>
      <c r="D93" s="6"/>
      <c r="E93" s="212"/>
      <c r="F93" s="211"/>
      <c r="G93" s="211"/>
      <c r="H93" s="211"/>
      <c r="I93" s="16" t="str">
        <f t="shared" si="16"/>
        <v/>
      </c>
      <c r="J93" s="16" t="str">
        <f t="shared" si="17"/>
        <v/>
      </c>
      <c r="K93" s="364" t="str">
        <f t="shared" si="18"/>
        <v/>
      </c>
      <c r="L93" s="58" t="str">
        <f t="shared" si="19"/>
        <v/>
      </c>
      <c r="M93" s="365" t="str">
        <f t="shared" si="20"/>
        <v/>
      </c>
      <c r="N93" s="58" t="str">
        <f t="shared" si="21"/>
        <v/>
      </c>
      <c r="O93" s="342" t="b">
        <f t="shared" si="22"/>
        <v>0</v>
      </c>
      <c r="P93" s="343">
        <f t="shared" si="23"/>
        <v>1</v>
      </c>
    </row>
    <row r="94" spans="1:16">
      <c r="A94" s="139">
        <v>85</v>
      </c>
      <c r="B94" s="6"/>
      <c r="C94" s="6"/>
      <c r="D94" s="6"/>
      <c r="E94" s="212"/>
      <c r="F94" s="211"/>
      <c r="G94" s="211"/>
      <c r="H94" s="211"/>
      <c r="I94" s="16" t="str">
        <f t="shared" si="16"/>
        <v/>
      </c>
      <c r="J94" s="16" t="str">
        <f t="shared" si="17"/>
        <v/>
      </c>
      <c r="K94" s="364" t="str">
        <f t="shared" si="18"/>
        <v/>
      </c>
      <c r="L94" s="58" t="str">
        <f t="shared" si="19"/>
        <v/>
      </c>
      <c r="M94" s="365" t="str">
        <f t="shared" si="20"/>
        <v/>
      </c>
      <c r="N94" s="58" t="str">
        <f t="shared" si="21"/>
        <v/>
      </c>
      <c r="O94" s="342" t="b">
        <f t="shared" si="22"/>
        <v>0</v>
      </c>
      <c r="P94" s="343">
        <f t="shared" si="23"/>
        <v>1</v>
      </c>
    </row>
    <row r="95" spans="1:16">
      <c r="A95" s="139">
        <v>86</v>
      </c>
      <c r="B95" s="6"/>
      <c r="C95" s="6"/>
      <c r="D95" s="6"/>
      <c r="E95" s="212"/>
      <c r="F95" s="211"/>
      <c r="G95" s="211"/>
      <c r="H95" s="211"/>
      <c r="I95" s="16" t="str">
        <f t="shared" si="16"/>
        <v/>
      </c>
      <c r="J95" s="16" t="str">
        <f t="shared" si="17"/>
        <v/>
      </c>
      <c r="K95" s="364" t="str">
        <f t="shared" si="18"/>
        <v/>
      </c>
      <c r="L95" s="58" t="str">
        <f t="shared" si="19"/>
        <v/>
      </c>
      <c r="M95" s="365" t="str">
        <f t="shared" si="20"/>
        <v/>
      </c>
      <c r="N95" s="58" t="str">
        <f t="shared" si="21"/>
        <v/>
      </c>
      <c r="O95" s="342" t="b">
        <f t="shared" si="22"/>
        <v>0</v>
      </c>
      <c r="P95" s="343">
        <f t="shared" si="23"/>
        <v>1</v>
      </c>
    </row>
    <row r="96" spans="1:16">
      <c r="A96" s="139">
        <v>87</v>
      </c>
      <c r="B96" s="6"/>
      <c r="C96" s="6"/>
      <c r="D96" s="6"/>
      <c r="E96" s="212"/>
      <c r="F96" s="211"/>
      <c r="G96" s="211"/>
      <c r="H96" s="211"/>
      <c r="I96" s="16" t="str">
        <f t="shared" si="16"/>
        <v/>
      </c>
      <c r="J96" s="16" t="str">
        <f t="shared" si="17"/>
        <v/>
      </c>
      <c r="K96" s="364" t="str">
        <f t="shared" si="18"/>
        <v/>
      </c>
      <c r="L96" s="58" t="str">
        <f t="shared" si="19"/>
        <v/>
      </c>
      <c r="M96" s="365" t="str">
        <f t="shared" si="20"/>
        <v/>
      </c>
      <c r="N96" s="58" t="str">
        <f t="shared" si="21"/>
        <v/>
      </c>
      <c r="O96" s="342" t="b">
        <f t="shared" si="22"/>
        <v>0</v>
      </c>
      <c r="P96" s="343">
        <f t="shared" si="23"/>
        <v>1</v>
      </c>
    </row>
    <row r="97" spans="1:16">
      <c r="A97" s="139">
        <v>88</v>
      </c>
      <c r="B97" s="6"/>
      <c r="C97" s="6"/>
      <c r="D97" s="6"/>
      <c r="E97" s="212"/>
      <c r="F97" s="211"/>
      <c r="G97" s="211"/>
      <c r="H97" s="211"/>
      <c r="I97" s="16" t="str">
        <f t="shared" si="16"/>
        <v/>
      </c>
      <c r="J97" s="16" t="str">
        <f t="shared" si="17"/>
        <v/>
      </c>
      <c r="K97" s="364" t="str">
        <f t="shared" si="18"/>
        <v/>
      </c>
      <c r="L97" s="58" t="str">
        <f t="shared" si="19"/>
        <v/>
      </c>
      <c r="M97" s="365" t="str">
        <f t="shared" si="20"/>
        <v/>
      </c>
      <c r="N97" s="58" t="str">
        <f t="shared" si="21"/>
        <v/>
      </c>
      <c r="O97" s="342" t="b">
        <f t="shared" si="22"/>
        <v>0</v>
      </c>
      <c r="P97" s="343">
        <f t="shared" si="23"/>
        <v>1</v>
      </c>
    </row>
    <row r="98" spans="1:16">
      <c r="A98" s="139">
        <v>89</v>
      </c>
      <c r="B98" s="6"/>
      <c r="C98" s="6"/>
      <c r="D98" s="6"/>
      <c r="E98" s="212"/>
      <c r="F98" s="211"/>
      <c r="G98" s="211"/>
      <c r="H98" s="211"/>
      <c r="I98" s="16" t="str">
        <f t="shared" si="16"/>
        <v/>
      </c>
      <c r="J98" s="16" t="str">
        <f t="shared" si="17"/>
        <v/>
      </c>
      <c r="K98" s="364" t="str">
        <f t="shared" si="18"/>
        <v/>
      </c>
      <c r="L98" s="58" t="str">
        <f t="shared" si="19"/>
        <v/>
      </c>
      <c r="M98" s="365" t="str">
        <f t="shared" si="20"/>
        <v/>
      </c>
      <c r="N98" s="58" t="str">
        <f t="shared" si="21"/>
        <v/>
      </c>
      <c r="O98" s="342" t="b">
        <f t="shared" si="22"/>
        <v>0</v>
      </c>
      <c r="P98" s="343">
        <f t="shared" si="23"/>
        <v>1</v>
      </c>
    </row>
    <row r="99" spans="1:16">
      <c r="A99" s="139">
        <v>90</v>
      </c>
      <c r="B99" s="6"/>
      <c r="C99" s="6"/>
      <c r="D99" s="6"/>
      <c r="E99" s="212"/>
      <c r="F99" s="211"/>
      <c r="G99" s="211"/>
      <c r="H99" s="211"/>
      <c r="I99" s="16" t="str">
        <f t="shared" si="16"/>
        <v/>
      </c>
      <c r="J99" s="16" t="str">
        <f t="shared" si="17"/>
        <v/>
      </c>
      <c r="K99" s="364" t="str">
        <f t="shared" si="18"/>
        <v/>
      </c>
      <c r="L99" s="58" t="str">
        <f t="shared" si="19"/>
        <v/>
      </c>
      <c r="M99" s="365" t="str">
        <f t="shared" si="20"/>
        <v/>
      </c>
      <c r="N99" s="58" t="str">
        <f t="shared" si="21"/>
        <v/>
      </c>
      <c r="O99" s="342" t="b">
        <f t="shared" si="22"/>
        <v>0</v>
      </c>
      <c r="P99" s="343">
        <f t="shared" si="23"/>
        <v>1</v>
      </c>
    </row>
    <row r="100" spans="1:16">
      <c r="A100" s="139">
        <v>91</v>
      </c>
      <c r="B100" s="6"/>
      <c r="C100" s="6"/>
      <c r="D100" s="6"/>
      <c r="E100" s="212"/>
      <c r="F100" s="211"/>
      <c r="G100" s="211"/>
      <c r="H100" s="211"/>
      <c r="I100" s="16" t="str">
        <f t="shared" si="16"/>
        <v/>
      </c>
      <c r="J100" s="16" t="str">
        <f t="shared" si="17"/>
        <v/>
      </c>
      <c r="K100" s="364" t="str">
        <f t="shared" si="18"/>
        <v/>
      </c>
      <c r="L100" s="58" t="str">
        <f t="shared" si="19"/>
        <v/>
      </c>
      <c r="M100" s="365" t="str">
        <f t="shared" si="20"/>
        <v/>
      </c>
      <c r="N100" s="58" t="str">
        <f t="shared" si="21"/>
        <v/>
      </c>
      <c r="O100" s="342" t="b">
        <f t="shared" si="22"/>
        <v>0</v>
      </c>
      <c r="P100" s="343">
        <f t="shared" si="23"/>
        <v>1</v>
      </c>
    </row>
    <row r="101" spans="1:16">
      <c r="A101" s="139">
        <v>92</v>
      </c>
      <c r="B101" s="6"/>
      <c r="C101" s="6"/>
      <c r="D101" s="6"/>
      <c r="E101" s="212"/>
      <c r="F101" s="211"/>
      <c r="G101" s="211"/>
      <c r="H101" s="211"/>
      <c r="I101" s="16" t="str">
        <f t="shared" si="16"/>
        <v/>
      </c>
      <c r="J101" s="16" t="str">
        <f t="shared" si="17"/>
        <v/>
      </c>
      <c r="K101" s="364" t="str">
        <f t="shared" si="18"/>
        <v/>
      </c>
      <c r="L101" s="58" t="str">
        <f t="shared" si="19"/>
        <v/>
      </c>
      <c r="M101" s="365" t="str">
        <f t="shared" si="20"/>
        <v/>
      </c>
      <c r="N101" s="58" t="str">
        <f t="shared" si="21"/>
        <v/>
      </c>
      <c r="O101" s="342" t="b">
        <f t="shared" si="22"/>
        <v>0</v>
      </c>
      <c r="P101" s="343">
        <f t="shared" si="23"/>
        <v>1</v>
      </c>
    </row>
    <row r="102" spans="1:16">
      <c r="A102" s="139">
        <v>93</v>
      </c>
      <c r="B102" s="6"/>
      <c r="C102" s="6"/>
      <c r="D102" s="6"/>
      <c r="E102" s="212"/>
      <c r="F102" s="211"/>
      <c r="G102" s="211"/>
      <c r="H102" s="211"/>
      <c r="I102" s="16" t="str">
        <f t="shared" si="16"/>
        <v/>
      </c>
      <c r="J102" s="16" t="str">
        <f t="shared" si="17"/>
        <v/>
      </c>
      <c r="K102" s="364" t="str">
        <f t="shared" si="18"/>
        <v/>
      </c>
      <c r="L102" s="58" t="str">
        <f t="shared" si="19"/>
        <v/>
      </c>
      <c r="M102" s="365" t="str">
        <f t="shared" si="20"/>
        <v/>
      </c>
      <c r="N102" s="58" t="str">
        <f t="shared" si="21"/>
        <v/>
      </c>
      <c r="O102" s="342" t="b">
        <f t="shared" si="22"/>
        <v>0</v>
      </c>
      <c r="P102" s="343">
        <f t="shared" si="23"/>
        <v>1</v>
      </c>
    </row>
    <row r="103" spans="1:16">
      <c r="A103" s="139">
        <v>94</v>
      </c>
      <c r="B103" s="6"/>
      <c r="C103" s="6"/>
      <c r="D103" s="6"/>
      <c r="E103" s="212"/>
      <c r="F103" s="211"/>
      <c r="G103" s="211"/>
      <c r="H103" s="211"/>
      <c r="I103" s="16" t="str">
        <f t="shared" si="16"/>
        <v/>
      </c>
      <c r="J103" s="16" t="str">
        <f t="shared" si="17"/>
        <v/>
      </c>
      <c r="K103" s="364" t="str">
        <f t="shared" si="18"/>
        <v/>
      </c>
      <c r="L103" s="58" t="str">
        <f t="shared" si="19"/>
        <v/>
      </c>
      <c r="M103" s="365" t="str">
        <f t="shared" si="20"/>
        <v/>
      </c>
      <c r="N103" s="58" t="str">
        <f t="shared" si="21"/>
        <v/>
      </c>
      <c r="O103" s="342" t="b">
        <f t="shared" si="22"/>
        <v>0</v>
      </c>
      <c r="P103" s="343">
        <f t="shared" si="23"/>
        <v>1</v>
      </c>
    </row>
    <row r="104" spans="1:16">
      <c r="A104" s="139">
        <v>95</v>
      </c>
      <c r="B104" s="6"/>
      <c r="C104" s="6"/>
      <c r="D104" s="6"/>
      <c r="E104" s="212"/>
      <c r="F104" s="211"/>
      <c r="G104" s="211"/>
      <c r="H104" s="211"/>
      <c r="I104" s="16" t="str">
        <f t="shared" si="16"/>
        <v/>
      </c>
      <c r="J104" s="16" t="str">
        <f t="shared" si="17"/>
        <v/>
      </c>
      <c r="K104" s="364" t="str">
        <f t="shared" si="18"/>
        <v/>
      </c>
      <c r="L104" s="58" t="str">
        <f t="shared" si="19"/>
        <v/>
      </c>
      <c r="M104" s="365" t="str">
        <f t="shared" si="20"/>
        <v/>
      </c>
      <c r="N104" s="58" t="str">
        <f t="shared" si="21"/>
        <v/>
      </c>
      <c r="O104" s="342" t="b">
        <f t="shared" si="22"/>
        <v>0</v>
      </c>
      <c r="P104" s="343">
        <f t="shared" si="23"/>
        <v>1</v>
      </c>
    </row>
    <row r="105" spans="1:16">
      <c r="A105" s="139">
        <v>96</v>
      </c>
      <c r="B105" s="6"/>
      <c r="C105" s="6"/>
      <c r="D105" s="6"/>
      <c r="E105" s="212"/>
      <c r="F105" s="211"/>
      <c r="G105" s="211"/>
      <c r="H105" s="211"/>
      <c r="I105" s="16" t="str">
        <f t="shared" si="16"/>
        <v/>
      </c>
      <c r="J105" s="16" t="str">
        <f t="shared" si="17"/>
        <v/>
      </c>
      <c r="K105" s="364" t="str">
        <f t="shared" si="18"/>
        <v/>
      </c>
      <c r="L105" s="58" t="str">
        <f t="shared" si="19"/>
        <v/>
      </c>
      <c r="M105" s="365" t="str">
        <f t="shared" si="20"/>
        <v/>
      </c>
      <c r="N105" s="58" t="str">
        <f t="shared" si="21"/>
        <v/>
      </c>
      <c r="O105" s="342" t="b">
        <f t="shared" si="22"/>
        <v>0</v>
      </c>
      <c r="P105" s="343">
        <f t="shared" si="23"/>
        <v>1</v>
      </c>
    </row>
    <row r="106" spans="1:16">
      <c r="A106" s="139">
        <v>97</v>
      </c>
      <c r="B106" s="6"/>
      <c r="C106" s="6"/>
      <c r="D106" s="6"/>
      <c r="E106" s="212"/>
      <c r="F106" s="211"/>
      <c r="G106" s="211"/>
      <c r="H106" s="211"/>
      <c r="I106" s="16" t="str">
        <f t="shared" si="16"/>
        <v/>
      </c>
      <c r="J106" s="16" t="str">
        <f t="shared" si="17"/>
        <v/>
      </c>
      <c r="K106" s="364" t="str">
        <f t="shared" si="18"/>
        <v/>
      </c>
      <c r="L106" s="58" t="str">
        <f t="shared" si="19"/>
        <v/>
      </c>
      <c r="M106" s="365" t="str">
        <f t="shared" si="20"/>
        <v/>
      </c>
      <c r="N106" s="58" t="str">
        <f t="shared" si="21"/>
        <v/>
      </c>
      <c r="O106" s="342" t="b">
        <f t="shared" si="22"/>
        <v>0</v>
      </c>
      <c r="P106" s="343">
        <f t="shared" si="23"/>
        <v>1</v>
      </c>
    </row>
    <row r="107" spans="1:16">
      <c r="A107" s="139">
        <v>98</v>
      </c>
      <c r="B107" s="6"/>
      <c r="C107" s="6"/>
      <c r="D107" s="6"/>
      <c r="E107" s="212"/>
      <c r="F107" s="211"/>
      <c r="G107" s="211"/>
      <c r="H107" s="211"/>
      <c r="I107" s="16" t="str">
        <f t="shared" si="16"/>
        <v/>
      </c>
      <c r="J107" s="16" t="str">
        <f t="shared" si="17"/>
        <v/>
      </c>
      <c r="K107" s="364" t="str">
        <f t="shared" si="18"/>
        <v/>
      </c>
      <c r="L107" s="58" t="str">
        <f t="shared" si="19"/>
        <v/>
      </c>
      <c r="M107" s="365" t="str">
        <f t="shared" si="20"/>
        <v/>
      </c>
      <c r="N107" s="58" t="str">
        <f t="shared" si="21"/>
        <v/>
      </c>
      <c r="O107" s="342" t="b">
        <f t="shared" si="22"/>
        <v>0</v>
      </c>
      <c r="P107" s="343">
        <f t="shared" si="23"/>
        <v>1</v>
      </c>
    </row>
    <row r="108" spans="1:16">
      <c r="A108" s="139">
        <v>99</v>
      </c>
      <c r="B108" s="6"/>
      <c r="C108" s="6"/>
      <c r="D108" s="6"/>
      <c r="E108" s="212"/>
      <c r="F108" s="211"/>
      <c r="G108" s="211"/>
      <c r="H108" s="211"/>
      <c r="I108" s="16" t="str">
        <f t="shared" si="16"/>
        <v/>
      </c>
      <c r="J108" s="16" t="str">
        <f t="shared" si="17"/>
        <v/>
      </c>
      <c r="K108" s="364" t="str">
        <f t="shared" si="18"/>
        <v/>
      </c>
      <c r="L108" s="58" t="str">
        <f t="shared" si="19"/>
        <v/>
      </c>
      <c r="M108" s="365" t="str">
        <f t="shared" si="20"/>
        <v/>
      </c>
      <c r="N108" s="58" t="str">
        <f t="shared" si="21"/>
        <v/>
      </c>
      <c r="O108" s="342" t="b">
        <f t="shared" si="22"/>
        <v>0</v>
      </c>
      <c r="P108" s="343">
        <f t="shared" si="23"/>
        <v>1</v>
      </c>
    </row>
    <row r="109" spans="1:16">
      <c r="A109" s="139">
        <v>100</v>
      </c>
      <c r="B109" s="140"/>
      <c r="C109" s="140"/>
      <c r="D109" s="140"/>
      <c r="E109" s="141"/>
      <c r="F109" s="142"/>
      <c r="G109" s="140"/>
      <c r="H109" s="141"/>
      <c r="I109" s="16" t="str">
        <f t="shared" si="16"/>
        <v/>
      </c>
      <c r="J109" s="16" t="str">
        <f t="shared" si="17"/>
        <v/>
      </c>
    </row>
    <row r="110" spans="1:16">
      <c r="A110" s="139">
        <v>101</v>
      </c>
      <c r="B110" s="140"/>
      <c r="C110" s="140"/>
      <c r="D110" s="140"/>
      <c r="E110" s="141"/>
      <c r="F110" s="142"/>
      <c r="G110" s="140"/>
      <c r="H110" s="141"/>
      <c r="I110" s="16" t="str">
        <f t="shared" si="16"/>
        <v/>
      </c>
      <c r="J110" s="16" t="str">
        <f t="shared" si="17"/>
        <v/>
      </c>
    </row>
    <row r="111" spans="1:16">
      <c r="A111" s="139">
        <v>102</v>
      </c>
      <c r="B111" s="140"/>
      <c r="C111" s="140"/>
      <c r="D111" s="140"/>
      <c r="E111" s="141"/>
      <c r="F111" s="142"/>
      <c r="G111" s="140"/>
      <c r="H111" s="141"/>
      <c r="I111" s="16" t="str">
        <f t="shared" si="16"/>
        <v/>
      </c>
      <c r="J111" s="16" t="str">
        <f t="shared" si="17"/>
        <v/>
      </c>
    </row>
    <row r="112" spans="1:16">
      <c r="A112" s="139">
        <v>103</v>
      </c>
      <c r="B112" s="140"/>
      <c r="C112" s="140"/>
      <c r="D112" s="140"/>
      <c r="E112" s="141"/>
      <c r="F112" s="142"/>
      <c r="G112" s="140"/>
      <c r="H112" s="141"/>
      <c r="I112" s="16" t="str">
        <f t="shared" si="16"/>
        <v/>
      </c>
      <c r="J112" s="16" t="str">
        <f t="shared" si="17"/>
        <v/>
      </c>
    </row>
    <row r="113" spans="1:10">
      <c r="A113" s="139">
        <v>104</v>
      </c>
      <c r="B113" s="140"/>
      <c r="C113" s="140"/>
      <c r="D113" s="140"/>
      <c r="E113" s="141"/>
      <c r="F113" s="142"/>
      <c r="G113" s="140"/>
      <c r="H113" s="141"/>
      <c r="I113" s="16" t="str">
        <f t="shared" si="16"/>
        <v/>
      </c>
      <c r="J113" s="16" t="str">
        <f t="shared" si="17"/>
        <v/>
      </c>
    </row>
    <row r="114" spans="1:10">
      <c r="A114" s="139">
        <v>105</v>
      </c>
      <c r="B114" s="140"/>
      <c r="C114" s="140"/>
      <c r="D114" s="140"/>
      <c r="E114" s="141"/>
      <c r="F114" s="142"/>
      <c r="G114" s="140"/>
      <c r="H114" s="141"/>
      <c r="I114" s="16" t="str">
        <f t="shared" si="16"/>
        <v/>
      </c>
      <c r="J114" s="16" t="str">
        <f t="shared" si="17"/>
        <v/>
      </c>
    </row>
    <row r="115" spans="1:10">
      <c r="A115" s="139">
        <v>106</v>
      </c>
      <c r="B115" s="140"/>
      <c r="C115" s="140"/>
      <c r="D115" s="140"/>
      <c r="E115" s="141"/>
      <c r="F115" s="142"/>
      <c r="G115" s="140"/>
      <c r="H115" s="141"/>
      <c r="I115" s="16" t="str">
        <f t="shared" si="16"/>
        <v/>
      </c>
      <c r="J115" s="16" t="str">
        <f t="shared" si="17"/>
        <v/>
      </c>
    </row>
    <row r="116" spans="1:10">
      <c r="A116" s="139">
        <v>107</v>
      </c>
      <c r="B116" s="140"/>
      <c r="C116" s="140"/>
      <c r="D116" s="140"/>
      <c r="E116" s="141"/>
      <c r="F116" s="142"/>
      <c r="G116" s="140"/>
      <c r="H116" s="141"/>
      <c r="I116" s="16" t="str">
        <f t="shared" si="16"/>
        <v/>
      </c>
      <c r="J116" s="16" t="str">
        <f t="shared" si="17"/>
        <v/>
      </c>
    </row>
    <row r="117" spans="1:10">
      <c r="A117" s="139">
        <v>108</v>
      </c>
      <c r="B117" s="140"/>
      <c r="C117" s="140"/>
      <c r="D117" s="140"/>
      <c r="E117" s="141"/>
      <c r="F117" s="142"/>
      <c r="G117" s="140"/>
      <c r="H117" s="141"/>
      <c r="I117" s="16" t="str">
        <f t="shared" si="16"/>
        <v/>
      </c>
      <c r="J117" s="16" t="str">
        <f t="shared" si="17"/>
        <v/>
      </c>
    </row>
    <row r="118" spans="1:10">
      <c r="A118" s="139">
        <v>109</v>
      </c>
      <c r="B118" s="140"/>
      <c r="C118" s="140"/>
      <c r="D118" s="140"/>
      <c r="E118" s="141"/>
      <c r="F118" s="142"/>
      <c r="G118" s="140"/>
      <c r="H118" s="141"/>
      <c r="I118" s="16" t="str">
        <f t="shared" si="16"/>
        <v/>
      </c>
      <c r="J118" s="16" t="str">
        <f t="shared" si="17"/>
        <v/>
      </c>
    </row>
    <row r="119" spans="1:10">
      <c r="A119" s="139">
        <v>110</v>
      </c>
      <c r="B119" s="140"/>
      <c r="C119" s="140"/>
      <c r="D119" s="140"/>
      <c r="E119" s="141"/>
      <c r="F119" s="142"/>
      <c r="G119" s="140"/>
      <c r="H119" s="141"/>
      <c r="I119" s="16" t="str">
        <f t="shared" si="16"/>
        <v/>
      </c>
      <c r="J119" s="16" t="str">
        <f t="shared" si="17"/>
        <v/>
      </c>
    </row>
    <row r="120" spans="1:10">
      <c r="A120" s="139">
        <v>111</v>
      </c>
      <c r="B120" s="140"/>
      <c r="C120" s="140"/>
      <c r="D120" s="140"/>
      <c r="E120" s="141"/>
      <c r="F120" s="142"/>
      <c r="G120" s="140"/>
      <c r="H120" s="141"/>
      <c r="I120" s="16" t="str">
        <f t="shared" si="16"/>
        <v/>
      </c>
      <c r="J120" s="16" t="str">
        <f t="shared" si="17"/>
        <v/>
      </c>
    </row>
    <row r="121" spans="1:10">
      <c r="A121" s="139">
        <v>112</v>
      </c>
      <c r="B121" s="140"/>
      <c r="C121" s="140"/>
      <c r="D121" s="140"/>
      <c r="E121" s="141"/>
      <c r="F121" s="142"/>
      <c r="G121" s="140"/>
      <c r="H121" s="141"/>
      <c r="I121" s="16" t="str">
        <f t="shared" si="16"/>
        <v/>
      </c>
      <c r="J121" s="16" t="str">
        <f t="shared" si="17"/>
        <v/>
      </c>
    </row>
    <row r="122" spans="1:10">
      <c r="A122" s="139">
        <v>113</v>
      </c>
      <c r="B122" s="140"/>
      <c r="C122" s="140"/>
      <c r="D122" s="140"/>
      <c r="E122" s="141"/>
      <c r="F122" s="142"/>
      <c r="G122" s="140"/>
      <c r="H122" s="141"/>
      <c r="I122" s="16" t="str">
        <f t="shared" si="16"/>
        <v/>
      </c>
      <c r="J122" s="16" t="str">
        <f t="shared" si="17"/>
        <v/>
      </c>
    </row>
    <row r="123" spans="1:10">
      <c r="A123" s="139">
        <v>114</v>
      </c>
      <c r="B123" s="140"/>
      <c r="C123" s="140"/>
      <c r="D123" s="140"/>
      <c r="E123" s="141"/>
      <c r="F123" s="142"/>
      <c r="G123" s="140"/>
      <c r="H123" s="141"/>
      <c r="I123" s="16" t="str">
        <f t="shared" si="16"/>
        <v/>
      </c>
      <c r="J123" s="16" t="str">
        <f t="shared" si="17"/>
        <v/>
      </c>
    </row>
    <row r="124" spans="1:10">
      <c r="A124" s="139">
        <v>115</v>
      </c>
      <c r="B124" s="140"/>
      <c r="C124" s="140"/>
      <c r="D124" s="140"/>
      <c r="E124" s="141"/>
      <c r="F124" s="142"/>
      <c r="G124" s="140"/>
      <c r="H124" s="141"/>
      <c r="I124" s="16" t="str">
        <f t="shared" si="16"/>
        <v/>
      </c>
      <c r="J124" s="16" t="str">
        <f t="shared" si="17"/>
        <v/>
      </c>
    </row>
    <row r="125" spans="1:10">
      <c r="A125" s="139">
        <v>116</v>
      </c>
      <c r="B125" s="140"/>
      <c r="C125" s="140"/>
      <c r="D125" s="140"/>
      <c r="E125" s="141"/>
      <c r="F125" s="142"/>
      <c r="G125" s="140"/>
      <c r="H125" s="141"/>
      <c r="I125" s="16" t="str">
        <f t="shared" si="16"/>
        <v/>
      </c>
      <c r="J125" s="16" t="str">
        <f t="shared" si="17"/>
        <v/>
      </c>
    </row>
    <row r="126" spans="1:10">
      <c r="A126" s="139">
        <v>117</v>
      </c>
      <c r="B126" s="140"/>
      <c r="C126" s="140"/>
      <c r="D126" s="140"/>
      <c r="E126" s="141"/>
      <c r="F126" s="142"/>
      <c r="G126" s="140"/>
      <c r="H126" s="141"/>
      <c r="I126" s="16" t="str">
        <f t="shared" si="16"/>
        <v/>
      </c>
      <c r="J126" s="16" t="str">
        <f t="shared" si="17"/>
        <v/>
      </c>
    </row>
    <row r="127" spans="1:10">
      <c r="A127" s="139">
        <v>118</v>
      </c>
      <c r="B127" s="140"/>
      <c r="C127" s="140"/>
      <c r="D127" s="140"/>
      <c r="E127" s="141"/>
      <c r="F127" s="142"/>
      <c r="G127" s="140"/>
      <c r="H127" s="141"/>
      <c r="I127" s="16" t="str">
        <f t="shared" si="16"/>
        <v/>
      </c>
      <c r="J127" s="16" t="str">
        <f t="shared" si="17"/>
        <v/>
      </c>
    </row>
    <row r="128" spans="1:10">
      <c r="A128" s="139">
        <v>119</v>
      </c>
      <c r="B128" s="140"/>
      <c r="C128" s="140"/>
      <c r="D128" s="140"/>
      <c r="E128" s="141"/>
      <c r="F128" s="142"/>
      <c r="G128" s="140"/>
      <c r="H128" s="141"/>
      <c r="I128" s="16" t="str">
        <f t="shared" si="16"/>
        <v/>
      </c>
      <c r="J128" s="16" t="str">
        <f t="shared" si="17"/>
        <v/>
      </c>
    </row>
    <row r="129" spans="1:10">
      <c r="A129" s="139">
        <v>120</v>
      </c>
      <c r="B129" s="140"/>
      <c r="C129" s="140"/>
      <c r="D129" s="140"/>
      <c r="E129" s="141"/>
      <c r="F129" s="142"/>
      <c r="G129" s="140"/>
      <c r="H129" s="141"/>
      <c r="I129" s="16" t="str">
        <f t="shared" si="16"/>
        <v/>
      </c>
      <c r="J129" s="16" t="str">
        <f t="shared" si="17"/>
        <v/>
      </c>
    </row>
    <row r="130" spans="1:10">
      <c r="A130" s="139">
        <v>121</v>
      </c>
      <c r="B130" s="140"/>
      <c r="C130" s="140"/>
      <c r="D130" s="140"/>
      <c r="E130" s="141"/>
      <c r="F130" s="142"/>
      <c r="G130" s="140"/>
      <c r="H130" s="141"/>
      <c r="I130" s="16" t="str">
        <f t="shared" si="16"/>
        <v/>
      </c>
      <c r="J130" s="16" t="str">
        <f t="shared" si="17"/>
        <v/>
      </c>
    </row>
    <row r="131" spans="1:10">
      <c r="A131" s="139">
        <v>122</v>
      </c>
      <c r="B131" s="140"/>
      <c r="C131" s="140"/>
      <c r="D131" s="140"/>
      <c r="E131" s="141"/>
      <c r="F131" s="142"/>
      <c r="G131" s="140"/>
      <c r="H131" s="141"/>
      <c r="I131" s="16" t="str">
        <f t="shared" si="16"/>
        <v/>
      </c>
      <c r="J131" s="16" t="str">
        <f t="shared" si="17"/>
        <v/>
      </c>
    </row>
    <row r="132" spans="1:10">
      <c r="A132" s="139">
        <v>123</v>
      </c>
      <c r="B132" s="140"/>
      <c r="C132" s="140"/>
      <c r="D132" s="140"/>
      <c r="E132" s="141"/>
      <c r="F132" s="142"/>
      <c r="G132" s="140"/>
      <c r="H132" s="141"/>
      <c r="I132" s="16" t="str">
        <f t="shared" si="16"/>
        <v/>
      </c>
      <c r="J132" s="16" t="str">
        <f t="shared" si="17"/>
        <v/>
      </c>
    </row>
    <row r="133" spans="1:10">
      <c r="A133" s="139">
        <v>124</v>
      </c>
      <c r="B133" s="140"/>
      <c r="C133" s="140"/>
      <c r="D133" s="140"/>
      <c r="E133" s="141"/>
      <c r="F133" s="142"/>
      <c r="G133" s="140"/>
      <c r="H133" s="141"/>
      <c r="I133" s="16" t="str">
        <f t="shared" si="16"/>
        <v/>
      </c>
      <c r="J133" s="16" t="str">
        <f t="shared" si="17"/>
        <v/>
      </c>
    </row>
    <row r="134" spans="1:10">
      <c r="A134" s="139">
        <v>125</v>
      </c>
      <c r="B134" s="140"/>
      <c r="C134" s="140"/>
      <c r="D134" s="140"/>
      <c r="E134" s="141"/>
      <c r="F134" s="142"/>
      <c r="G134" s="140"/>
      <c r="H134" s="141"/>
      <c r="I134" s="16" t="str">
        <f t="shared" si="16"/>
        <v/>
      </c>
      <c r="J134" s="16" t="str">
        <f t="shared" si="17"/>
        <v/>
      </c>
    </row>
    <row r="135" spans="1:10">
      <c r="A135" s="139">
        <v>126</v>
      </c>
      <c r="B135" s="140"/>
      <c r="C135" s="140"/>
      <c r="D135" s="140"/>
      <c r="E135" s="141"/>
      <c r="F135" s="142"/>
      <c r="G135" s="140"/>
      <c r="H135" s="141"/>
      <c r="I135" s="16" t="str">
        <f t="shared" si="16"/>
        <v/>
      </c>
      <c r="J135" s="16" t="str">
        <f t="shared" si="17"/>
        <v/>
      </c>
    </row>
    <row r="136" spans="1:10">
      <c r="A136" s="139">
        <v>127</v>
      </c>
      <c r="B136" s="140"/>
      <c r="C136" s="140"/>
      <c r="D136" s="140"/>
      <c r="E136" s="141"/>
      <c r="F136" s="142"/>
      <c r="G136" s="140"/>
      <c r="H136" s="141"/>
      <c r="I136" s="16" t="str">
        <f t="shared" si="16"/>
        <v/>
      </c>
      <c r="J136" s="16" t="str">
        <f t="shared" si="17"/>
        <v/>
      </c>
    </row>
    <row r="137" spans="1:10">
      <c r="A137" s="139">
        <v>128</v>
      </c>
      <c r="B137" s="140"/>
      <c r="C137" s="140"/>
      <c r="D137" s="140"/>
      <c r="E137" s="141"/>
      <c r="F137" s="142"/>
      <c r="G137" s="140"/>
      <c r="H137" s="141"/>
      <c r="I137" s="16" t="str">
        <f t="shared" si="16"/>
        <v/>
      </c>
      <c r="J137" s="16" t="str">
        <f t="shared" si="17"/>
        <v/>
      </c>
    </row>
    <row r="138" spans="1:10">
      <c r="A138" s="139">
        <v>129</v>
      </c>
      <c r="B138" s="140"/>
      <c r="C138" s="140"/>
      <c r="D138" s="140"/>
      <c r="E138" s="141"/>
      <c r="F138" s="142"/>
      <c r="G138" s="140"/>
      <c r="H138" s="141"/>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39">
        <v>130</v>
      </c>
      <c r="B139" s="140"/>
      <c r="C139" s="140"/>
      <c r="D139" s="140"/>
      <c r="E139" s="141"/>
      <c r="F139" s="142"/>
      <c r="G139" s="140"/>
      <c r="H139" s="141"/>
      <c r="I139" s="16" t="str">
        <f t="shared" si="24"/>
        <v/>
      </c>
      <c r="J139" s="16" t="str">
        <f t="shared" si="25"/>
        <v/>
      </c>
    </row>
    <row r="140" spans="1:10">
      <c r="A140" s="139">
        <v>131</v>
      </c>
      <c r="B140" s="140"/>
      <c r="C140" s="140"/>
      <c r="D140" s="140"/>
      <c r="E140" s="141"/>
      <c r="F140" s="142"/>
      <c r="G140" s="140"/>
      <c r="H140" s="141"/>
      <c r="I140" s="16" t="str">
        <f t="shared" si="24"/>
        <v/>
      </c>
      <c r="J140" s="16" t="str">
        <f t="shared" si="25"/>
        <v/>
      </c>
    </row>
    <row r="141" spans="1:10">
      <c r="A141" s="139">
        <v>132</v>
      </c>
      <c r="B141" s="140"/>
      <c r="C141" s="140"/>
      <c r="D141" s="140"/>
      <c r="E141" s="141"/>
      <c r="F141" s="142"/>
      <c r="G141" s="140"/>
      <c r="H141" s="141"/>
      <c r="I141" s="16" t="str">
        <f t="shared" si="24"/>
        <v/>
      </c>
      <c r="J141" s="16" t="str">
        <f t="shared" si="25"/>
        <v/>
      </c>
    </row>
    <row r="142" spans="1:10">
      <c r="A142" s="139">
        <v>133</v>
      </c>
      <c r="B142" s="140"/>
      <c r="C142" s="140"/>
      <c r="D142" s="140"/>
      <c r="E142" s="141"/>
      <c r="F142" s="142"/>
      <c r="G142" s="140"/>
      <c r="H142" s="141"/>
      <c r="I142" s="16" t="str">
        <f t="shared" si="24"/>
        <v/>
      </c>
      <c r="J142" s="16" t="str">
        <f t="shared" si="25"/>
        <v/>
      </c>
    </row>
    <row r="143" spans="1:10">
      <c r="A143" s="139">
        <v>134</v>
      </c>
      <c r="B143" s="140"/>
      <c r="C143" s="140"/>
      <c r="D143" s="140"/>
      <c r="E143" s="141"/>
      <c r="F143" s="142"/>
      <c r="G143" s="140"/>
      <c r="H143" s="141"/>
      <c r="I143" s="16" t="str">
        <f t="shared" si="24"/>
        <v/>
      </c>
      <c r="J143" s="16" t="str">
        <f t="shared" si="25"/>
        <v/>
      </c>
    </row>
    <row r="144" spans="1:10">
      <c r="A144" s="139">
        <v>135</v>
      </c>
      <c r="B144" s="140"/>
      <c r="C144" s="140"/>
      <c r="D144" s="140"/>
      <c r="E144" s="141"/>
      <c r="F144" s="142"/>
      <c r="G144" s="140"/>
      <c r="H144" s="141"/>
      <c r="I144" s="16" t="str">
        <f t="shared" si="24"/>
        <v/>
      </c>
      <c r="J144" s="16" t="str">
        <f t="shared" si="25"/>
        <v/>
      </c>
    </row>
    <row r="145" spans="1:10">
      <c r="A145" s="139">
        <v>136</v>
      </c>
      <c r="B145" s="140"/>
      <c r="C145" s="140"/>
      <c r="D145" s="140"/>
      <c r="E145" s="141"/>
      <c r="F145" s="142"/>
      <c r="G145" s="140"/>
      <c r="H145" s="141"/>
      <c r="I145" s="16" t="str">
        <f t="shared" si="24"/>
        <v/>
      </c>
      <c r="J145" s="16" t="str">
        <f t="shared" si="25"/>
        <v/>
      </c>
    </row>
    <row r="146" spans="1:10">
      <c r="A146" s="139">
        <v>137</v>
      </c>
      <c r="B146" s="140"/>
      <c r="C146" s="140"/>
      <c r="D146" s="140"/>
      <c r="E146" s="141"/>
      <c r="F146" s="142"/>
      <c r="G146" s="140"/>
      <c r="H146" s="141"/>
      <c r="I146" s="16" t="str">
        <f t="shared" si="24"/>
        <v/>
      </c>
      <c r="J146" s="16" t="str">
        <f t="shared" si="25"/>
        <v/>
      </c>
    </row>
    <row r="147" spans="1:10">
      <c r="A147" s="139">
        <v>138</v>
      </c>
      <c r="B147" s="140"/>
      <c r="C147" s="140"/>
      <c r="D147" s="140"/>
      <c r="E147" s="141"/>
      <c r="F147" s="142"/>
      <c r="G147" s="140"/>
      <c r="H147" s="141"/>
      <c r="I147" s="16" t="str">
        <f t="shared" si="24"/>
        <v/>
      </c>
      <c r="J147" s="16" t="str">
        <f t="shared" si="25"/>
        <v/>
      </c>
    </row>
    <row r="148" spans="1:10">
      <c r="A148" s="139">
        <v>139</v>
      </c>
      <c r="B148" s="140"/>
      <c r="C148" s="140"/>
      <c r="D148" s="140"/>
      <c r="E148" s="141"/>
      <c r="F148" s="142"/>
      <c r="G148" s="140"/>
      <c r="H148" s="141"/>
      <c r="I148" s="16" t="str">
        <f t="shared" si="24"/>
        <v/>
      </c>
      <c r="J148" s="16" t="str">
        <f t="shared" si="25"/>
        <v/>
      </c>
    </row>
    <row r="149" spans="1:10">
      <c r="A149" s="139">
        <v>140</v>
      </c>
      <c r="B149" s="140"/>
      <c r="C149" s="140"/>
      <c r="D149" s="140"/>
      <c r="E149" s="141"/>
      <c r="F149" s="142"/>
      <c r="G149" s="140"/>
      <c r="H149" s="141"/>
      <c r="I149" s="16" t="str">
        <f t="shared" si="24"/>
        <v/>
      </c>
      <c r="J149" s="16" t="str">
        <f t="shared" si="25"/>
        <v/>
      </c>
    </row>
    <row r="150" spans="1:10">
      <c r="A150" s="139">
        <v>141</v>
      </c>
      <c r="B150" s="140"/>
      <c r="C150" s="140"/>
      <c r="D150" s="140"/>
      <c r="E150" s="141"/>
      <c r="F150" s="142"/>
      <c r="G150" s="140"/>
      <c r="H150" s="141"/>
      <c r="I150" s="16" t="str">
        <f t="shared" si="24"/>
        <v/>
      </c>
      <c r="J150" s="16" t="str">
        <f t="shared" si="25"/>
        <v/>
      </c>
    </row>
    <row r="151" spans="1:10">
      <c r="A151" s="139">
        <v>142</v>
      </c>
      <c r="B151" s="140"/>
      <c r="C151" s="140"/>
      <c r="D151" s="140"/>
      <c r="E151" s="141"/>
      <c r="F151" s="142"/>
      <c r="G151" s="140"/>
      <c r="H151" s="141"/>
      <c r="I151" s="16" t="str">
        <f t="shared" si="24"/>
        <v/>
      </c>
      <c r="J151" s="16" t="str">
        <f t="shared" si="25"/>
        <v/>
      </c>
    </row>
    <row r="152" spans="1:10">
      <c r="A152" s="139">
        <v>143</v>
      </c>
      <c r="B152" s="140"/>
      <c r="C152" s="140"/>
      <c r="D152" s="140"/>
      <c r="E152" s="141"/>
      <c r="F152" s="142"/>
      <c r="G152" s="140"/>
      <c r="H152" s="141"/>
      <c r="I152" s="16" t="str">
        <f t="shared" si="24"/>
        <v/>
      </c>
      <c r="J152" s="16" t="str">
        <f t="shared" si="25"/>
        <v/>
      </c>
    </row>
    <row r="153" spans="1:10">
      <c r="A153" s="139">
        <v>144</v>
      </c>
      <c r="B153" s="140"/>
      <c r="C153" s="140"/>
      <c r="D153" s="140"/>
      <c r="E153" s="141"/>
      <c r="F153" s="142"/>
      <c r="G153" s="140"/>
      <c r="H153" s="141"/>
      <c r="I153" s="16" t="str">
        <f t="shared" si="24"/>
        <v/>
      </c>
      <c r="J153" s="16" t="str">
        <f t="shared" si="25"/>
        <v/>
      </c>
    </row>
    <row r="154" spans="1:10">
      <c r="A154" s="139">
        <v>145</v>
      </c>
      <c r="B154" s="140"/>
      <c r="C154" s="140"/>
      <c r="D154" s="140"/>
      <c r="E154" s="141"/>
      <c r="F154" s="142"/>
      <c r="G154" s="140"/>
      <c r="H154" s="141"/>
      <c r="I154" s="16" t="str">
        <f t="shared" si="24"/>
        <v/>
      </c>
      <c r="J154" s="16" t="str">
        <f t="shared" si="25"/>
        <v/>
      </c>
    </row>
    <row r="155" spans="1:10">
      <c r="A155" s="139">
        <v>146</v>
      </c>
      <c r="B155" s="140"/>
      <c r="C155" s="140"/>
      <c r="D155" s="140"/>
      <c r="E155" s="141"/>
      <c r="F155" s="142"/>
      <c r="G155" s="140"/>
      <c r="H155" s="141"/>
      <c r="I155" s="16" t="str">
        <f t="shared" si="24"/>
        <v/>
      </c>
      <c r="J155" s="16" t="str">
        <f t="shared" si="25"/>
        <v/>
      </c>
    </row>
    <row r="156" spans="1:10">
      <c r="A156" s="139">
        <v>147</v>
      </c>
      <c r="B156" s="140"/>
      <c r="C156" s="140"/>
      <c r="D156" s="140"/>
      <c r="E156" s="141"/>
      <c r="F156" s="142"/>
      <c r="G156" s="140"/>
      <c r="H156" s="141"/>
      <c r="I156" s="16" t="str">
        <f t="shared" si="24"/>
        <v/>
      </c>
      <c r="J156" s="16" t="str">
        <f t="shared" si="25"/>
        <v/>
      </c>
    </row>
    <row r="157" spans="1:10">
      <c r="A157" s="139">
        <v>148</v>
      </c>
      <c r="B157" s="140"/>
      <c r="C157" s="140"/>
      <c r="D157" s="140"/>
      <c r="E157" s="141"/>
      <c r="F157" s="142"/>
      <c r="G157" s="140"/>
      <c r="H157" s="141"/>
      <c r="I157" s="16" t="str">
        <f t="shared" si="24"/>
        <v/>
      </c>
      <c r="J157" s="16" t="str">
        <f t="shared" si="25"/>
        <v/>
      </c>
    </row>
    <row r="158" spans="1:10">
      <c r="A158" s="139">
        <v>149</v>
      </c>
      <c r="B158" s="140"/>
      <c r="C158" s="140"/>
      <c r="D158" s="140"/>
      <c r="E158" s="141"/>
      <c r="F158" s="142"/>
      <c r="G158" s="140"/>
      <c r="H158" s="141"/>
      <c r="I158" s="16" t="str">
        <f t="shared" si="24"/>
        <v/>
      </c>
      <c r="J158" s="16" t="str">
        <f t="shared" si="25"/>
        <v/>
      </c>
    </row>
    <row r="159" spans="1:10">
      <c r="A159" s="139">
        <v>150</v>
      </c>
      <c r="B159" s="140"/>
      <c r="C159" s="140"/>
      <c r="D159" s="140"/>
      <c r="E159" s="141"/>
      <c r="F159" s="142"/>
      <c r="G159" s="140"/>
      <c r="H159" s="141"/>
      <c r="I159" s="16" t="str">
        <f t="shared" si="24"/>
        <v/>
      </c>
      <c r="J159" s="16" t="str">
        <f t="shared" si="25"/>
        <v/>
      </c>
    </row>
    <row r="160" spans="1:10">
      <c r="A160" s="139">
        <v>151</v>
      </c>
      <c r="B160" s="140"/>
      <c r="C160" s="140"/>
      <c r="D160" s="140"/>
      <c r="E160" s="141"/>
      <c r="F160" s="142"/>
      <c r="G160" s="140"/>
      <c r="H160" s="141"/>
      <c r="I160" s="16" t="str">
        <f t="shared" si="24"/>
        <v/>
      </c>
      <c r="J160" s="16" t="str">
        <f t="shared" si="25"/>
        <v/>
      </c>
    </row>
    <row r="161" spans="1:10">
      <c r="A161" s="139">
        <v>152</v>
      </c>
      <c r="B161" s="140"/>
      <c r="C161" s="140"/>
      <c r="D161" s="140"/>
      <c r="E161" s="141"/>
      <c r="F161" s="142"/>
      <c r="G161" s="140"/>
      <c r="H161" s="141"/>
      <c r="I161" s="16" t="str">
        <f t="shared" si="24"/>
        <v/>
      </c>
      <c r="J161" s="16" t="str">
        <f t="shared" si="25"/>
        <v/>
      </c>
    </row>
    <row r="162" spans="1:10">
      <c r="A162" s="139">
        <v>153</v>
      </c>
      <c r="B162" s="140"/>
      <c r="C162" s="140"/>
      <c r="D162" s="140"/>
      <c r="E162" s="141"/>
      <c r="F162" s="142"/>
      <c r="G162" s="140"/>
      <c r="H162" s="141"/>
      <c r="I162" s="16" t="str">
        <f t="shared" si="24"/>
        <v/>
      </c>
      <c r="J162" s="16" t="str">
        <f t="shared" si="25"/>
        <v/>
      </c>
    </row>
    <row r="163" spans="1:10">
      <c r="A163" s="139">
        <v>154</v>
      </c>
      <c r="B163" s="140"/>
      <c r="C163" s="140"/>
      <c r="D163" s="140"/>
      <c r="E163" s="141"/>
      <c r="F163" s="142"/>
      <c r="G163" s="140"/>
      <c r="H163" s="141"/>
      <c r="I163" s="16" t="str">
        <f t="shared" si="24"/>
        <v/>
      </c>
      <c r="J163" s="16" t="str">
        <f t="shared" si="25"/>
        <v/>
      </c>
    </row>
    <row r="164" spans="1:10">
      <c r="A164" s="139">
        <v>155</v>
      </c>
      <c r="B164" s="140"/>
      <c r="C164" s="140"/>
      <c r="D164" s="140"/>
      <c r="E164" s="141"/>
      <c r="F164" s="142"/>
      <c r="G164" s="140"/>
      <c r="H164" s="141"/>
      <c r="I164" s="16" t="str">
        <f t="shared" si="24"/>
        <v/>
      </c>
      <c r="J164" s="16" t="str">
        <f t="shared" si="25"/>
        <v/>
      </c>
    </row>
    <row r="165" spans="1:10">
      <c r="A165" s="139">
        <v>156</v>
      </c>
      <c r="B165" s="140"/>
      <c r="C165" s="140"/>
      <c r="D165" s="140"/>
      <c r="E165" s="141"/>
      <c r="F165" s="142"/>
      <c r="G165" s="140"/>
      <c r="H165" s="141"/>
      <c r="I165" s="16" t="str">
        <f t="shared" si="24"/>
        <v/>
      </c>
      <c r="J165" s="16" t="str">
        <f t="shared" si="25"/>
        <v/>
      </c>
    </row>
    <row r="166" spans="1:10">
      <c r="A166" s="139">
        <v>157</v>
      </c>
      <c r="B166" s="140"/>
      <c r="C166" s="140"/>
      <c r="D166" s="140"/>
      <c r="E166" s="141"/>
      <c r="F166" s="142"/>
      <c r="G166" s="140"/>
      <c r="H166" s="141"/>
      <c r="I166" s="16" t="str">
        <f t="shared" si="24"/>
        <v/>
      </c>
      <c r="J166" s="16" t="str">
        <f t="shared" si="25"/>
        <v/>
      </c>
    </row>
    <row r="167" spans="1:10">
      <c r="A167" s="139">
        <v>158</v>
      </c>
      <c r="B167" s="140"/>
      <c r="C167" s="140"/>
      <c r="D167" s="140"/>
      <c r="E167" s="141"/>
      <c r="F167" s="142"/>
      <c r="G167" s="140"/>
      <c r="H167" s="141"/>
      <c r="I167" s="16" t="str">
        <f t="shared" si="24"/>
        <v/>
      </c>
      <c r="J167" s="16" t="str">
        <f t="shared" si="25"/>
        <v/>
      </c>
    </row>
    <row r="168" spans="1:10">
      <c r="A168" s="139">
        <v>159</v>
      </c>
      <c r="B168" s="140"/>
      <c r="C168" s="140"/>
      <c r="D168" s="140"/>
      <c r="E168" s="141"/>
      <c r="F168" s="142"/>
      <c r="G168" s="140"/>
      <c r="H168" s="141"/>
      <c r="I168" s="16" t="str">
        <f t="shared" si="24"/>
        <v/>
      </c>
      <c r="J168" s="16" t="str">
        <f t="shared" si="25"/>
        <v/>
      </c>
    </row>
    <row r="169" spans="1:10">
      <c r="A169" s="139">
        <v>160</v>
      </c>
      <c r="B169" s="140"/>
      <c r="C169" s="140"/>
      <c r="D169" s="140"/>
      <c r="E169" s="141"/>
      <c r="F169" s="142"/>
      <c r="G169" s="140"/>
      <c r="H169" s="141"/>
      <c r="I169" s="16" t="str">
        <f t="shared" si="24"/>
        <v/>
      </c>
      <c r="J169" s="16" t="str">
        <f t="shared" si="25"/>
        <v/>
      </c>
    </row>
    <row r="170" spans="1:10">
      <c r="A170" s="139">
        <v>161</v>
      </c>
      <c r="B170" s="140"/>
      <c r="C170" s="140"/>
      <c r="D170" s="140"/>
      <c r="E170" s="141"/>
      <c r="F170" s="142"/>
      <c r="G170" s="140"/>
      <c r="H170" s="141"/>
      <c r="I170" s="16" t="str">
        <f t="shared" si="24"/>
        <v/>
      </c>
      <c r="J170" s="16" t="str">
        <f t="shared" si="25"/>
        <v/>
      </c>
    </row>
    <row r="171" spans="1:10">
      <c r="A171" s="139">
        <v>162</v>
      </c>
      <c r="B171" s="140"/>
      <c r="C171" s="140"/>
      <c r="D171" s="140"/>
      <c r="E171" s="141"/>
      <c r="F171" s="142"/>
      <c r="G171" s="140"/>
      <c r="H171" s="141"/>
      <c r="I171" s="16" t="str">
        <f t="shared" si="24"/>
        <v/>
      </c>
      <c r="J171" s="16" t="str">
        <f t="shared" si="25"/>
        <v/>
      </c>
    </row>
    <row r="172" spans="1:10">
      <c r="A172" s="139">
        <v>163</v>
      </c>
      <c r="B172" s="140"/>
      <c r="C172" s="140"/>
      <c r="D172" s="140"/>
      <c r="E172" s="141"/>
      <c r="F172" s="142"/>
      <c r="G172" s="140"/>
      <c r="H172" s="141"/>
      <c r="I172" s="16" t="str">
        <f t="shared" si="24"/>
        <v/>
      </c>
      <c r="J172" s="16" t="str">
        <f t="shared" si="25"/>
        <v/>
      </c>
    </row>
    <row r="173" spans="1:10">
      <c r="A173" s="139">
        <v>164</v>
      </c>
      <c r="B173" s="140"/>
      <c r="C173" s="140"/>
      <c r="D173" s="140"/>
      <c r="E173" s="141"/>
      <c r="F173" s="142"/>
      <c r="G173" s="140"/>
      <c r="H173" s="141"/>
      <c r="I173" s="16" t="str">
        <f t="shared" si="24"/>
        <v/>
      </c>
      <c r="J173" s="16" t="str">
        <f t="shared" si="25"/>
        <v/>
      </c>
    </row>
    <row r="174" spans="1:10">
      <c r="A174" s="139">
        <v>165</v>
      </c>
      <c r="B174" s="140"/>
      <c r="C174" s="140"/>
      <c r="D174" s="140"/>
      <c r="E174" s="141"/>
      <c r="F174" s="142"/>
      <c r="G174" s="140"/>
      <c r="H174" s="141"/>
      <c r="I174" s="16" t="str">
        <f t="shared" si="24"/>
        <v/>
      </c>
      <c r="J174" s="16" t="str">
        <f t="shared" si="25"/>
        <v/>
      </c>
    </row>
    <row r="175" spans="1:10">
      <c r="A175" s="139">
        <v>166</v>
      </c>
      <c r="B175" s="140"/>
      <c r="C175" s="140"/>
      <c r="D175" s="140"/>
      <c r="E175" s="141"/>
      <c r="F175" s="142"/>
      <c r="G175" s="140"/>
      <c r="H175" s="141"/>
      <c r="I175" s="16" t="str">
        <f t="shared" si="24"/>
        <v/>
      </c>
      <c r="J175" s="16" t="str">
        <f t="shared" si="25"/>
        <v/>
      </c>
    </row>
    <row r="176" spans="1:10">
      <c r="A176" s="139">
        <v>167</v>
      </c>
      <c r="B176" s="140"/>
      <c r="C176" s="140"/>
      <c r="D176" s="140"/>
      <c r="E176" s="141"/>
      <c r="F176" s="142"/>
      <c r="G176" s="140"/>
      <c r="H176" s="141"/>
      <c r="I176" s="16" t="str">
        <f t="shared" si="24"/>
        <v/>
      </c>
      <c r="J176" s="16" t="str">
        <f t="shared" si="25"/>
        <v/>
      </c>
    </row>
    <row r="177" spans="1:10">
      <c r="A177" s="139">
        <v>168</v>
      </c>
      <c r="B177" s="140"/>
      <c r="C177" s="140"/>
      <c r="D177" s="140"/>
      <c r="E177" s="141"/>
      <c r="F177" s="142"/>
      <c r="G177" s="140"/>
      <c r="H177" s="141"/>
      <c r="I177" s="16" t="str">
        <f t="shared" si="24"/>
        <v/>
      </c>
      <c r="J177" s="16" t="str">
        <f t="shared" si="25"/>
        <v/>
      </c>
    </row>
    <row r="178" spans="1:10">
      <c r="A178" s="139">
        <v>169</v>
      </c>
      <c r="B178" s="140"/>
      <c r="C178" s="140"/>
      <c r="D178" s="140"/>
      <c r="E178" s="141"/>
      <c r="F178" s="142"/>
      <c r="G178" s="140"/>
      <c r="H178" s="141"/>
      <c r="I178" s="16" t="str">
        <f t="shared" si="24"/>
        <v/>
      </c>
      <c r="J178" s="16" t="str">
        <f t="shared" si="25"/>
        <v/>
      </c>
    </row>
    <row r="179" spans="1:10">
      <c r="A179" s="139">
        <v>170</v>
      </c>
      <c r="B179" s="140"/>
      <c r="C179" s="140"/>
      <c r="D179" s="140"/>
      <c r="E179" s="141"/>
      <c r="F179" s="142"/>
      <c r="G179" s="140"/>
      <c r="H179" s="141"/>
      <c r="I179" s="16" t="str">
        <f t="shared" si="24"/>
        <v/>
      </c>
      <c r="J179" s="16" t="str">
        <f t="shared" si="25"/>
        <v/>
      </c>
    </row>
    <row r="180" spans="1:10">
      <c r="A180" s="139">
        <v>171</v>
      </c>
      <c r="B180" s="140"/>
      <c r="C180" s="140"/>
      <c r="D180" s="140"/>
      <c r="E180" s="141"/>
      <c r="F180" s="142"/>
      <c r="G180" s="140"/>
      <c r="H180" s="141"/>
      <c r="I180" s="16" t="str">
        <f t="shared" si="24"/>
        <v/>
      </c>
      <c r="J180" s="16" t="str">
        <f t="shared" si="25"/>
        <v/>
      </c>
    </row>
    <row r="181" spans="1:10">
      <c r="A181" s="139">
        <v>172</v>
      </c>
      <c r="B181" s="140"/>
      <c r="C181" s="140"/>
      <c r="D181" s="140"/>
      <c r="E181" s="141"/>
      <c r="F181" s="142"/>
      <c r="G181" s="140"/>
      <c r="H181" s="141"/>
      <c r="I181" s="16" t="str">
        <f t="shared" si="24"/>
        <v/>
      </c>
      <c r="J181" s="16" t="str">
        <f t="shared" si="25"/>
        <v/>
      </c>
    </row>
    <row r="182" spans="1:10">
      <c r="A182" s="139">
        <v>173</v>
      </c>
      <c r="B182" s="140"/>
      <c r="C182" s="140"/>
      <c r="D182" s="140"/>
      <c r="E182" s="141"/>
      <c r="F182" s="142"/>
      <c r="G182" s="140"/>
      <c r="H182" s="141"/>
      <c r="I182" s="16" t="str">
        <f t="shared" si="24"/>
        <v/>
      </c>
      <c r="J182" s="16" t="str">
        <f t="shared" si="25"/>
        <v/>
      </c>
    </row>
    <row r="183" spans="1:10">
      <c r="A183" s="139">
        <v>174</v>
      </c>
      <c r="B183" s="140"/>
      <c r="C183" s="140"/>
      <c r="D183" s="140"/>
      <c r="E183" s="141"/>
      <c r="F183" s="142"/>
      <c r="G183" s="140"/>
      <c r="H183" s="141"/>
      <c r="I183" s="16" t="str">
        <f t="shared" si="24"/>
        <v/>
      </c>
      <c r="J183" s="16" t="str">
        <f t="shared" si="25"/>
        <v/>
      </c>
    </row>
    <row r="184" spans="1:10">
      <c r="A184" s="139">
        <v>175</v>
      </c>
      <c r="B184" s="140"/>
      <c r="C184" s="140"/>
      <c r="D184" s="140"/>
      <c r="E184" s="141"/>
      <c r="F184" s="142"/>
      <c r="G184" s="140"/>
      <c r="H184" s="141"/>
      <c r="I184" s="16" t="str">
        <f t="shared" si="24"/>
        <v/>
      </c>
      <c r="J184" s="16" t="str">
        <f t="shared" si="25"/>
        <v/>
      </c>
    </row>
    <row r="185" spans="1:10">
      <c r="A185" s="139">
        <v>176</v>
      </c>
      <c r="B185" s="140"/>
      <c r="C185" s="140"/>
      <c r="D185" s="140"/>
      <c r="E185" s="141"/>
      <c r="F185" s="142"/>
      <c r="G185" s="140"/>
      <c r="H185" s="141"/>
      <c r="I185" s="16" t="str">
        <f t="shared" si="24"/>
        <v/>
      </c>
      <c r="J185" s="16" t="str">
        <f t="shared" si="25"/>
        <v/>
      </c>
    </row>
    <row r="186" spans="1:10">
      <c r="A186" s="139">
        <v>177</v>
      </c>
      <c r="B186" s="140"/>
      <c r="C186" s="140"/>
      <c r="D186" s="140"/>
      <c r="E186" s="141"/>
      <c r="F186" s="142"/>
      <c r="G186" s="140"/>
      <c r="H186" s="141"/>
      <c r="I186" s="16" t="str">
        <f t="shared" si="24"/>
        <v/>
      </c>
      <c r="J186" s="16" t="str">
        <f t="shared" si="25"/>
        <v/>
      </c>
    </row>
    <row r="187" spans="1:10">
      <c r="A187" s="139">
        <v>178</v>
      </c>
      <c r="B187" s="140"/>
      <c r="C187" s="140"/>
      <c r="D187" s="140"/>
      <c r="E187" s="141"/>
      <c r="F187" s="142"/>
      <c r="G187" s="140"/>
      <c r="H187" s="141"/>
      <c r="I187" s="16" t="str">
        <f t="shared" si="24"/>
        <v/>
      </c>
      <c r="J187" s="16" t="str">
        <f t="shared" si="25"/>
        <v/>
      </c>
    </row>
    <row r="188" spans="1:10">
      <c r="A188" s="139">
        <v>179</v>
      </c>
      <c r="B188" s="140"/>
      <c r="C188" s="140"/>
      <c r="D188" s="140"/>
      <c r="E188" s="141"/>
      <c r="F188" s="142"/>
      <c r="G188" s="140"/>
      <c r="H188" s="141"/>
      <c r="I188" s="16" t="str">
        <f t="shared" si="24"/>
        <v/>
      </c>
      <c r="J188" s="16" t="str">
        <f t="shared" si="25"/>
        <v/>
      </c>
    </row>
    <row r="189" spans="1:10">
      <c r="A189" s="139">
        <v>180</v>
      </c>
      <c r="B189" s="140"/>
      <c r="C189" s="140"/>
      <c r="D189" s="140"/>
      <c r="E189" s="141"/>
      <c r="F189" s="142"/>
      <c r="G189" s="140"/>
      <c r="H189" s="141"/>
      <c r="I189" s="16" t="str">
        <f t="shared" si="24"/>
        <v/>
      </c>
      <c r="J189" s="16" t="str">
        <f t="shared" si="25"/>
        <v/>
      </c>
    </row>
    <row r="190" spans="1:10">
      <c r="A190" s="139">
        <v>181</v>
      </c>
      <c r="B190" s="140"/>
      <c r="C190" s="140"/>
      <c r="D190" s="140"/>
      <c r="E190" s="141"/>
      <c r="F190" s="142"/>
      <c r="G190" s="140"/>
      <c r="H190" s="141"/>
      <c r="I190" s="16" t="str">
        <f t="shared" si="24"/>
        <v/>
      </c>
      <c r="J190" s="16" t="str">
        <f t="shared" si="25"/>
        <v/>
      </c>
    </row>
    <row r="191" spans="1:10">
      <c r="A191" s="139">
        <v>182</v>
      </c>
      <c r="B191" s="140"/>
      <c r="C191" s="140"/>
      <c r="D191" s="140"/>
      <c r="E191" s="141"/>
      <c r="F191" s="142"/>
      <c r="G191" s="140"/>
      <c r="H191" s="141"/>
      <c r="I191" s="16" t="str">
        <f t="shared" si="24"/>
        <v/>
      </c>
      <c r="J191" s="16" t="str">
        <f t="shared" si="25"/>
        <v/>
      </c>
    </row>
    <row r="192" spans="1:10">
      <c r="A192" s="139">
        <v>183</v>
      </c>
      <c r="B192" s="140"/>
      <c r="C192" s="140"/>
      <c r="D192" s="140"/>
      <c r="E192" s="141"/>
      <c r="F192" s="142"/>
      <c r="G192" s="140"/>
      <c r="H192" s="141"/>
      <c r="I192" s="16" t="str">
        <f t="shared" si="24"/>
        <v/>
      </c>
      <c r="J192" s="16" t="str">
        <f t="shared" si="25"/>
        <v/>
      </c>
    </row>
    <row r="193" spans="1:10">
      <c r="A193" s="139">
        <v>184</v>
      </c>
      <c r="B193" s="140"/>
      <c r="C193" s="140"/>
      <c r="D193" s="140"/>
      <c r="E193" s="141"/>
      <c r="F193" s="142"/>
      <c r="G193" s="140"/>
      <c r="H193" s="141"/>
      <c r="I193" s="16" t="str">
        <f t="shared" si="24"/>
        <v/>
      </c>
      <c r="J193" s="16" t="str">
        <f t="shared" si="25"/>
        <v/>
      </c>
    </row>
    <row r="194" spans="1:10">
      <c r="A194" s="139">
        <v>185</v>
      </c>
      <c r="B194" s="140"/>
      <c r="C194" s="140"/>
      <c r="D194" s="140"/>
      <c r="E194" s="141"/>
      <c r="F194" s="142"/>
      <c r="G194" s="140"/>
      <c r="H194" s="141"/>
      <c r="I194" s="16" t="str">
        <f t="shared" si="24"/>
        <v/>
      </c>
      <c r="J194" s="16" t="str">
        <f t="shared" si="25"/>
        <v/>
      </c>
    </row>
    <row r="195" spans="1:10">
      <c r="A195" s="139">
        <v>186</v>
      </c>
      <c r="B195" s="140"/>
      <c r="C195" s="140"/>
      <c r="D195" s="140"/>
      <c r="E195" s="141"/>
      <c r="F195" s="142"/>
      <c r="G195" s="140"/>
      <c r="H195" s="141"/>
      <c r="I195" s="16" t="str">
        <f t="shared" si="24"/>
        <v/>
      </c>
      <c r="J195" s="16" t="str">
        <f t="shared" si="25"/>
        <v/>
      </c>
    </row>
    <row r="196" spans="1:10">
      <c r="A196" s="139">
        <v>187</v>
      </c>
      <c r="B196" s="140"/>
      <c r="C196" s="140"/>
      <c r="D196" s="140"/>
      <c r="E196" s="141"/>
      <c r="F196" s="142"/>
      <c r="G196" s="140"/>
      <c r="H196" s="141"/>
      <c r="I196" s="16" t="str">
        <f t="shared" si="24"/>
        <v/>
      </c>
      <c r="J196" s="16" t="str">
        <f t="shared" si="25"/>
        <v/>
      </c>
    </row>
    <row r="197" spans="1:10">
      <c r="A197" s="139">
        <v>188</v>
      </c>
      <c r="B197" s="140"/>
      <c r="C197" s="140"/>
      <c r="D197" s="140"/>
      <c r="E197" s="141"/>
      <c r="F197" s="142"/>
      <c r="G197" s="140"/>
      <c r="H197" s="141"/>
      <c r="I197" s="16" t="str">
        <f t="shared" si="24"/>
        <v/>
      </c>
      <c r="J197" s="16" t="str">
        <f t="shared" si="25"/>
        <v/>
      </c>
    </row>
    <row r="198" spans="1:10">
      <c r="A198" s="139">
        <v>189</v>
      </c>
      <c r="B198" s="140"/>
      <c r="C198" s="140"/>
      <c r="D198" s="140"/>
      <c r="E198" s="141"/>
      <c r="F198" s="142"/>
      <c r="G198" s="140"/>
      <c r="H198" s="141"/>
      <c r="I198" s="16" t="str">
        <f t="shared" si="24"/>
        <v/>
      </c>
      <c r="J198" s="16" t="str">
        <f t="shared" si="25"/>
        <v/>
      </c>
    </row>
    <row r="199" spans="1:10">
      <c r="A199" s="139">
        <v>190</v>
      </c>
      <c r="B199" s="140"/>
      <c r="C199" s="140"/>
      <c r="D199" s="140"/>
      <c r="E199" s="141"/>
      <c r="F199" s="142"/>
      <c r="G199" s="140"/>
      <c r="H199" s="141"/>
      <c r="I199" s="16" t="str">
        <f t="shared" si="24"/>
        <v/>
      </c>
      <c r="J199" s="16" t="str">
        <f t="shared" si="25"/>
        <v/>
      </c>
    </row>
    <row r="200" spans="1:10">
      <c r="A200" s="139">
        <v>191</v>
      </c>
      <c r="B200" s="140"/>
      <c r="C200" s="140"/>
      <c r="D200" s="140"/>
      <c r="E200" s="141"/>
      <c r="F200" s="142"/>
      <c r="G200" s="140"/>
      <c r="H200" s="141"/>
      <c r="I200" s="16" t="str">
        <f t="shared" si="24"/>
        <v/>
      </c>
      <c r="J200" s="16" t="str">
        <f t="shared" si="25"/>
        <v/>
      </c>
    </row>
    <row r="201" spans="1:10">
      <c r="A201" s="139">
        <v>192</v>
      </c>
      <c r="B201" s="140"/>
      <c r="C201" s="140"/>
      <c r="D201" s="140"/>
      <c r="E201" s="141"/>
      <c r="F201" s="142"/>
      <c r="G201" s="140"/>
      <c r="H201" s="141"/>
      <c r="I201" s="16" t="str">
        <f t="shared" si="24"/>
        <v/>
      </c>
      <c r="J201" s="16" t="str">
        <f t="shared" si="25"/>
        <v/>
      </c>
    </row>
    <row r="202" spans="1:10">
      <c r="A202" s="139">
        <v>193</v>
      </c>
      <c r="B202" s="140"/>
      <c r="C202" s="140"/>
      <c r="D202" s="140"/>
      <c r="E202" s="141"/>
      <c r="F202" s="142"/>
      <c r="G202" s="140"/>
      <c r="H202" s="141"/>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39">
        <v>194</v>
      </c>
      <c r="B203" s="140"/>
      <c r="C203" s="140"/>
      <c r="D203" s="140"/>
      <c r="E203" s="141"/>
      <c r="F203" s="142"/>
      <c r="G203" s="140"/>
      <c r="H203" s="141"/>
      <c r="I203" s="16" t="str">
        <f t="shared" si="26"/>
        <v/>
      </c>
      <c r="J203" s="16" t="str">
        <f t="shared" si="27"/>
        <v/>
      </c>
    </row>
    <row r="204" spans="1:10">
      <c r="A204" s="139">
        <v>195</v>
      </c>
      <c r="B204" s="140"/>
      <c r="C204" s="140"/>
      <c r="D204" s="140"/>
      <c r="E204" s="141"/>
      <c r="F204" s="142"/>
      <c r="G204" s="140"/>
      <c r="H204" s="141"/>
      <c r="I204" s="16" t="str">
        <f t="shared" si="26"/>
        <v/>
      </c>
      <c r="J204" s="16" t="str">
        <f t="shared" si="27"/>
        <v/>
      </c>
    </row>
    <row r="205" spans="1:10">
      <c r="A205" s="139">
        <v>196</v>
      </c>
      <c r="B205" s="140"/>
      <c r="C205" s="140"/>
      <c r="D205" s="140"/>
      <c r="E205" s="141"/>
      <c r="F205" s="142"/>
      <c r="G205" s="140"/>
      <c r="H205" s="141"/>
      <c r="I205" s="16" t="str">
        <f t="shared" si="26"/>
        <v/>
      </c>
      <c r="J205" s="16" t="str">
        <f t="shared" si="27"/>
        <v/>
      </c>
    </row>
    <row r="206" spans="1:10">
      <c r="A206" s="139">
        <v>197</v>
      </c>
      <c r="B206" s="140"/>
      <c r="C206" s="140"/>
      <c r="D206" s="140"/>
      <c r="E206" s="141"/>
      <c r="F206" s="142"/>
      <c r="G206" s="140"/>
      <c r="H206" s="141"/>
      <c r="I206" s="16" t="str">
        <f t="shared" si="26"/>
        <v/>
      </c>
      <c r="J206" s="16" t="str">
        <f t="shared" si="27"/>
        <v/>
      </c>
    </row>
    <row r="207" spans="1:10">
      <c r="A207" s="139">
        <v>198</v>
      </c>
      <c r="B207" s="140"/>
      <c r="C207" s="140"/>
      <c r="D207" s="140"/>
      <c r="E207" s="141"/>
      <c r="F207" s="142"/>
      <c r="G207" s="140"/>
      <c r="H207" s="141"/>
      <c r="I207" s="16" t="str">
        <f t="shared" si="26"/>
        <v/>
      </c>
      <c r="J207" s="16" t="str">
        <f t="shared" si="27"/>
        <v/>
      </c>
    </row>
    <row r="208" spans="1:10">
      <c r="A208" s="139">
        <v>199</v>
      </c>
      <c r="B208" s="140"/>
      <c r="C208" s="140"/>
      <c r="D208" s="140"/>
      <c r="E208" s="141"/>
      <c r="F208" s="142"/>
      <c r="G208" s="140"/>
      <c r="H208" s="141"/>
      <c r="I208" s="16" t="str">
        <f t="shared" si="26"/>
        <v/>
      </c>
      <c r="J208" s="16" t="str">
        <f t="shared" si="27"/>
        <v/>
      </c>
    </row>
    <row r="209" spans="1:10">
      <c r="A209" s="139">
        <v>200</v>
      </c>
      <c r="B209" s="140"/>
      <c r="C209" s="140"/>
      <c r="D209" s="140"/>
      <c r="E209" s="141"/>
      <c r="F209" s="142"/>
      <c r="G209" s="140"/>
      <c r="H209" s="141"/>
      <c r="I209" s="16" t="str">
        <f t="shared" si="26"/>
        <v/>
      </c>
      <c r="J209" s="16" t="str">
        <f t="shared" si="27"/>
        <v/>
      </c>
    </row>
    <row r="210" spans="1:10">
      <c r="A210" s="139">
        <v>201</v>
      </c>
      <c r="B210" s="140"/>
      <c r="C210" s="140"/>
      <c r="D210" s="140"/>
      <c r="E210" s="141"/>
      <c r="F210" s="142"/>
      <c r="G210" s="140"/>
      <c r="H210" s="141"/>
      <c r="I210" s="16" t="str">
        <f t="shared" si="26"/>
        <v/>
      </c>
      <c r="J210" s="16" t="str">
        <f t="shared" si="27"/>
        <v/>
      </c>
    </row>
    <row r="211" spans="1:10">
      <c r="A211" s="139">
        <v>202</v>
      </c>
      <c r="B211" s="140"/>
      <c r="C211" s="140"/>
      <c r="D211" s="140"/>
      <c r="E211" s="141"/>
      <c r="F211" s="142"/>
      <c r="G211" s="140"/>
      <c r="H211" s="141"/>
      <c r="I211" s="16" t="str">
        <f t="shared" si="26"/>
        <v/>
      </c>
      <c r="J211" s="16" t="str">
        <f t="shared" si="27"/>
        <v/>
      </c>
    </row>
    <row r="212" spans="1:10">
      <c r="A212" s="139">
        <v>203</v>
      </c>
      <c r="B212" s="140"/>
      <c r="C212" s="140"/>
      <c r="D212" s="140"/>
      <c r="E212" s="141"/>
      <c r="F212" s="142"/>
      <c r="G212" s="140"/>
      <c r="H212" s="141"/>
      <c r="I212" s="16" t="str">
        <f t="shared" si="26"/>
        <v/>
      </c>
      <c r="J212" s="16" t="str">
        <f t="shared" si="27"/>
        <v/>
      </c>
    </row>
    <row r="213" spans="1:10">
      <c r="A213" s="139">
        <v>204</v>
      </c>
      <c r="B213" s="140"/>
      <c r="C213" s="140"/>
      <c r="D213" s="140"/>
      <c r="E213" s="141"/>
      <c r="F213" s="142"/>
      <c r="G213" s="140"/>
      <c r="H213" s="141"/>
      <c r="I213" s="16" t="str">
        <f t="shared" si="26"/>
        <v/>
      </c>
      <c r="J213" s="16" t="str">
        <f t="shared" si="27"/>
        <v/>
      </c>
    </row>
    <row r="214" spans="1:10">
      <c r="A214" s="139">
        <v>205</v>
      </c>
      <c r="B214" s="140"/>
      <c r="C214" s="140"/>
      <c r="D214" s="140"/>
      <c r="E214" s="141"/>
      <c r="F214" s="142"/>
      <c r="G214" s="140"/>
      <c r="H214" s="141"/>
      <c r="I214" s="16" t="str">
        <f t="shared" si="26"/>
        <v/>
      </c>
      <c r="J214" s="16" t="str">
        <f t="shared" si="27"/>
        <v/>
      </c>
    </row>
    <row r="215" spans="1:10">
      <c r="A215" s="139">
        <v>206</v>
      </c>
      <c r="B215" s="140"/>
      <c r="C215" s="140"/>
      <c r="D215" s="140"/>
      <c r="E215" s="141"/>
      <c r="F215" s="142"/>
      <c r="G215" s="140"/>
      <c r="H215" s="141"/>
      <c r="I215" s="16" t="str">
        <f t="shared" si="26"/>
        <v/>
      </c>
      <c r="J215" s="16" t="str">
        <f t="shared" si="27"/>
        <v/>
      </c>
    </row>
    <row r="216" spans="1:10">
      <c r="A216" s="139">
        <v>207</v>
      </c>
      <c r="B216" s="140"/>
      <c r="C216" s="140"/>
      <c r="D216" s="140"/>
      <c r="E216" s="141"/>
      <c r="F216" s="142"/>
      <c r="G216" s="140"/>
      <c r="H216" s="141"/>
      <c r="I216" s="16" t="str">
        <f t="shared" si="26"/>
        <v/>
      </c>
      <c r="J216" s="16" t="str">
        <f t="shared" si="27"/>
        <v/>
      </c>
    </row>
    <row r="217" spans="1:10">
      <c r="A217" s="139">
        <v>208</v>
      </c>
      <c r="B217" s="140"/>
      <c r="C217" s="140"/>
      <c r="D217" s="140"/>
      <c r="E217" s="141"/>
      <c r="F217" s="142"/>
      <c r="G217" s="140"/>
      <c r="H217" s="141"/>
      <c r="I217" s="16" t="str">
        <f t="shared" si="26"/>
        <v/>
      </c>
      <c r="J217" s="16" t="str">
        <f t="shared" si="27"/>
        <v/>
      </c>
    </row>
    <row r="218" spans="1:10">
      <c r="A218" s="139">
        <v>209</v>
      </c>
      <c r="B218" s="140"/>
      <c r="C218" s="140"/>
      <c r="D218" s="140"/>
      <c r="E218" s="141"/>
      <c r="F218" s="142"/>
      <c r="G218" s="140"/>
      <c r="H218" s="141"/>
      <c r="I218" s="16" t="str">
        <f t="shared" si="26"/>
        <v/>
      </c>
      <c r="J218" s="16" t="str">
        <f t="shared" si="27"/>
        <v/>
      </c>
    </row>
    <row r="219" spans="1:10">
      <c r="A219" s="139">
        <v>210</v>
      </c>
      <c r="B219" s="140"/>
      <c r="C219" s="140"/>
      <c r="D219" s="140"/>
      <c r="E219" s="141"/>
      <c r="F219" s="142"/>
      <c r="G219" s="140"/>
      <c r="H219" s="141"/>
      <c r="I219" s="16" t="str">
        <f t="shared" si="26"/>
        <v/>
      </c>
      <c r="J219" s="16" t="str">
        <f t="shared" si="27"/>
        <v/>
      </c>
    </row>
    <row r="220" spans="1:10">
      <c r="A220" s="139">
        <v>211</v>
      </c>
      <c r="B220" s="140"/>
      <c r="C220" s="140"/>
      <c r="D220" s="140"/>
      <c r="E220" s="141"/>
      <c r="F220" s="142"/>
      <c r="G220" s="140"/>
      <c r="H220" s="141"/>
      <c r="I220" s="16" t="str">
        <f t="shared" si="26"/>
        <v/>
      </c>
      <c r="J220" s="16" t="str">
        <f t="shared" si="27"/>
        <v/>
      </c>
    </row>
    <row r="221" spans="1:10">
      <c r="A221" s="139">
        <v>212</v>
      </c>
      <c r="B221" s="140"/>
      <c r="C221" s="140"/>
      <c r="D221" s="140"/>
      <c r="E221" s="141"/>
      <c r="F221" s="142"/>
      <c r="G221" s="140"/>
      <c r="H221" s="141"/>
      <c r="I221" s="16" t="str">
        <f t="shared" si="26"/>
        <v/>
      </c>
      <c r="J221" s="16" t="str">
        <f t="shared" si="27"/>
        <v/>
      </c>
    </row>
    <row r="222" spans="1:10">
      <c r="A222" s="139">
        <v>213</v>
      </c>
      <c r="B222" s="140"/>
      <c r="C222" s="140"/>
      <c r="D222" s="140"/>
      <c r="E222" s="141"/>
      <c r="F222" s="142"/>
      <c r="G222" s="140"/>
      <c r="H222" s="141"/>
      <c r="I222" s="16" t="str">
        <f t="shared" si="26"/>
        <v/>
      </c>
      <c r="J222" s="16" t="str">
        <f t="shared" si="27"/>
        <v/>
      </c>
    </row>
    <row r="223" spans="1:10">
      <c r="A223" s="139">
        <v>214</v>
      </c>
      <c r="B223" s="140"/>
      <c r="C223" s="140"/>
      <c r="D223" s="140"/>
      <c r="E223" s="141"/>
      <c r="F223" s="142"/>
      <c r="G223" s="140"/>
      <c r="H223" s="141"/>
      <c r="I223" s="16" t="str">
        <f t="shared" si="26"/>
        <v/>
      </c>
      <c r="J223" s="16" t="str">
        <f t="shared" si="27"/>
        <v/>
      </c>
    </row>
    <row r="224" spans="1:10">
      <c r="A224" s="139">
        <v>215</v>
      </c>
      <c r="B224" s="140"/>
      <c r="C224" s="140"/>
      <c r="D224" s="140"/>
      <c r="E224" s="141"/>
      <c r="F224" s="142"/>
      <c r="G224" s="140"/>
      <c r="H224" s="141"/>
      <c r="I224" s="16" t="str">
        <f t="shared" si="26"/>
        <v/>
      </c>
      <c r="J224" s="16" t="str">
        <f t="shared" si="27"/>
        <v/>
      </c>
    </row>
    <row r="225" spans="1:10">
      <c r="A225" s="139">
        <v>216</v>
      </c>
      <c r="B225" s="140"/>
      <c r="C225" s="140"/>
      <c r="D225" s="140"/>
      <c r="E225" s="141"/>
      <c r="F225" s="142"/>
      <c r="G225" s="140"/>
      <c r="H225" s="141"/>
      <c r="I225" s="16" t="str">
        <f t="shared" si="26"/>
        <v/>
      </c>
      <c r="J225" s="16" t="str">
        <f t="shared" si="27"/>
        <v/>
      </c>
    </row>
    <row r="226" spans="1:10">
      <c r="A226" s="139">
        <v>217</v>
      </c>
      <c r="B226" s="140"/>
      <c r="C226" s="140"/>
      <c r="D226" s="140"/>
      <c r="E226" s="141"/>
      <c r="F226" s="142"/>
      <c r="G226" s="140"/>
      <c r="H226" s="141"/>
      <c r="I226" s="16" t="str">
        <f t="shared" si="26"/>
        <v/>
      </c>
      <c r="J226" s="16" t="str">
        <f t="shared" si="27"/>
        <v/>
      </c>
    </row>
    <row r="227" spans="1:10">
      <c r="A227" s="139">
        <v>218</v>
      </c>
      <c r="B227" s="140"/>
      <c r="C227" s="140"/>
      <c r="D227" s="140"/>
      <c r="E227" s="141"/>
      <c r="F227" s="142"/>
      <c r="G227" s="140"/>
      <c r="H227" s="141"/>
      <c r="I227" s="16" t="str">
        <f t="shared" si="26"/>
        <v/>
      </c>
      <c r="J227" s="16" t="str">
        <f t="shared" si="27"/>
        <v/>
      </c>
    </row>
    <row r="228" spans="1:10">
      <c r="A228" s="139">
        <v>219</v>
      </c>
      <c r="B228" s="140"/>
      <c r="C228" s="140"/>
      <c r="D228" s="140"/>
      <c r="E228" s="141"/>
      <c r="F228" s="142"/>
      <c r="G228" s="140"/>
      <c r="H228" s="141"/>
      <c r="I228" s="16" t="str">
        <f t="shared" si="26"/>
        <v/>
      </c>
      <c r="J228" s="16" t="str">
        <f t="shared" si="27"/>
        <v/>
      </c>
    </row>
    <row r="229" spans="1:10">
      <c r="A229" s="139">
        <v>220</v>
      </c>
      <c r="B229" s="140"/>
      <c r="C229" s="140"/>
      <c r="D229" s="140"/>
      <c r="E229" s="141"/>
      <c r="F229" s="142"/>
      <c r="G229" s="140"/>
      <c r="H229" s="141"/>
      <c r="I229" s="16" t="str">
        <f t="shared" si="26"/>
        <v/>
      </c>
      <c r="J229" s="16" t="str">
        <f t="shared" si="27"/>
        <v/>
      </c>
    </row>
    <row r="230" spans="1:10">
      <c r="A230" s="139">
        <v>221</v>
      </c>
      <c r="B230" s="140"/>
      <c r="C230" s="140"/>
      <c r="D230" s="140"/>
      <c r="E230" s="141"/>
      <c r="F230" s="142"/>
      <c r="G230" s="140"/>
      <c r="H230" s="141"/>
      <c r="I230" s="16" t="str">
        <f t="shared" si="26"/>
        <v/>
      </c>
      <c r="J230" s="16" t="str">
        <f t="shared" si="27"/>
        <v/>
      </c>
    </row>
    <row r="231" spans="1:10">
      <c r="A231" s="139">
        <v>222</v>
      </c>
      <c r="B231" s="140"/>
      <c r="C231" s="140"/>
      <c r="D231" s="140"/>
      <c r="E231" s="141"/>
      <c r="F231" s="142"/>
      <c r="G231" s="140"/>
      <c r="H231" s="141"/>
      <c r="I231" s="16" t="str">
        <f t="shared" si="26"/>
        <v/>
      </c>
      <c r="J231" s="16" t="str">
        <f t="shared" si="27"/>
        <v/>
      </c>
    </row>
    <row r="232" spans="1:10">
      <c r="A232" s="139">
        <v>223</v>
      </c>
      <c r="B232" s="140"/>
      <c r="C232" s="140"/>
      <c r="D232" s="140"/>
      <c r="E232" s="141"/>
      <c r="F232" s="142"/>
      <c r="G232" s="140"/>
      <c r="H232" s="141"/>
      <c r="I232" s="16" t="str">
        <f t="shared" si="26"/>
        <v/>
      </c>
      <c r="J232" s="16" t="str">
        <f t="shared" si="27"/>
        <v/>
      </c>
    </row>
    <row r="233" spans="1:10">
      <c r="A233" s="139">
        <v>224</v>
      </c>
      <c r="B233" s="140"/>
      <c r="C233" s="140"/>
      <c r="D233" s="140"/>
      <c r="E233" s="141"/>
      <c r="F233" s="142"/>
      <c r="G233" s="140"/>
      <c r="H233" s="141"/>
      <c r="I233" s="16" t="str">
        <f t="shared" si="26"/>
        <v/>
      </c>
      <c r="J233" s="16" t="str">
        <f t="shared" si="27"/>
        <v/>
      </c>
    </row>
    <row r="234" spans="1:10">
      <c r="A234" s="139">
        <v>225</v>
      </c>
      <c r="B234" s="140"/>
      <c r="C234" s="140"/>
      <c r="D234" s="140"/>
      <c r="E234" s="141"/>
      <c r="F234" s="142"/>
      <c r="G234" s="140"/>
      <c r="H234" s="141"/>
      <c r="I234" s="16" t="str">
        <f t="shared" si="26"/>
        <v/>
      </c>
      <c r="J234" s="16" t="str">
        <f t="shared" si="27"/>
        <v/>
      </c>
    </row>
    <row r="235" spans="1:10">
      <c r="A235" s="139">
        <v>226</v>
      </c>
      <c r="B235" s="140"/>
      <c r="C235" s="140"/>
      <c r="D235" s="140"/>
      <c r="E235" s="141"/>
      <c r="F235" s="142"/>
      <c r="G235" s="140"/>
      <c r="H235" s="141"/>
      <c r="I235" s="16" t="str">
        <f t="shared" si="26"/>
        <v/>
      </c>
      <c r="J235" s="16" t="str">
        <f t="shared" si="27"/>
        <v/>
      </c>
    </row>
    <row r="236" spans="1:10">
      <c r="A236" s="139">
        <v>227</v>
      </c>
      <c r="B236" s="140"/>
      <c r="C236" s="140"/>
      <c r="D236" s="140"/>
      <c r="E236" s="141"/>
      <c r="F236" s="142"/>
      <c r="G236" s="140"/>
      <c r="H236" s="141"/>
      <c r="I236" s="16" t="str">
        <f t="shared" si="26"/>
        <v/>
      </c>
      <c r="J236" s="16" t="str">
        <f t="shared" si="27"/>
        <v/>
      </c>
    </row>
    <row r="237" spans="1:10">
      <c r="A237" s="139">
        <v>228</v>
      </c>
      <c r="B237" s="140"/>
      <c r="C237" s="140"/>
      <c r="D237" s="140"/>
      <c r="E237" s="141"/>
      <c r="F237" s="142"/>
      <c r="G237" s="140"/>
      <c r="H237" s="141"/>
      <c r="I237" s="16" t="str">
        <f t="shared" si="26"/>
        <v/>
      </c>
      <c r="J237" s="16" t="str">
        <f t="shared" si="27"/>
        <v/>
      </c>
    </row>
    <row r="238" spans="1:10">
      <c r="A238" s="139">
        <v>229</v>
      </c>
      <c r="B238" s="140"/>
      <c r="C238" s="140"/>
      <c r="D238" s="140"/>
      <c r="E238" s="141"/>
      <c r="F238" s="142"/>
      <c r="G238" s="140"/>
      <c r="H238" s="141"/>
      <c r="I238" s="16" t="str">
        <f t="shared" si="26"/>
        <v/>
      </c>
      <c r="J238" s="16" t="str">
        <f t="shared" si="27"/>
        <v/>
      </c>
    </row>
    <row r="239" spans="1:10">
      <c r="A239" s="139">
        <v>230</v>
      </c>
      <c r="B239" s="140"/>
      <c r="C239" s="140"/>
      <c r="D239" s="140"/>
      <c r="E239" s="141"/>
      <c r="F239" s="142"/>
      <c r="G239" s="140"/>
      <c r="H239" s="141"/>
      <c r="I239" s="16" t="str">
        <f t="shared" si="26"/>
        <v/>
      </c>
      <c r="J239" s="16" t="str">
        <f t="shared" si="27"/>
        <v/>
      </c>
    </row>
    <row r="240" spans="1:10">
      <c r="A240" s="139">
        <v>231</v>
      </c>
      <c r="B240" s="140"/>
      <c r="C240" s="140"/>
      <c r="D240" s="140"/>
      <c r="E240" s="141"/>
      <c r="F240" s="142"/>
      <c r="G240" s="140"/>
      <c r="H240" s="141"/>
      <c r="I240" s="16" t="str">
        <f t="shared" si="26"/>
        <v/>
      </c>
      <c r="J240" s="16" t="str">
        <f t="shared" si="27"/>
        <v/>
      </c>
    </row>
    <row r="241" spans="1:10">
      <c r="A241" s="139">
        <v>232</v>
      </c>
      <c r="B241" s="140"/>
      <c r="C241" s="140"/>
      <c r="D241" s="140"/>
      <c r="E241" s="141"/>
      <c r="F241" s="142"/>
      <c r="G241" s="140"/>
      <c r="H241" s="141"/>
      <c r="I241" s="16" t="str">
        <f t="shared" si="26"/>
        <v/>
      </c>
      <c r="J241" s="16" t="str">
        <f t="shared" si="27"/>
        <v/>
      </c>
    </row>
    <row r="242" spans="1:10">
      <c r="A242" s="139">
        <v>233</v>
      </c>
      <c r="B242" s="140"/>
      <c r="C242" s="140"/>
      <c r="D242" s="140"/>
      <c r="E242" s="141"/>
      <c r="F242" s="142"/>
      <c r="G242" s="140"/>
      <c r="H242" s="141"/>
      <c r="I242" s="16" t="str">
        <f t="shared" si="26"/>
        <v/>
      </c>
      <c r="J242" s="16" t="str">
        <f t="shared" si="27"/>
        <v/>
      </c>
    </row>
    <row r="243" spans="1:10">
      <c r="A243" s="139">
        <v>234</v>
      </c>
      <c r="B243" s="140"/>
      <c r="C243" s="140"/>
      <c r="D243" s="140"/>
      <c r="E243" s="141"/>
      <c r="F243" s="142"/>
      <c r="G243" s="140"/>
      <c r="H243" s="141"/>
      <c r="I243" s="16" t="str">
        <f t="shared" si="26"/>
        <v/>
      </c>
      <c r="J243" s="16" t="str">
        <f t="shared" si="27"/>
        <v/>
      </c>
    </row>
    <row r="244" spans="1:10">
      <c r="A244" s="139">
        <v>235</v>
      </c>
      <c r="B244" s="140"/>
      <c r="C244" s="140"/>
      <c r="D244" s="140"/>
      <c r="E244" s="141"/>
      <c r="F244" s="142"/>
      <c r="G244" s="140"/>
      <c r="H244" s="141"/>
      <c r="I244" s="16" t="str">
        <f t="shared" si="26"/>
        <v/>
      </c>
      <c r="J244" s="16" t="str">
        <f t="shared" si="27"/>
        <v/>
      </c>
    </row>
    <row r="245" spans="1:10">
      <c r="A245" s="139">
        <v>236</v>
      </c>
      <c r="B245" s="140"/>
      <c r="C245" s="140"/>
      <c r="D245" s="140"/>
      <c r="E245" s="141"/>
      <c r="F245" s="142"/>
      <c r="G245" s="140"/>
      <c r="H245" s="141"/>
      <c r="I245" s="16" t="str">
        <f t="shared" si="26"/>
        <v/>
      </c>
      <c r="J245" s="16" t="str">
        <f t="shared" si="27"/>
        <v/>
      </c>
    </row>
    <row r="246" spans="1:10">
      <c r="A246" s="139">
        <v>237</v>
      </c>
      <c r="B246" s="140"/>
      <c r="C246" s="140"/>
      <c r="D246" s="140"/>
      <c r="E246" s="141"/>
      <c r="F246" s="142"/>
      <c r="G246" s="140"/>
      <c r="H246" s="141"/>
      <c r="I246" s="16" t="str">
        <f t="shared" si="26"/>
        <v/>
      </c>
      <c r="J246" s="16" t="str">
        <f t="shared" si="27"/>
        <v/>
      </c>
    </row>
    <row r="247" spans="1:10">
      <c r="A247" s="139">
        <v>238</v>
      </c>
      <c r="B247" s="140"/>
      <c r="C247" s="140"/>
      <c r="D247" s="140"/>
      <c r="E247" s="141"/>
      <c r="F247" s="142"/>
      <c r="G247" s="140"/>
      <c r="H247" s="141"/>
      <c r="I247" s="16" t="str">
        <f t="shared" si="26"/>
        <v/>
      </c>
      <c r="J247" s="16" t="str">
        <f t="shared" si="27"/>
        <v/>
      </c>
    </row>
    <row r="248" spans="1:10">
      <c r="A248" s="139">
        <v>239</v>
      </c>
      <c r="B248" s="140"/>
      <c r="C248" s="140"/>
      <c r="D248" s="140"/>
      <c r="E248" s="141"/>
      <c r="F248" s="142"/>
      <c r="G248" s="140"/>
      <c r="H248" s="141"/>
      <c r="I248" s="16" t="str">
        <f t="shared" si="26"/>
        <v/>
      </c>
      <c r="J248" s="16" t="str">
        <f t="shared" si="27"/>
        <v/>
      </c>
    </row>
    <row r="249" spans="1:10">
      <c r="A249" s="139">
        <v>240</v>
      </c>
      <c r="B249" s="140"/>
      <c r="C249" s="140"/>
      <c r="D249" s="140"/>
      <c r="E249" s="141"/>
      <c r="F249" s="142"/>
      <c r="G249" s="140"/>
      <c r="H249" s="141"/>
      <c r="I249" s="16" t="str">
        <f t="shared" si="26"/>
        <v/>
      </c>
      <c r="J249" s="16" t="str">
        <f t="shared" si="27"/>
        <v/>
      </c>
    </row>
    <row r="250" spans="1:10">
      <c r="A250" s="139">
        <v>241</v>
      </c>
      <c r="B250" s="140"/>
      <c r="C250" s="140"/>
      <c r="D250" s="140"/>
      <c r="E250" s="141"/>
      <c r="F250" s="142"/>
      <c r="G250" s="140"/>
      <c r="H250" s="141"/>
      <c r="I250" s="16" t="str">
        <f t="shared" si="26"/>
        <v/>
      </c>
      <c r="J250" s="16" t="str">
        <f t="shared" si="27"/>
        <v/>
      </c>
    </row>
    <row r="251" spans="1:10">
      <c r="A251" s="139">
        <v>242</v>
      </c>
      <c r="B251" s="140"/>
      <c r="C251" s="140"/>
      <c r="D251" s="140"/>
      <c r="E251" s="141"/>
      <c r="F251" s="142"/>
      <c r="G251" s="140"/>
      <c r="H251" s="141"/>
      <c r="I251" s="16" t="str">
        <f t="shared" si="26"/>
        <v/>
      </c>
      <c r="J251" s="16" t="str">
        <f t="shared" si="27"/>
        <v/>
      </c>
    </row>
    <row r="252" spans="1:10">
      <c r="A252" s="139">
        <v>243</v>
      </c>
      <c r="B252" s="140"/>
      <c r="C252" s="140"/>
      <c r="D252" s="140"/>
      <c r="E252" s="141"/>
      <c r="F252" s="142"/>
      <c r="G252" s="140"/>
      <c r="H252" s="141"/>
      <c r="I252" s="16" t="str">
        <f t="shared" si="26"/>
        <v/>
      </c>
      <c r="J252" s="16" t="str">
        <f t="shared" si="27"/>
        <v/>
      </c>
    </row>
    <row r="253" spans="1:10">
      <c r="A253" s="139">
        <v>244</v>
      </c>
      <c r="B253" s="140"/>
      <c r="C253" s="140"/>
      <c r="D253" s="140"/>
      <c r="E253" s="141"/>
      <c r="F253" s="142"/>
      <c r="G253" s="140"/>
      <c r="H253" s="141"/>
      <c r="I253" s="16" t="str">
        <f t="shared" si="26"/>
        <v/>
      </c>
      <c r="J253" s="16" t="str">
        <f t="shared" si="27"/>
        <v/>
      </c>
    </row>
    <row r="254" spans="1:10">
      <c r="A254" s="139">
        <v>245</v>
      </c>
      <c r="B254" s="140"/>
      <c r="C254" s="140"/>
      <c r="D254" s="140"/>
      <c r="E254" s="141"/>
      <c r="F254" s="142"/>
      <c r="G254" s="140"/>
      <c r="H254" s="141"/>
      <c r="I254" s="16" t="str">
        <f t="shared" si="26"/>
        <v/>
      </c>
      <c r="J254" s="16" t="str">
        <f t="shared" si="27"/>
        <v/>
      </c>
    </row>
    <row r="255" spans="1:10">
      <c r="A255" s="139">
        <v>246</v>
      </c>
      <c r="B255" s="140"/>
      <c r="C255" s="140"/>
      <c r="D255" s="140"/>
      <c r="E255" s="141"/>
      <c r="F255" s="142"/>
      <c r="G255" s="140"/>
      <c r="H255" s="141"/>
      <c r="I255" s="16" t="str">
        <f t="shared" si="26"/>
        <v/>
      </c>
      <c r="J255" s="16" t="str">
        <f t="shared" si="27"/>
        <v/>
      </c>
    </row>
    <row r="256" spans="1:10">
      <c r="A256" s="139">
        <v>247</v>
      </c>
      <c r="B256" s="140"/>
      <c r="C256" s="140"/>
      <c r="D256" s="140"/>
      <c r="E256" s="141"/>
      <c r="F256" s="142"/>
      <c r="G256" s="140"/>
      <c r="H256" s="141"/>
      <c r="I256" s="16" t="str">
        <f t="shared" si="26"/>
        <v/>
      </c>
      <c r="J256" s="16" t="str">
        <f t="shared" si="27"/>
        <v/>
      </c>
    </row>
    <row r="257" spans="1:10">
      <c r="A257" s="139">
        <v>248</v>
      </c>
      <c r="B257" s="140"/>
      <c r="C257" s="140"/>
      <c r="D257" s="140"/>
      <c r="E257" s="141"/>
      <c r="F257" s="142"/>
      <c r="G257" s="140"/>
      <c r="H257" s="141"/>
      <c r="I257" s="16" t="str">
        <f t="shared" si="26"/>
        <v/>
      </c>
      <c r="J257" s="16" t="str">
        <f t="shared" si="27"/>
        <v/>
      </c>
    </row>
    <row r="258" spans="1:10">
      <c r="A258" s="139">
        <v>249</v>
      </c>
      <c r="B258" s="140"/>
      <c r="C258" s="140"/>
      <c r="D258" s="140"/>
      <c r="E258" s="141"/>
      <c r="F258" s="142"/>
      <c r="G258" s="140"/>
      <c r="H258" s="141"/>
      <c r="I258" s="16" t="str">
        <f t="shared" si="26"/>
        <v/>
      </c>
      <c r="J258" s="16" t="str">
        <f t="shared" si="27"/>
        <v/>
      </c>
    </row>
    <row r="259" spans="1:10">
      <c r="A259" s="139">
        <v>250</v>
      </c>
      <c r="B259" s="140"/>
      <c r="C259" s="140"/>
      <c r="D259" s="140"/>
      <c r="E259" s="141"/>
      <c r="F259" s="142"/>
      <c r="G259" s="140"/>
      <c r="H259" s="141"/>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B10" sqref="B10:G12"/>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400</v>
      </c>
      <c r="B5" s="527"/>
      <c r="C5" s="527"/>
      <c r="D5" s="527"/>
      <c r="E5" s="527"/>
      <c r="F5" s="527"/>
      <c r="G5" s="527"/>
      <c r="H5" s="527"/>
      <c r="I5" s="527"/>
      <c r="J5" s="221"/>
      <c r="K5" s="221"/>
      <c r="L5" s="221"/>
      <c r="M5" s="221"/>
      <c r="N5" s="64"/>
    </row>
    <row r="6" spans="1:16" ht="13.5" customHeight="1">
      <c r="E6" s="64"/>
      <c r="F6" s="64"/>
      <c r="H6" s="64"/>
      <c r="I6" s="340" t="str">
        <f>CONCATENATE(functie," ",nume_candidat)</f>
        <v>Profesor Ciutina Adrian</v>
      </c>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6.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66"/>
      <c r="H9" s="67"/>
      <c r="I9" s="144">
        <f>SUMIF(I10:I1010,"&gt;0")</f>
        <v>0</v>
      </c>
      <c r="J9" s="144">
        <f t="shared" ref="J9:N9" si="0">SUMIF(J10:J108,"&gt;0")</f>
        <v>0</v>
      </c>
      <c r="K9" s="4">
        <f t="shared" si="0"/>
        <v>0</v>
      </c>
      <c r="L9" s="4">
        <f t="shared" si="0"/>
        <v>0</v>
      </c>
      <c r="M9" s="4">
        <f t="shared" si="0"/>
        <v>0</v>
      </c>
      <c r="N9" s="4">
        <f t="shared" si="0"/>
        <v>0</v>
      </c>
      <c r="O9" s="293"/>
    </row>
    <row r="10" spans="1:16">
      <c r="A10" s="37">
        <v>1</v>
      </c>
      <c r="B10" s="7"/>
      <c r="C10" s="7"/>
      <c r="D10" s="7"/>
      <c r="E10" s="5"/>
      <c r="F10" s="210"/>
      <c r="G10" s="210"/>
      <c r="H10" s="210"/>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65" t="str">
        <f t="shared" ref="M10:M41" si="5">IF(OR($B10="",$C10="",$D10="",$E10="",$F10="",$F10&gt;an_final,$O10=FALSE),"",IF($H10="",$G10/P10,$H10))</f>
        <v/>
      </c>
      <c r="N10" s="58" t="str">
        <f t="shared" ref="N10:N41" si="6">IF(OR($B10="",$C10="",$D10="",$E10="",$F10="",$F10&lt;an_initial,$F10&gt;an_final,$O10=FALSE),"",IF($H10="",$G10/P10,$H10))</f>
        <v/>
      </c>
      <c r="O10" s="342" t="b">
        <f t="shared" ref="O10:O73" si="7">IF(nume_candidat="",FALSE,ISNUMBER(SEARCH(nume_candidat,$B10)))</f>
        <v>0</v>
      </c>
      <c r="P10" s="343">
        <f t="shared" ref="P10:P41" si="8">LEN(B10)-LEN(SUBSTITUTE(B10,",",""))+1</f>
        <v>1</v>
      </c>
    </row>
    <row r="11" spans="1:16">
      <c r="A11" s="37">
        <v>2</v>
      </c>
      <c r="B11" s="7"/>
      <c r="C11" s="7"/>
      <c r="D11" s="7"/>
      <c r="E11" s="5"/>
      <c r="F11" s="210"/>
      <c r="G11" s="210"/>
      <c r="H11" s="210"/>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7"/>
      <c r="E12" s="5"/>
      <c r="F12" s="210"/>
      <c r="G12" s="210"/>
      <c r="H12" s="210"/>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
      <c r="E13" s="208"/>
      <c r="F13" s="209"/>
      <c r="G13" s="209"/>
      <c r="H13" s="209"/>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37">
        <v>5</v>
      </c>
      <c r="B14" s="6"/>
      <c r="C14" s="6"/>
      <c r="D14" s="6"/>
      <c r="E14" s="208"/>
      <c r="F14" s="209"/>
      <c r="G14" s="209"/>
      <c r="H14" s="209"/>
      <c r="I14" s="16" t="str">
        <f t="shared" si="1"/>
        <v/>
      </c>
      <c r="J14" s="16" t="str">
        <f t="shared" si="2"/>
        <v/>
      </c>
      <c r="K14" s="58" t="str">
        <f t="shared" si="3"/>
        <v/>
      </c>
      <c r="L14" s="58" t="str">
        <f t="shared" si="4"/>
        <v/>
      </c>
      <c r="M14" s="365" t="str">
        <f t="shared" si="5"/>
        <v/>
      </c>
      <c r="N14" s="58" t="str">
        <f t="shared" si="6"/>
        <v/>
      </c>
      <c r="O14" s="342" t="b">
        <f t="shared" si="7"/>
        <v>0</v>
      </c>
      <c r="P14" s="343">
        <f t="shared" si="8"/>
        <v>1</v>
      </c>
    </row>
    <row r="15" spans="1:16">
      <c r="A15" s="37">
        <v>6</v>
      </c>
      <c r="B15" s="6"/>
      <c r="C15" s="6"/>
      <c r="D15" s="6"/>
      <c r="E15" s="208"/>
      <c r="F15" s="209"/>
      <c r="G15" s="209"/>
      <c r="H15" s="209"/>
      <c r="I15" s="16" t="str">
        <f t="shared" si="1"/>
        <v/>
      </c>
      <c r="J15" s="16" t="str">
        <f t="shared" si="2"/>
        <v/>
      </c>
      <c r="K15" s="58" t="str">
        <f t="shared" si="3"/>
        <v/>
      </c>
      <c r="L15" s="58" t="str">
        <f t="shared" si="4"/>
        <v/>
      </c>
      <c r="M15" s="365" t="str">
        <f t="shared" si="5"/>
        <v/>
      </c>
      <c r="N15" s="58" t="str">
        <f t="shared" si="6"/>
        <v/>
      </c>
      <c r="O15" s="342" t="b">
        <f t="shared" si="7"/>
        <v>0</v>
      </c>
      <c r="P15" s="343">
        <f t="shared" si="8"/>
        <v>1</v>
      </c>
    </row>
    <row r="16" spans="1:16">
      <c r="A16" s="37">
        <v>7</v>
      </c>
      <c r="B16" s="6"/>
      <c r="C16" s="6"/>
      <c r="D16" s="6"/>
      <c r="E16" s="208"/>
      <c r="F16" s="209"/>
      <c r="G16" s="209"/>
      <c r="H16" s="209"/>
      <c r="I16" s="16" t="str">
        <f t="shared" si="1"/>
        <v/>
      </c>
      <c r="J16" s="16" t="str">
        <f t="shared" si="2"/>
        <v/>
      </c>
      <c r="K16" s="58" t="str">
        <f t="shared" si="3"/>
        <v/>
      </c>
      <c r="L16" s="58" t="str">
        <f t="shared" si="4"/>
        <v/>
      </c>
      <c r="M16" s="365" t="str">
        <f t="shared" si="5"/>
        <v/>
      </c>
      <c r="N16" s="58" t="str">
        <f t="shared" si="6"/>
        <v/>
      </c>
      <c r="O16" s="342" t="b">
        <f t="shared" si="7"/>
        <v>0</v>
      </c>
      <c r="P16" s="343">
        <f t="shared" si="8"/>
        <v>1</v>
      </c>
    </row>
    <row r="17" spans="1:16">
      <c r="A17" s="37">
        <v>8</v>
      </c>
      <c r="B17" s="6"/>
      <c r="C17" s="6"/>
      <c r="D17" s="6"/>
      <c r="E17" s="208"/>
      <c r="F17" s="209"/>
      <c r="G17" s="209"/>
      <c r="H17" s="209"/>
      <c r="I17" s="16" t="str">
        <f t="shared" si="1"/>
        <v/>
      </c>
      <c r="J17" s="16" t="str">
        <f t="shared" si="2"/>
        <v/>
      </c>
      <c r="K17" s="58" t="str">
        <f t="shared" si="3"/>
        <v/>
      </c>
      <c r="L17" s="58" t="str">
        <f t="shared" si="4"/>
        <v/>
      </c>
      <c r="M17" s="365" t="str">
        <f t="shared" si="5"/>
        <v/>
      </c>
      <c r="N17" s="58" t="str">
        <f t="shared" si="6"/>
        <v/>
      </c>
      <c r="O17" s="342" t="b">
        <f t="shared" si="7"/>
        <v>0</v>
      </c>
      <c r="P17" s="343">
        <f t="shared" si="8"/>
        <v>1</v>
      </c>
    </row>
    <row r="18" spans="1:16">
      <c r="A18" s="37">
        <v>9</v>
      </c>
      <c r="B18" s="6"/>
      <c r="C18" s="6"/>
      <c r="D18" s="6"/>
      <c r="E18" s="208"/>
      <c r="F18" s="209"/>
      <c r="G18" s="209"/>
      <c r="H18" s="209"/>
      <c r="I18" s="16" t="str">
        <f t="shared" si="1"/>
        <v/>
      </c>
      <c r="J18" s="16" t="str">
        <f t="shared" si="2"/>
        <v/>
      </c>
      <c r="K18" s="58" t="str">
        <f t="shared" si="3"/>
        <v/>
      </c>
      <c r="L18" s="58" t="str">
        <f t="shared" si="4"/>
        <v/>
      </c>
      <c r="M18" s="365" t="str">
        <f t="shared" si="5"/>
        <v/>
      </c>
      <c r="N18" s="58" t="str">
        <f t="shared" si="6"/>
        <v/>
      </c>
      <c r="O18" s="342" t="b">
        <f t="shared" si="7"/>
        <v>0</v>
      </c>
      <c r="P18" s="343">
        <f t="shared" si="8"/>
        <v>1</v>
      </c>
    </row>
    <row r="19" spans="1:16">
      <c r="A19" s="37">
        <v>10</v>
      </c>
      <c r="B19" s="6"/>
      <c r="C19" s="6"/>
      <c r="D19" s="6"/>
      <c r="E19" s="208"/>
      <c r="F19" s="209"/>
      <c r="G19" s="209"/>
      <c r="H19" s="209"/>
      <c r="I19" s="16" t="str">
        <f t="shared" si="1"/>
        <v/>
      </c>
      <c r="J19" s="16" t="str">
        <f t="shared" si="2"/>
        <v/>
      </c>
      <c r="K19" s="58" t="str">
        <f t="shared" si="3"/>
        <v/>
      </c>
      <c r="L19" s="58" t="str">
        <f t="shared" si="4"/>
        <v/>
      </c>
      <c r="M19" s="365" t="str">
        <f t="shared" si="5"/>
        <v/>
      </c>
      <c r="N19" s="58" t="str">
        <f t="shared" si="6"/>
        <v/>
      </c>
      <c r="O19" s="342" t="b">
        <f t="shared" si="7"/>
        <v>0</v>
      </c>
      <c r="P19" s="343">
        <f t="shared" si="8"/>
        <v>1</v>
      </c>
    </row>
    <row r="20" spans="1:16">
      <c r="A20" s="37">
        <v>11</v>
      </c>
      <c r="B20" s="6"/>
      <c r="C20" s="6"/>
      <c r="D20" s="6"/>
      <c r="E20" s="208"/>
      <c r="F20" s="209"/>
      <c r="G20" s="209"/>
      <c r="H20" s="209"/>
      <c r="I20" s="16" t="str">
        <f t="shared" si="1"/>
        <v/>
      </c>
      <c r="J20" s="16" t="str">
        <f t="shared" si="2"/>
        <v/>
      </c>
      <c r="K20" s="58" t="str">
        <f t="shared" si="3"/>
        <v/>
      </c>
      <c r="L20" s="58" t="str">
        <f t="shared" si="4"/>
        <v/>
      </c>
      <c r="M20" s="365" t="str">
        <f t="shared" si="5"/>
        <v/>
      </c>
      <c r="N20" s="58" t="str">
        <f t="shared" si="6"/>
        <v/>
      </c>
      <c r="O20" s="342" t="b">
        <f t="shared" si="7"/>
        <v>0</v>
      </c>
      <c r="P20" s="343">
        <f t="shared" si="8"/>
        <v>1</v>
      </c>
    </row>
    <row r="21" spans="1:16">
      <c r="A21" s="37">
        <v>12</v>
      </c>
      <c r="B21" s="6"/>
      <c r="C21" s="6"/>
      <c r="D21" s="6"/>
      <c r="E21" s="208"/>
      <c r="F21" s="209"/>
      <c r="G21" s="209"/>
      <c r="H21" s="209"/>
      <c r="I21" s="16" t="str">
        <f t="shared" si="1"/>
        <v/>
      </c>
      <c r="J21" s="16" t="str">
        <f t="shared" si="2"/>
        <v/>
      </c>
      <c r="K21" s="58" t="str">
        <f t="shared" si="3"/>
        <v/>
      </c>
      <c r="L21" s="58" t="str">
        <f t="shared" si="4"/>
        <v/>
      </c>
      <c r="M21" s="365" t="str">
        <f t="shared" si="5"/>
        <v/>
      </c>
      <c r="N21" s="58" t="str">
        <f t="shared" si="6"/>
        <v/>
      </c>
      <c r="O21" s="342" t="b">
        <f t="shared" si="7"/>
        <v>0</v>
      </c>
      <c r="P21" s="343">
        <f t="shared" si="8"/>
        <v>1</v>
      </c>
    </row>
    <row r="22" spans="1:16">
      <c r="A22" s="37">
        <v>13</v>
      </c>
      <c r="B22" s="6"/>
      <c r="C22" s="6"/>
      <c r="D22" s="6"/>
      <c r="E22" s="208"/>
      <c r="F22" s="209"/>
      <c r="G22" s="209"/>
      <c r="H22" s="209"/>
      <c r="I22" s="16" t="str">
        <f t="shared" si="1"/>
        <v/>
      </c>
      <c r="J22" s="16" t="str">
        <f t="shared" si="2"/>
        <v/>
      </c>
      <c r="K22" s="58" t="str">
        <f t="shared" si="3"/>
        <v/>
      </c>
      <c r="L22" s="58" t="str">
        <f t="shared" si="4"/>
        <v/>
      </c>
      <c r="M22" s="365" t="str">
        <f t="shared" si="5"/>
        <v/>
      </c>
      <c r="N22" s="58" t="str">
        <f t="shared" si="6"/>
        <v/>
      </c>
      <c r="O22" s="342" t="b">
        <f t="shared" si="7"/>
        <v>0</v>
      </c>
      <c r="P22" s="343">
        <f t="shared" si="8"/>
        <v>1</v>
      </c>
    </row>
    <row r="23" spans="1:16">
      <c r="A23" s="37">
        <v>14</v>
      </c>
      <c r="B23" s="6"/>
      <c r="C23" s="6"/>
      <c r="D23" s="6"/>
      <c r="E23" s="208"/>
      <c r="F23" s="209"/>
      <c r="G23" s="209"/>
      <c r="H23" s="209"/>
      <c r="I23" s="16" t="str">
        <f t="shared" si="1"/>
        <v/>
      </c>
      <c r="J23" s="16" t="str">
        <f t="shared" si="2"/>
        <v/>
      </c>
      <c r="K23" s="58" t="str">
        <f t="shared" si="3"/>
        <v/>
      </c>
      <c r="L23" s="58" t="str">
        <f t="shared" si="4"/>
        <v/>
      </c>
      <c r="M23" s="365" t="str">
        <f t="shared" si="5"/>
        <v/>
      </c>
      <c r="N23" s="58" t="str">
        <f t="shared" si="6"/>
        <v/>
      </c>
      <c r="O23" s="342" t="b">
        <f t="shared" si="7"/>
        <v>0</v>
      </c>
      <c r="P23" s="343">
        <f t="shared" si="8"/>
        <v>1</v>
      </c>
    </row>
    <row r="24" spans="1:16">
      <c r="A24" s="37">
        <v>15</v>
      </c>
      <c r="B24" s="6"/>
      <c r="C24" s="6"/>
      <c r="D24" s="6"/>
      <c r="E24" s="208"/>
      <c r="F24" s="209"/>
      <c r="G24" s="209"/>
      <c r="H24" s="209"/>
      <c r="I24" s="16" t="str">
        <f t="shared" si="1"/>
        <v/>
      </c>
      <c r="J24" s="16" t="str">
        <f t="shared" si="2"/>
        <v/>
      </c>
      <c r="K24" s="58" t="str">
        <f t="shared" si="3"/>
        <v/>
      </c>
      <c r="L24" s="58" t="str">
        <f t="shared" si="4"/>
        <v/>
      </c>
      <c r="M24" s="365" t="str">
        <f t="shared" si="5"/>
        <v/>
      </c>
      <c r="N24" s="58" t="str">
        <f t="shared" si="6"/>
        <v/>
      </c>
      <c r="O24" s="342" t="b">
        <f t="shared" si="7"/>
        <v>0</v>
      </c>
      <c r="P24" s="343">
        <f t="shared" si="8"/>
        <v>1</v>
      </c>
    </row>
    <row r="25" spans="1:16">
      <c r="A25" s="37">
        <v>16</v>
      </c>
      <c r="B25" s="6"/>
      <c r="C25" s="6"/>
      <c r="D25" s="6"/>
      <c r="E25" s="208"/>
      <c r="F25" s="209"/>
      <c r="G25" s="209"/>
      <c r="H25" s="209"/>
      <c r="I25" s="16" t="str">
        <f t="shared" si="1"/>
        <v/>
      </c>
      <c r="J25" s="16" t="str">
        <f t="shared" si="2"/>
        <v/>
      </c>
      <c r="K25" s="58" t="str">
        <f t="shared" si="3"/>
        <v/>
      </c>
      <c r="L25" s="58" t="str">
        <f t="shared" si="4"/>
        <v/>
      </c>
      <c r="M25" s="365" t="str">
        <f t="shared" si="5"/>
        <v/>
      </c>
      <c r="N25" s="58" t="str">
        <f t="shared" si="6"/>
        <v/>
      </c>
      <c r="O25" s="342" t="b">
        <f t="shared" si="7"/>
        <v>0</v>
      </c>
      <c r="P25" s="343">
        <f t="shared" si="8"/>
        <v>1</v>
      </c>
    </row>
    <row r="26" spans="1:16">
      <c r="A26" s="37">
        <v>17</v>
      </c>
      <c r="B26" s="6"/>
      <c r="C26" s="6"/>
      <c r="D26" s="6"/>
      <c r="E26" s="208"/>
      <c r="F26" s="209"/>
      <c r="G26" s="209"/>
      <c r="H26" s="209"/>
      <c r="I26" s="16" t="str">
        <f t="shared" si="1"/>
        <v/>
      </c>
      <c r="J26" s="16" t="str">
        <f t="shared" si="2"/>
        <v/>
      </c>
      <c r="K26" s="58" t="str">
        <f t="shared" si="3"/>
        <v/>
      </c>
      <c r="L26" s="58" t="str">
        <f t="shared" si="4"/>
        <v/>
      </c>
      <c r="M26" s="365" t="str">
        <f t="shared" si="5"/>
        <v/>
      </c>
      <c r="N26" s="58" t="str">
        <f t="shared" si="6"/>
        <v/>
      </c>
      <c r="O26" s="342" t="b">
        <f t="shared" si="7"/>
        <v>0</v>
      </c>
      <c r="P26" s="343">
        <f t="shared" si="8"/>
        <v>1</v>
      </c>
    </row>
    <row r="27" spans="1:16">
      <c r="A27" s="37">
        <v>18</v>
      </c>
      <c r="B27" s="6"/>
      <c r="C27" s="6"/>
      <c r="D27" s="6"/>
      <c r="E27" s="208"/>
      <c r="F27" s="209"/>
      <c r="G27" s="209"/>
      <c r="H27" s="209"/>
      <c r="I27" s="16" t="str">
        <f t="shared" si="1"/>
        <v/>
      </c>
      <c r="J27" s="16" t="str">
        <f t="shared" si="2"/>
        <v/>
      </c>
      <c r="K27" s="58" t="str">
        <f t="shared" si="3"/>
        <v/>
      </c>
      <c r="L27" s="58" t="str">
        <f t="shared" si="4"/>
        <v/>
      </c>
      <c r="M27" s="365" t="str">
        <f t="shared" si="5"/>
        <v/>
      </c>
      <c r="N27" s="58" t="str">
        <f t="shared" si="6"/>
        <v/>
      </c>
      <c r="O27" s="342" t="b">
        <f t="shared" si="7"/>
        <v>0</v>
      </c>
      <c r="P27" s="343">
        <f t="shared" si="8"/>
        <v>1</v>
      </c>
    </row>
    <row r="28" spans="1:16">
      <c r="A28" s="37">
        <v>19</v>
      </c>
      <c r="B28" s="6"/>
      <c r="C28" s="6"/>
      <c r="D28" s="6"/>
      <c r="E28" s="208"/>
      <c r="F28" s="209"/>
      <c r="G28" s="209"/>
      <c r="H28" s="209"/>
      <c r="I28" s="16" t="str">
        <f t="shared" si="1"/>
        <v/>
      </c>
      <c r="J28" s="16" t="str">
        <f t="shared" si="2"/>
        <v/>
      </c>
      <c r="K28" s="58" t="str">
        <f t="shared" si="3"/>
        <v/>
      </c>
      <c r="L28" s="58" t="str">
        <f t="shared" si="4"/>
        <v/>
      </c>
      <c r="M28" s="365" t="str">
        <f t="shared" si="5"/>
        <v/>
      </c>
      <c r="N28" s="58" t="str">
        <f t="shared" si="6"/>
        <v/>
      </c>
      <c r="O28" s="342" t="b">
        <f t="shared" si="7"/>
        <v>0</v>
      </c>
      <c r="P28" s="343">
        <f t="shared" si="8"/>
        <v>1</v>
      </c>
    </row>
    <row r="29" spans="1:16">
      <c r="A29" s="37">
        <v>20</v>
      </c>
      <c r="B29" s="6"/>
      <c r="C29" s="6"/>
      <c r="D29" s="6"/>
      <c r="E29" s="208"/>
      <c r="F29" s="209"/>
      <c r="G29" s="209"/>
      <c r="H29" s="209"/>
      <c r="I29" s="16" t="str">
        <f t="shared" si="1"/>
        <v/>
      </c>
      <c r="J29" s="16" t="str">
        <f t="shared" si="2"/>
        <v/>
      </c>
      <c r="K29" s="58" t="str">
        <f t="shared" si="3"/>
        <v/>
      </c>
      <c r="L29" s="58" t="str">
        <f t="shared" si="4"/>
        <v/>
      </c>
      <c r="M29" s="365" t="str">
        <f t="shared" si="5"/>
        <v/>
      </c>
      <c r="N29" s="58" t="str">
        <f t="shared" si="6"/>
        <v/>
      </c>
      <c r="O29" s="342" t="b">
        <f t="shared" si="7"/>
        <v>0</v>
      </c>
      <c r="P29" s="343">
        <f t="shared" si="8"/>
        <v>1</v>
      </c>
    </row>
    <row r="30" spans="1:16">
      <c r="A30" s="37">
        <v>21</v>
      </c>
      <c r="B30" s="6"/>
      <c r="C30" s="6"/>
      <c r="D30" s="6"/>
      <c r="E30" s="208"/>
      <c r="F30" s="209"/>
      <c r="G30" s="209"/>
      <c r="H30" s="209"/>
      <c r="I30" s="16" t="str">
        <f t="shared" si="1"/>
        <v/>
      </c>
      <c r="J30" s="16" t="str">
        <f t="shared" si="2"/>
        <v/>
      </c>
      <c r="K30" s="58" t="str">
        <f t="shared" si="3"/>
        <v/>
      </c>
      <c r="L30" s="58" t="str">
        <f t="shared" si="4"/>
        <v/>
      </c>
      <c r="M30" s="365" t="str">
        <f t="shared" si="5"/>
        <v/>
      </c>
      <c r="N30" s="58" t="str">
        <f t="shared" si="6"/>
        <v/>
      </c>
      <c r="O30" s="342" t="b">
        <f t="shared" si="7"/>
        <v>0</v>
      </c>
      <c r="P30" s="343">
        <f t="shared" si="8"/>
        <v>1</v>
      </c>
    </row>
    <row r="31" spans="1:16">
      <c r="A31" s="37">
        <v>22</v>
      </c>
      <c r="B31" s="6"/>
      <c r="C31" s="6"/>
      <c r="D31" s="6"/>
      <c r="E31" s="208"/>
      <c r="F31" s="209"/>
      <c r="G31" s="209"/>
      <c r="H31" s="209"/>
      <c r="I31" s="16" t="str">
        <f t="shared" si="1"/>
        <v/>
      </c>
      <c r="J31" s="16" t="str">
        <f t="shared" si="2"/>
        <v/>
      </c>
      <c r="K31" s="58" t="str">
        <f t="shared" si="3"/>
        <v/>
      </c>
      <c r="L31" s="58" t="str">
        <f t="shared" si="4"/>
        <v/>
      </c>
      <c r="M31" s="365" t="str">
        <f t="shared" si="5"/>
        <v/>
      </c>
      <c r="N31" s="58" t="str">
        <f t="shared" si="6"/>
        <v/>
      </c>
      <c r="O31" s="342" t="b">
        <f t="shared" si="7"/>
        <v>0</v>
      </c>
      <c r="P31" s="343">
        <f t="shared" si="8"/>
        <v>1</v>
      </c>
    </row>
    <row r="32" spans="1:16">
      <c r="A32" s="37">
        <v>23</v>
      </c>
      <c r="B32" s="6"/>
      <c r="C32" s="6"/>
      <c r="D32" s="6"/>
      <c r="E32" s="208"/>
      <c r="F32" s="209"/>
      <c r="G32" s="209"/>
      <c r="H32" s="209"/>
      <c r="I32" s="16" t="str">
        <f t="shared" si="1"/>
        <v/>
      </c>
      <c r="J32" s="16" t="str">
        <f t="shared" si="2"/>
        <v/>
      </c>
      <c r="K32" s="58" t="str">
        <f t="shared" si="3"/>
        <v/>
      </c>
      <c r="L32" s="58" t="str">
        <f t="shared" si="4"/>
        <v/>
      </c>
      <c r="M32" s="365" t="str">
        <f t="shared" si="5"/>
        <v/>
      </c>
      <c r="N32" s="58" t="str">
        <f t="shared" si="6"/>
        <v/>
      </c>
      <c r="O32" s="342" t="b">
        <f t="shared" si="7"/>
        <v>0</v>
      </c>
      <c r="P32" s="343">
        <f t="shared" si="8"/>
        <v>1</v>
      </c>
    </row>
    <row r="33" spans="1:16">
      <c r="A33" s="37">
        <v>24</v>
      </c>
      <c r="B33" s="6"/>
      <c r="C33" s="6"/>
      <c r="D33" s="6"/>
      <c r="E33" s="208"/>
      <c r="F33" s="209"/>
      <c r="G33" s="209"/>
      <c r="H33" s="209"/>
      <c r="I33" s="16" t="str">
        <f t="shared" si="1"/>
        <v/>
      </c>
      <c r="J33" s="16" t="str">
        <f t="shared" si="2"/>
        <v/>
      </c>
      <c r="K33" s="58" t="str">
        <f t="shared" si="3"/>
        <v/>
      </c>
      <c r="L33" s="58" t="str">
        <f t="shared" si="4"/>
        <v/>
      </c>
      <c r="M33" s="365" t="str">
        <f t="shared" si="5"/>
        <v/>
      </c>
      <c r="N33" s="58" t="str">
        <f t="shared" si="6"/>
        <v/>
      </c>
      <c r="O33" s="342" t="b">
        <f t="shared" si="7"/>
        <v>0</v>
      </c>
      <c r="P33" s="343">
        <f t="shared" si="8"/>
        <v>1</v>
      </c>
    </row>
    <row r="34" spans="1:16">
      <c r="A34" s="37">
        <v>25</v>
      </c>
      <c r="B34" s="6"/>
      <c r="C34" s="6"/>
      <c r="D34" s="6"/>
      <c r="E34" s="208"/>
      <c r="F34" s="209"/>
      <c r="G34" s="209"/>
      <c r="H34" s="209"/>
      <c r="I34" s="16" t="str">
        <f t="shared" si="1"/>
        <v/>
      </c>
      <c r="J34" s="16" t="str">
        <f t="shared" si="2"/>
        <v/>
      </c>
      <c r="K34" s="58" t="str">
        <f t="shared" si="3"/>
        <v/>
      </c>
      <c r="L34" s="58" t="str">
        <f t="shared" si="4"/>
        <v/>
      </c>
      <c r="M34" s="365" t="str">
        <f t="shared" si="5"/>
        <v/>
      </c>
      <c r="N34" s="58" t="str">
        <f t="shared" si="6"/>
        <v/>
      </c>
      <c r="O34" s="342" t="b">
        <f t="shared" si="7"/>
        <v>0</v>
      </c>
      <c r="P34" s="343">
        <f t="shared" si="8"/>
        <v>1</v>
      </c>
    </row>
    <row r="35" spans="1:16">
      <c r="A35" s="37">
        <v>26</v>
      </c>
      <c r="B35" s="6"/>
      <c r="C35" s="6"/>
      <c r="D35" s="6"/>
      <c r="E35" s="208"/>
      <c r="F35" s="209"/>
      <c r="G35" s="209"/>
      <c r="H35" s="209"/>
      <c r="I35" s="16" t="str">
        <f t="shared" si="1"/>
        <v/>
      </c>
      <c r="J35" s="16" t="str">
        <f t="shared" si="2"/>
        <v/>
      </c>
      <c r="K35" s="58" t="str">
        <f t="shared" si="3"/>
        <v/>
      </c>
      <c r="L35" s="58" t="str">
        <f t="shared" si="4"/>
        <v/>
      </c>
      <c r="M35" s="365" t="str">
        <f t="shared" si="5"/>
        <v/>
      </c>
      <c r="N35" s="58" t="str">
        <f t="shared" si="6"/>
        <v/>
      </c>
      <c r="O35" s="342" t="b">
        <f t="shared" si="7"/>
        <v>0</v>
      </c>
      <c r="P35" s="343">
        <f t="shared" si="8"/>
        <v>1</v>
      </c>
    </row>
    <row r="36" spans="1:16">
      <c r="A36" s="37">
        <v>27</v>
      </c>
      <c r="B36" s="6"/>
      <c r="C36" s="6"/>
      <c r="D36" s="6"/>
      <c r="E36" s="208"/>
      <c r="F36" s="209"/>
      <c r="G36" s="209"/>
      <c r="H36" s="209"/>
      <c r="I36" s="16" t="str">
        <f t="shared" si="1"/>
        <v/>
      </c>
      <c r="J36" s="16" t="str">
        <f t="shared" si="2"/>
        <v/>
      </c>
      <c r="K36" s="58" t="str">
        <f t="shared" si="3"/>
        <v/>
      </c>
      <c r="L36" s="58" t="str">
        <f t="shared" si="4"/>
        <v/>
      </c>
      <c r="M36" s="365" t="str">
        <f t="shared" si="5"/>
        <v/>
      </c>
      <c r="N36" s="58" t="str">
        <f t="shared" si="6"/>
        <v/>
      </c>
      <c r="O36" s="342" t="b">
        <f t="shared" si="7"/>
        <v>0</v>
      </c>
      <c r="P36" s="343">
        <f t="shared" si="8"/>
        <v>1</v>
      </c>
    </row>
    <row r="37" spans="1:16">
      <c r="A37" s="37">
        <v>28</v>
      </c>
      <c r="B37" s="6"/>
      <c r="C37" s="6"/>
      <c r="D37" s="6"/>
      <c r="E37" s="208"/>
      <c r="F37" s="209"/>
      <c r="G37" s="209"/>
      <c r="H37" s="209"/>
      <c r="I37" s="16" t="str">
        <f t="shared" si="1"/>
        <v/>
      </c>
      <c r="J37" s="16" t="str">
        <f t="shared" si="2"/>
        <v/>
      </c>
      <c r="K37" s="58" t="str">
        <f t="shared" si="3"/>
        <v/>
      </c>
      <c r="L37" s="58" t="str">
        <f t="shared" si="4"/>
        <v/>
      </c>
      <c r="M37" s="365" t="str">
        <f t="shared" si="5"/>
        <v/>
      </c>
      <c r="N37" s="58" t="str">
        <f t="shared" si="6"/>
        <v/>
      </c>
      <c r="O37" s="342" t="b">
        <f t="shared" si="7"/>
        <v>0</v>
      </c>
      <c r="P37" s="343">
        <f t="shared" si="8"/>
        <v>1</v>
      </c>
    </row>
    <row r="38" spans="1:16">
      <c r="A38" s="37">
        <v>29</v>
      </c>
      <c r="B38" s="6"/>
      <c r="C38" s="6"/>
      <c r="D38" s="6"/>
      <c r="E38" s="208"/>
      <c r="F38" s="209"/>
      <c r="G38" s="209"/>
      <c r="H38" s="209"/>
      <c r="I38" s="16" t="str">
        <f t="shared" si="1"/>
        <v/>
      </c>
      <c r="J38" s="16" t="str">
        <f t="shared" si="2"/>
        <v/>
      </c>
      <c r="K38" s="58" t="str">
        <f t="shared" si="3"/>
        <v/>
      </c>
      <c r="L38" s="58" t="str">
        <f t="shared" si="4"/>
        <v/>
      </c>
      <c r="M38" s="365" t="str">
        <f t="shared" si="5"/>
        <v/>
      </c>
      <c r="N38" s="58" t="str">
        <f t="shared" si="6"/>
        <v/>
      </c>
      <c r="O38" s="342" t="b">
        <f t="shared" si="7"/>
        <v>0</v>
      </c>
      <c r="P38" s="343">
        <f t="shared" si="8"/>
        <v>1</v>
      </c>
    </row>
    <row r="39" spans="1:16">
      <c r="A39" s="37">
        <v>30</v>
      </c>
      <c r="B39" s="6"/>
      <c r="C39" s="6"/>
      <c r="D39" s="6"/>
      <c r="E39" s="208"/>
      <c r="F39" s="209"/>
      <c r="G39" s="209"/>
      <c r="H39" s="209"/>
      <c r="I39" s="16" t="str">
        <f t="shared" si="1"/>
        <v/>
      </c>
      <c r="J39" s="16" t="str">
        <f t="shared" si="2"/>
        <v/>
      </c>
      <c r="K39" s="58" t="str">
        <f t="shared" si="3"/>
        <v/>
      </c>
      <c r="L39" s="58" t="str">
        <f t="shared" si="4"/>
        <v/>
      </c>
      <c r="M39" s="365" t="str">
        <f t="shared" si="5"/>
        <v/>
      </c>
      <c r="N39" s="58" t="str">
        <f t="shared" si="6"/>
        <v/>
      </c>
      <c r="O39" s="342" t="b">
        <f t="shared" si="7"/>
        <v>0</v>
      </c>
      <c r="P39" s="343">
        <f t="shared" si="8"/>
        <v>1</v>
      </c>
    </row>
    <row r="40" spans="1:16">
      <c r="A40" s="37">
        <v>31</v>
      </c>
      <c r="B40" s="6"/>
      <c r="C40" s="6"/>
      <c r="D40" s="6"/>
      <c r="E40" s="208"/>
      <c r="F40" s="209"/>
      <c r="G40" s="209"/>
      <c r="H40" s="209"/>
      <c r="I40" s="16" t="str">
        <f t="shared" si="1"/>
        <v/>
      </c>
      <c r="J40" s="16" t="str">
        <f t="shared" si="2"/>
        <v/>
      </c>
      <c r="K40" s="58" t="str">
        <f t="shared" si="3"/>
        <v/>
      </c>
      <c r="L40" s="58" t="str">
        <f t="shared" si="4"/>
        <v/>
      </c>
      <c r="M40" s="365" t="str">
        <f t="shared" si="5"/>
        <v/>
      </c>
      <c r="N40" s="58" t="str">
        <f t="shared" si="6"/>
        <v/>
      </c>
      <c r="O40" s="342" t="b">
        <f t="shared" si="7"/>
        <v>0</v>
      </c>
      <c r="P40" s="343">
        <f t="shared" si="8"/>
        <v>1</v>
      </c>
    </row>
    <row r="41" spans="1:16">
      <c r="A41" s="37">
        <v>32</v>
      </c>
      <c r="B41" s="6"/>
      <c r="C41" s="6"/>
      <c r="D41" s="6"/>
      <c r="E41" s="208"/>
      <c r="F41" s="209"/>
      <c r="G41" s="209"/>
      <c r="H41" s="209"/>
      <c r="I41" s="16" t="str">
        <f t="shared" si="1"/>
        <v/>
      </c>
      <c r="J41" s="16" t="str">
        <f t="shared" si="2"/>
        <v/>
      </c>
      <c r="K41" s="58" t="str">
        <f t="shared" si="3"/>
        <v/>
      </c>
      <c r="L41" s="58" t="str">
        <f t="shared" si="4"/>
        <v/>
      </c>
      <c r="M41" s="365" t="str">
        <f t="shared" si="5"/>
        <v/>
      </c>
      <c r="N41" s="58" t="str">
        <f t="shared" si="6"/>
        <v/>
      </c>
      <c r="O41" s="342" t="b">
        <f t="shared" si="7"/>
        <v>0</v>
      </c>
      <c r="P41" s="343">
        <f t="shared" si="8"/>
        <v>1</v>
      </c>
    </row>
    <row r="42" spans="1:16">
      <c r="A42" s="37">
        <v>33</v>
      </c>
      <c r="B42" s="6"/>
      <c r="C42" s="6"/>
      <c r="D42" s="6"/>
      <c r="E42" s="208"/>
      <c r="F42" s="209"/>
      <c r="G42" s="209"/>
      <c r="H42" s="209"/>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65" t="str">
        <f t="shared" ref="M42:M73" si="13">IF(OR($B42="",$C42="",$D42="",$E42="",$F42="",$F42&gt;an_final,$O42=FALSE),"",IF($H42="",$G42/P42,$H42))</f>
        <v/>
      </c>
      <c r="N42" s="58" t="str">
        <f t="shared" ref="N42:N73" si="14">IF(OR($B42="",$C42="",$D42="",$E42="",$F42="",$F42&lt;an_initial,$F42&gt;an_final,$O42=FALSE),"",IF($H42="",$G42/P42,$H42))</f>
        <v/>
      </c>
      <c r="O42" s="342" t="b">
        <f t="shared" si="7"/>
        <v>0</v>
      </c>
      <c r="P42" s="343">
        <f t="shared" ref="P42:P74" si="15">LEN(B42)-LEN(SUBSTITUTE(B42,",",""))+1</f>
        <v>1</v>
      </c>
    </row>
    <row r="43" spans="1:16">
      <c r="A43" s="37">
        <v>34</v>
      </c>
      <c r="B43" s="6"/>
      <c r="C43" s="6"/>
      <c r="D43" s="6"/>
      <c r="E43" s="208"/>
      <c r="F43" s="209"/>
      <c r="G43" s="209"/>
      <c r="H43" s="209"/>
      <c r="I43" s="16" t="str">
        <f t="shared" si="9"/>
        <v/>
      </c>
      <c r="J43" s="16" t="str">
        <f t="shared" si="10"/>
        <v/>
      </c>
      <c r="K43" s="58" t="str">
        <f t="shared" si="11"/>
        <v/>
      </c>
      <c r="L43" s="58" t="str">
        <f t="shared" si="12"/>
        <v/>
      </c>
      <c r="M43" s="365" t="str">
        <f t="shared" si="13"/>
        <v/>
      </c>
      <c r="N43" s="58" t="str">
        <f t="shared" si="14"/>
        <v/>
      </c>
      <c r="O43" s="342" t="b">
        <f t="shared" si="7"/>
        <v>0</v>
      </c>
      <c r="P43" s="343">
        <f t="shared" si="15"/>
        <v>1</v>
      </c>
    </row>
    <row r="44" spans="1:16">
      <c r="A44" s="37">
        <v>35</v>
      </c>
      <c r="B44" s="6"/>
      <c r="C44" s="6"/>
      <c r="D44" s="6"/>
      <c r="E44" s="208"/>
      <c r="F44" s="209"/>
      <c r="G44" s="209"/>
      <c r="H44" s="209"/>
      <c r="I44" s="16" t="str">
        <f t="shared" si="9"/>
        <v/>
      </c>
      <c r="J44" s="16" t="str">
        <f t="shared" si="10"/>
        <v/>
      </c>
      <c r="K44" s="58" t="str">
        <f t="shared" si="11"/>
        <v/>
      </c>
      <c r="L44" s="58" t="str">
        <f t="shared" si="12"/>
        <v/>
      </c>
      <c r="M44" s="365" t="str">
        <f t="shared" si="13"/>
        <v/>
      </c>
      <c r="N44" s="58" t="str">
        <f t="shared" si="14"/>
        <v/>
      </c>
      <c r="O44" s="342" t="b">
        <f t="shared" si="7"/>
        <v>0</v>
      </c>
      <c r="P44" s="343">
        <f t="shared" si="15"/>
        <v>1</v>
      </c>
    </row>
    <row r="45" spans="1:16">
      <c r="A45" s="37">
        <v>36</v>
      </c>
      <c r="B45" s="6"/>
      <c r="C45" s="6"/>
      <c r="D45" s="6"/>
      <c r="E45" s="208"/>
      <c r="F45" s="209"/>
      <c r="G45" s="209"/>
      <c r="H45" s="209"/>
      <c r="I45" s="16" t="str">
        <f t="shared" si="9"/>
        <v/>
      </c>
      <c r="J45" s="16" t="str">
        <f t="shared" si="10"/>
        <v/>
      </c>
      <c r="K45" s="58" t="str">
        <f t="shared" si="11"/>
        <v/>
      </c>
      <c r="L45" s="58" t="str">
        <f t="shared" si="12"/>
        <v/>
      </c>
      <c r="M45" s="365" t="str">
        <f t="shared" si="13"/>
        <v/>
      </c>
      <c r="N45" s="58" t="str">
        <f t="shared" si="14"/>
        <v/>
      </c>
      <c r="O45" s="342" t="b">
        <f t="shared" si="7"/>
        <v>0</v>
      </c>
      <c r="P45" s="343">
        <f t="shared" si="15"/>
        <v>1</v>
      </c>
    </row>
    <row r="46" spans="1:16">
      <c r="A46" s="37">
        <v>37</v>
      </c>
      <c r="B46" s="6"/>
      <c r="C46" s="6"/>
      <c r="D46" s="6"/>
      <c r="E46" s="208"/>
      <c r="F46" s="209"/>
      <c r="G46" s="209"/>
      <c r="H46" s="209"/>
      <c r="I46" s="16" t="str">
        <f t="shared" si="9"/>
        <v/>
      </c>
      <c r="J46" s="16" t="str">
        <f t="shared" si="10"/>
        <v/>
      </c>
      <c r="K46" s="58" t="str">
        <f t="shared" si="11"/>
        <v/>
      </c>
      <c r="L46" s="58" t="str">
        <f t="shared" si="12"/>
        <v/>
      </c>
      <c r="M46" s="365" t="str">
        <f t="shared" si="13"/>
        <v/>
      </c>
      <c r="N46" s="58" t="str">
        <f t="shared" si="14"/>
        <v/>
      </c>
      <c r="O46" s="342" t="b">
        <f t="shared" si="7"/>
        <v>0</v>
      </c>
      <c r="P46" s="343">
        <f t="shared" si="15"/>
        <v>1</v>
      </c>
    </row>
    <row r="47" spans="1:16">
      <c r="A47" s="37">
        <v>38</v>
      </c>
      <c r="B47" s="6"/>
      <c r="C47" s="6"/>
      <c r="D47" s="6"/>
      <c r="E47" s="208"/>
      <c r="F47" s="209"/>
      <c r="G47" s="209"/>
      <c r="H47" s="209"/>
      <c r="I47" s="16" t="str">
        <f t="shared" si="9"/>
        <v/>
      </c>
      <c r="J47" s="16" t="str">
        <f t="shared" si="10"/>
        <v/>
      </c>
      <c r="K47" s="58" t="str">
        <f t="shared" si="11"/>
        <v/>
      </c>
      <c r="L47" s="58" t="str">
        <f t="shared" si="12"/>
        <v/>
      </c>
      <c r="M47" s="365" t="str">
        <f t="shared" si="13"/>
        <v/>
      </c>
      <c r="N47" s="58" t="str">
        <f t="shared" si="14"/>
        <v/>
      </c>
      <c r="O47" s="342" t="b">
        <f t="shared" si="7"/>
        <v>0</v>
      </c>
      <c r="P47" s="343">
        <f t="shared" si="15"/>
        <v>1</v>
      </c>
    </row>
    <row r="48" spans="1:16">
      <c r="A48" s="37">
        <v>39</v>
      </c>
      <c r="B48" s="6"/>
      <c r="C48" s="6"/>
      <c r="D48" s="6"/>
      <c r="E48" s="208"/>
      <c r="F48" s="209"/>
      <c r="G48" s="209"/>
      <c r="H48" s="209"/>
      <c r="I48" s="16" t="str">
        <f t="shared" si="9"/>
        <v/>
      </c>
      <c r="J48" s="16" t="str">
        <f t="shared" si="10"/>
        <v/>
      </c>
      <c r="K48" s="58" t="str">
        <f t="shared" si="11"/>
        <v/>
      </c>
      <c r="L48" s="58" t="str">
        <f t="shared" si="12"/>
        <v/>
      </c>
      <c r="M48" s="365" t="str">
        <f t="shared" si="13"/>
        <v/>
      </c>
      <c r="N48" s="58" t="str">
        <f t="shared" si="14"/>
        <v/>
      </c>
      <c r="O48" s="342" t="b">
        <f t="shared" si="7"/>
        <v>0</v>
      </c>
      <c r="P48" s="343">
        <f t="shared" si="15"/>
        <v>1</v>
      </c>
    </row>
    <row r="49" spans="1:16">
      <c r="A49" s="37">
        <v>40</v>
      </c>
      <c r="B49" s="6"/>
      <c r="C49" s="6"/>
      <c r="D49" s="6"/>
      <c r="E49" s="208"/>
      <c r="F49" s="209"/>
      <c r="G49" s="209"/>
      <c r="H49" s="209"/>
      <c r="I49" s="16" t="str">
        <f t="shared" si="9"/>
        <v/>
      </c>
      <c r="J49" s="16" t="str">
        <f t="shared" si="10"/>
        <v/>
      </c>
      <c r="K49" s="58" t="str">
        <f t="shared" si="11"/>
        <v/>
      </c>
      <c r="L49" s="58" t="str">
        <f t="shared" si="12"/>
        <v/>
      </c>
      <c r="M49" s="365" t="str">
        <f t="shared" si="13"/>
        <v/>
      </c>
      <c r="N49" s="58" t="str">
        <f t="shared" si="14"/>
        <v/>
      </c>
      <c r="O49" s="342" t="b">
        <f t="shared" si="7"/>
        <v>0</v>
      </c>
      <c r="P49" s="343">
        <f t="shared" si="15"/>
        <v>1</v>
      </c>
    </row>
    <row r="50" spans="1:16">
      <c r="A50" s="37">
        <v>41</v>
      </c>
      <c r="B50" s="6"/>
      <c r="C50" s="6"/>
      <c r="D50" s="6"/>
      <c r="E50" s="208"/>
      <c r="F50" s="209"/>
      <c r="G50" s="209"/>
      <c r="H50" s="209"/>
      <c r="I50" s="16" t="str">
        <f t="shared" si="9"/>
        <v/>
      </c>
      <c r="J50" s="16" t="str">
        <f t="shared" si="10"/>
        <v/>
      </c>
      <c r="K50" s="58" t="str">
        <f t="shared" si="11"/>
        <v/>
      </c>
      <c r="L50" s="58" t="str">
        <f t="shared" si="12"/>
        <v/>
      </c>
      <c r="M50" s="365" t="str">
        <f t="shared" si="13"/>
        <v/>
      </c>
      <c r="N50" s="58" t="str">
        <f t="shared" si="14"/>
        <v/>
      </c>
      <c r="O50" s="342" t="b">
        <f t="shared" si="7"/>
        <v>0</v>
      </c>
      <c r="P50" s="343">
        <f t="shared" si="15"/>
        <v>1</v>
      </c>
    </row>
    <row r="51" spans="1:16">
      <c r="A51" s="37">
        <v>42</v>
      </c>
      <c r="B51" s="6"/>
      <c r="C51" s="6"/>
      <c r="D51" s="6"/>
      <c r="E51" s="208"/>
      <c r="F51" s="209"/>
      <c r="G51" s="209"/>
      <c r="H51" s="209"/>
      <c r="I51" s="16" t="str">
        <f t="shared" si="9"/>
        <v/>
      </c>
      <c r="J51" s="16" t="str">
        <f t="shared" si="10"/>
        <v/>
      </c>
      <c r="K51" s="58" t="str">
        <f t="shared" si="11"/>
        <v/>
      </c>
      <c r="L51" s="58" t="str">
        <f t="shared" si="12"/>
        <v/>
      </c>
      <c r="M51" s="365" t="str">
        <f t="shared" si="13"/>
        <v/>
      </c>
      <c r="N51" s="58" t="str">
        <f t="shared" si="14"/>
        <v/>
      </c>
      <c r="O51" s="342" t="b">
        <f t="shared" si="7"/>
        <v>0</v>
      </c>
      <c r="P51" s="343">
        <f t="shared" si="15"/>
        <v>1</v>
      </c>
    </row>
    <row r="52" spans="1:16">
      <c r="A52" s="37">
        <v>43</v>
      </c>
      <c r="B52" s="6"/>
      <c r="C52" s="6"/>
      <c r="D52" s="6"/>
      <c r="E52" s="208"/>
      <c r="F52" s="209"/>
      <c r="G52" s="209"/>
      <c r="H52" s="209"/>
      <c r="I52" s="16" t="str">
        <f t="shared" si="9"/>
        <v/>
      </c>
      <c r="J52" s="16" t="str">
        <f t="shared" si="10"/>
        <v/>
      </c>
      <c r="K52" s="58" t="str">
        <f t="shared" si="11"/>
        <v/>
      </c>
      <c r="L52" s="58" t="str">
        <f t="shared" si="12"/>
        <v/>
      </c>
      <c r="M52" s="365" t="str">
        <f t="shared" si="13"/>
        <v/>
      </c>
      <c r="N52" s="58" t="str">
        <f t="shared" si="14"/>
        <v/>
      </c>
      <c r="O52" s="342" t="b">
        <f t="shared" si="7"/>
        <v>0</v>
      </c>
      <c r="P52" s="343">
        <f t="shared" si="15"/>
        <v>1</v>
      </c>
    </row>
    <row r="53" spans="1:16">
      <c r="A53" s="37">
        <v>44</v>
      </c>
      <c r="B53" s="6"/>
      <c r="C53" s="6"/>
      <c r="D53" s="6"/>
      <c r="E53" s="208"/>
      <c r="F53" s="209"/>
      <c r="G53" s="209"/>
      <c r="H53" s="209"/>
      <c r="I53" s="16" t="str">
        <f t="shared" si="9"/>
        <v/>
      </c>
      <c r="J53" s="16" t="str">
        <f t="shared" si="10"/>
        <v/>
      </c>
      <c r="K53" s="58" t="str">
        <f t="shared" si="11"/>
        <v/>
      </c>
      <c r="L53" s="58" t="str">
        <f t="shared" si="12"/>
        <v/>
      </c>
      <c r="M53" s="365" t="str">
        <f t="shared" si="13"/>
        <v/>
      </c>
      <c r="N53" s="58" t="str">
        <f t="shared" si="14"/>
        <v/>
      </c>
      <c r="O53" s="342" t="b">
        <f t="shared" si="7"/>
        <v>0</v>
      </c>
      <c r="P53" s="343">
        <f t="shared" si="15"/>
        <v>1</v>
      </c>
    </row>
    <row r="54" spans="1:16">
      <c r="A54" s="37">
        <v>45</v>
      </c>
      <c r="B54" s="6"/>
      <c r="C54" s="6"/>
      <c r="D54" s="6"/>
      <c r="E54" s="208"/>
      <c r="F54" s="209"/>
      <c r="G54" s="209"/>
      <c r="H54" s="209"/>
      <c r="I54" s="16" t="str">
        <f t="shared" si="9"/>
        <v/>
      </c>
      <c r="J54" s="16" t="str">
        <f t="shared" si="10"/>
        <v/>
      </c>
      <c r="K54" s="58" t="str">
        <f t="shared" si="11"/>
        <v/>
      </c>
      <c r="L54" s="58" t="str">
        <f t="shared" si="12"/>
        <v/>
      </c>
      <c r="M54" s="365" t="str">
        <f t="shared" si="13"/>
        <v/>
      </c>
      <c r="N54" s="58" t="str">
        <f t="shared" si="14"/>
        <v/>
      </c>
      <c r="O54" s="342" t="b">
        <f t="shared" si="7"/>
        <v>0</v>
      </c>
      <c r="P54" s="343">
        <f t="shared" si="15"/>
        <v>1</v>
      </c>
    </row>
    <row r="55" spans="1:16">
      <c r="A55" s="37">
        <v>46</v>
      </c>
      <c r="B55" s="6"/>
      <c r="C55" s="6"/>
      <c r="D55" s="6"/>
      <c r="E55" s="208"/>
      <c r="F55" s="209"/>
      <c r="G55" s="209"/>
      <c r="H55" s="209"/>
      <c r="I55" s="16" t="str">
        <f t="shared" si="9"/>
        <v/>
      </c>
      <c r="J55" s="16" t="str">
        <f t="shared" si="10"/>
        <v/>
      </c>
      <c r="K55" s="58" t="str">
        <f t="shared" si="11"/>
        <v/>
      </c>
      <c r="L55" s="58" t="str">
        <f t="shared" si="12"/>
        <v/>
      </c>
      <c r="M55" s="365" t="str">
        <f t="shared" si="13"/>
        <v/>
      </c>
      <c r="N55" s="58" t="str">
        <f t="shared" si="14"/>
        <v/>
      </c>
      <c r="O55" s="342" t="b">
        <f t="shared" si="7"/>
        <v>0</v>
      </c>
      <c r="P55" s="343">
        <f t="shared" si="15"/>
        <v>1</v>
      </c>
    </row>
    <row r="56" spans="1:16">
      <c r="A56" s="37">
        <v>47</v>
      </c>
      <c r="B56" s="6"/>
      <c r="C56" s="6"/>
      <c r="D56" s="6"/>
      <c r="E56" s="208"/>
      <c r="F56" s="209"/>
      <c r="G56" s="209"/>
      <c r="H56" s="209"/>
      <c r="I56" s="16" t="str">
        <f t="shared" si="9"/>
        <v/>
      </c>
      <c r="J56" s="16" t="str">
        <f t="shared" si="10"/>
        <v/>
      </c>
      <c r="K56" s="58" t="str">
        <f t="shared" si="11"/>
        <v/>
      </c>
      <c r="L56" s="58" t="str">
        <f t="shared" si="12"/>
        <v/>
      </c>
      <c r="M56" s="365" t="str">
        <f t="shared" si="13"/>
        <v/>
      </c>
      <c r="N56" s="58" t="str">
        <f t="shared" si="14"/>
        <v/>
      </c>
      <c r="O56" s="342" t="b">
        <f t="shared" si="7"/>
        <v>0</v>
      </c>
      <c r="P56" s="343">
        <f t="shared" si="15"/>
        <v>1</v>
      </c>
    </row>
    <row r="57" spans="1:16">
      <c r="A57" s="37">
        <v>48</v>
      </c>
      <c r="B57" s="6"/>
      <c r="C57" s="6"/>
      <c r="D57" s="6"/>
      <c r="E57" s="208"/>
      <c r="F57" s="209"/>
      <c r="G57" s="209"/>
      <c r="H57" s="209"/>
      <c r="I57" s="16" t="str">
        <f t="shared" si="9"/>
        <v/>
      </c>
      <c r="J57" s="16" t="str">
        <f t="shared" si="10"/>
        <v/>
      </c>
      <c r="K57" s="58" t="str">
        <f t="shared" si="11"/>
        <v/>
      </c>
      <c r="L57" s="58" t="str">
        <f t="shared" si="12"/>
        <v/>
      </c>
      <c r="M57" s="365" t="str">
        <f t="shared" si="13"/>
        <v/>
      </c>
      <c r="N57" s="58" t="str">
        <f t="shared" si="14"/>
        <v/>
      </c>
      <c r="O57" s="342" t="b">
        <f t="shared" si="7"/>
        <v>0</v>
      </c>
      <c r="P57" s="343">
        <f t="shared" si="15"/>
        <v>1</v>
      </c>
    </row>
    <row r="58" spans="1:16">
      <c r="A58" s="37">
        <v>49</v>
      </c>
      <c r="B58" s="6"/>
      <c r="C58" s="6"/>
      <c r="D58" s="6"/>
      <c r="E58" s="208"/>
      <c r="F58" s="209"/>
      <c r="G58" s="209"/>
      <c r="H58" s="209"/>
      <c r="I58" s="16" t="str">
        <f t="shared" si="9"/>
        <v/>
      </c>
      <c r="J58" s="16" t="str">
        <f t="shared" si="10"/>
        <v/>
      </c>
      <c r="K58" s="58" t="str">
        <f t="shared" si="11"/>
        <v/>
      </c>
      <c r="L58" s="58" t="str">
        <f t="shared" si="12"/>
        <v/>
      </c>
      <c r="M58" s="365" t="str">
        <f t="shared" si="13"/>
        <v/>
      </c>
      <c r="N58" s="58" t="str">
        <f t="shared" si="14"/>
        <v/>
      </c>
      <c r="O58" s="342" t="b">
        <f t="shared" si="7"/>
        <v>0</v>
      </c>
      <c r="P58" s="343">
        <f t="shared" si="15"/>
        <v>1</v>
      </c>
    </row>
    <row r="59" spans="1:16">
      <c r="A59" s="37">
        <v>50</v>
      </c>
      <c r="B59" s="6"/>
      <c r="C59" s="6"/>
      <c r="D59" s="6"/>
      <c r="E59" s="208"/>
      <c r="F59" s="209"/>
      <c r="G59" s="209"/>
      <c r="H59" s="209"/>
      <c r="I59" s="16" t="str">
        <f t="shared" si="9"/>
        <v/>
      </c>
      <c r="J59" s="16" t="str">
        <f t="shared" si="10"/>
        <v/>
      </c>
      <c r="K59" s="58" t="str">
        <f t="shared" si="11"/>
        <v/>
      </c>
      <c r="L59" s="58" t="str">
        <f t="shared" si="12"/>
        <v/>
      </c>
      <c r="M59" s="365" t="str">
        <f t="shared" si="13"/>
        <v/>
      </c>
      <c r="N59" s="58" t="str">
        <f t="shared" si="14"/>
        <v/>
      </c>
      <c r="O59" s="342" t="b">
        <f t="shared" si="7"/>
        <v>0</v>
      </c>
      <c r="P59" s="343">
        <f t="shared" si="15"/>
        <v>1</v>
      </c>
    </row>
    <row r="60" spans="1:16">
      <c r="A60" s="37">
        <v>51</v>
      </c>
      <c r="B60" s="6"/>
      <c r="C60" s="6"/>
      <c r="D60" s="6"/>
      <c r="E60" s="208"/>
      <c r="F60" s="209"/>
      <c r="G60" s="209"/>
      <c r="H60" s="209"/>
      <c r="I60" s="16" t="str">
        <f t="shared" si="9"/>
        <v/>
      </c>
      <c r="J60" s="16" t="str">
        <f t="shared" si="10"/>
        <v/>
      </c>
      <c r="K60" s="58" t="str">
        <f t="shared" si="11"/>
        <v/>
      </c>
      <c r="L60" s="58" t="str">
        <f t="shared" si="12"/>
        <v/>
      </c>
      <c r="M60" s="365" t="str">
        <f t="shared" si="13"/>
        <v/>
      </c>
      <c r="N60" s="58" t="str">
        <f t="shared" si="14"/>
        <v/>
      </c>
      <c r="O60" s="342" t="b">
        <f t="shared" si="7"/>
        <v>0</v>
      </c>
      <c r="P60" s="343">
        <f t="shared" si="15"/>
        <v>1</v>
      </c>
    </row>
    <row r="61" spans="1:16">
      <c r="A61" s="37">
        <v>52</v>
      </c>
      <c r="B61" s="6"/>
      <c r="C61" s="6"/>
      <c r="D61" s="6"/>
      <c r="E61" s="208"/>
      <c r="F61" s="209"/>
      <c r="G61" s="209"/>
      <c r="H61" s="209"/>
      <c r="I61" s="16" t="str">
        <f t="shared" si="9"/>
        <v/>
      </c>
      <c r="J61" s="16" t="str">
        <f t="shared" si="10"/>
        <v/>
      </c>
      <c r="K61" s="58" t="str">
        <f t="shared" si="11"/>
        <v/>
      </c>
      <c r="L61" s="58" t="str">
        <f t="shared" si="12"/>
        <v/>
      </c>
      <c r="M61" s="365" t="str">
        <f t="shared" si="13"/>
        <v/>
      </c>
      <c r="N61" s="58" t="str">
        <f t="shared" si="14"/>
        <v/>
      </c>
      <c r="O61" s="342" t="b">
        <f t="shared" si="7"/>
        <v>0</v>
      </c>
      <c r="P61" s="343">
        <f t="shared" si="15"/>
        <v>1</v>
      </c>
    </row>
    <row r="62" spans="1:16">
      <c r="A62" s="37">
        <v>53</v>
      </c>
      <c r="B62" s="6"/>
      <c r="C62" s="6"/>
      <c r="D62" s="6"/>
      <c r="E62" s="208"/>
      <c r="F62" s="209"/>
      <c r="G62" s="209"/>
      <c r="H62" s="209"/>
      <c r="I62" s="16" t="str">
        <f t="shared" si="9"/>
        <v/>
      </c>
      <c r="J62" s="16" t="str">
        <f t="shared" si="10"/>
        <v/>
      </c>
      <c r="K62" s="58" t="str">
        <f t="shared" si="11"/>
        <v/>
      </c>
      <c r="L62" s="58" t="str">
        <f t="shared" si="12"/>
        <v/>
      </c>
      <c r="M62" s="365" t="str">
        <f t="shared" si="13"/>
        <v/>
      </c>
      <c r="N62" s="58" t="str">
        <f t="shared" si="14"/>
        <v/>
      </c>
      <c r="O62" s="342" t="b">
        <f t="shared" si="7"/>
        <v>0</v>
      </c>
      <c r="P62" s="343">
        <f t="shared" si="15"/>
        <v>1</v>
      </c>
    </row>
    <row r="63" spans="1:16">
      <c r="A63" s="37">
        <v>54</v>
      </c>
      <c r="B63" s="6"/>
      <c r="C63" s="6"/>
      <c r="D63" s="6"/>
      <c r="E63" s="208"/>
      <c r="F63" s="209"/>
      <c r="G63" s="209"/>
      <c r="H63" s="209"/>
      <c r="I63" s="16" t="str">
        <f t="shared" si="9"/>
        <v/>
      </c>
      <c r="J63" s="16" t="str">
        <f t="shared" si="10"/>
        <v/>
      </c>
      <c r="K63" s="58" t="str">
        <f t="shared" si="11"/>
        <v/>
      </c>
      <c r="L63" s="58" t="str">
        <f t="shared" si="12"/>
        <v/>
      </c>
      <c r="M63" s="365" t="str">
        <f t="shared" si="13"/>
        <v/>
      </c>
      <c r="N63" s="58" t="str">
        <f t="shared" si="14"/>
        <v/>
      </c>
      <c r="O63" s="342" t="b">
        <f t="shared" si="7"/>
        <v>0</v>
      </c>
      <c r="P63" s="343">
        <f t="shared" si="15"/>
        <v>1</v>
      </c>
    </row>
    <row r="64" spans="1:16">
      <c r="A64" s="37">
        <v>55</v>
      </c>
      <c r="B64" s="6"/>
      <c r="C64" s="6"/>
      <c r="D64" s="6"/>
      <c r="E64" s="208"/>
      <c r="F64" s="209"/>
      <c r="G64" s="209"/>
      <c r="H64" s="209"/>
      <c r="I64" s="16" t="str">
        <f t="shared" si="9"/>
        <v/>
      </c>
      <c r="J64" s="16" t="str">
        <f t="shared" si="10"/>
        <v/>
      </c>
      <c r="K64" s="58" t="str">
        <f t="shared" si="11"/>
        <v/>
      </c>
      <c r="L64" s="58" t="str">
        <f t="shared" si="12"/>
        <v/>
      </c>
      <c r="M64" s="365" t="str">
        <f t="shared" si="13"/>
        <v/>
      </c>
      <c r="N64" s="58" t="str">
        <f t="shared" si="14"/>
        <v/>
      </c>
      <c r="O64" s="342" t="b">
        <f t="shared" si="7"/>
        <v>0</v>
      </c>
      <c r="P64" s="343">
        <f t="shared" si="15"/>
        <v>1</v>
      </c>
    </row>
    <row r="65" spans="1:16">
      <c r="A65" s="37">
        <v>56</v>
      </c>
      <c r="B65" s="6"/>
      <c r="C65" s="6"/>
      <c r="D65" s="6"/>
      <c r="E65" s="208"/>
      <c r="F65" s="209"/>
      <c r="G65" s="209"/>
      <c r="H65" s="209"/>
      <c r="I65" s="16" t="str">
        <f t="shared" si="9"/>
        <v/>
      </c>
      <c r="J65" s="16" t="str">
        <f t="shared" si="10"/>
        <v/>
      </c>
      <c r="K65" s="58" t="str">
        <f t="shared" si="11"/>
        <v/>
      </c>
      <c r="L65" s="58" t="str">
        <f t="shared" si="12"/>
        <v/>
      </c>
      <c r="M65" s="365" t="str">
        <f t="shared" si="13"/>
        <v/>
      </c>
      <c r="N65" s="58" t="str">
        <f t="shared" si="14"/>
        <v/>
      </c>
      <c r="O65" s="342" t="b">
        <f t="shared" si="7"/>
        <v>0</v>
      </c>
      <c r="P65" s="343">
        <f t="shared" si="15"/>
        <v>1</v>
      </c>
    </row>
    <row r="66" spans="1:16">
      <c r="A66" s="37">
        <v>57</v>
      </c>
      <c r="B66" s="6"/>
      <c r="C66" s="6"/>
      <c r="D66" s="6"/>
      <c r="E66" s="208"/>
      <c r="F66" s="209"/>
      <c r="G66" s="209"/>
      <c r="H66" s="209"/>
      <c r="I66" s="16" t="str">
        <f t="shared" si="9"/>
        <v/>
      </c>
      <c r="J66" s="16" t="str">
        <f t="shared" si="10"/>
        <v/>
      </c>
      <c r="K66" s="58" t="str">
        <f t="shared" si="11"/>
        <v/>
      </c>
      <c r="L66" s="58" t="str">
        <f t="shared" si="12"/>
        <v/>
      </c>
      <c r="M66" s="365" t="str">
        <f t="shared" si="13"/>
        <v/>
      </c>
      <c r="N66" s="58" t="str">
        <f t="shared" si="14"/>
        <v/>
      </c>
      <c r="O66" s="342" t="b">
        <f t="shared" si="7"/>
        <v>0</v>
      </c>
      <c r="P66" s="343">
        <f t="shared" si="15"/>
        <v>1</v>
      </c>
    </row>
    <row r="67" spans="1:16">
      <c r="A67" s="37">
        <v>58</v>
      </c>
      <c r="B67" s="6"/>
      <c r="C67" s="6"/>
      <c r="D67" s="6"/>
      <c r="E67" s="208"/>
      <c r="F67" s="209"/>
      <c r="G67" s="209"/>
      <c r="H67" s="209"/>
      <c r="I67" s="16" t="str">
        <f t="shared" si="9"/>
        <v/>
      </c>
      <c r="J67" s="16" t="str">
        <f t="shared" si="10"/>
        <v/>
      </c>
      <c r="K67" s="58" t="str">
        <f t="shared" si="11"/>
        <v/>
      </c>
      <c r="L67" s="58" t="str">
        <f t="shared" si="12"/>
        <v/>
      </c>
      <c r="M67" s="365" t="str">
        <f t="shared" si="13"/>
        <v/>
      </c>
      <c r="N67" s="58" t="str">
        <f t="shared" si="14"/>
        <v/>
      </c>
      <c r="O67" s="342" t="b">
        <f t="shared" si="7"/>
        <v>0</v>
      </c>
      <c r="P67" s="343">
        <f t="shared" si="15"/>
        <v>1</v>
      </c>
    </row>
    <row r="68" spans="1:16">
      <c r="A68" s="37">
        <v>59</v>
      </c>
      <c r="B68" s="6"/>
      <c r="C68" s="6"/>
      <c r="D68" s="6"/>
      <c r="E68" s="208"/>
      <c r="F68" s="209"/>
      <c r="G68" s="209"/>
      <c r="H68" s="209"/>
      <c r="I68" s="16" t="str">
        <f t="shared" si="9"/>
        <v/>
      </c>
      <c r="J68" s="16" t="str">
        <f t="shared" si="10"/>
        <v/>
      </c>
      <c r="K68" s="58" t="str">
        <f t="shared" si="11"/>
        <v/>
      </c>
      <c r="L68" s="58" t="str">
        <f t="shared" si="12"/>
        <v/>
      </c>
      <c r="M68" s="365" t="str">
        <f t="shared" si="13"/>
        <v/>
      </c>
      <c r="N68" s="58" t="str">
        <f t="shared" si="14"/>
        <v/>
      </c>
      <c r="O68" s="342" t="b">
        <f t="shared" si="7"/>
        <v>0</v>
      </c>
      <c r="P68" s="343">
        <f t="shared" si="15"/>
        <v>1</v>
      </c>
    </row>
    <row r="69" spans="1:16">
      <c r="A69" s="37">
        <v>60</v>
      </c>
      <c r="B69" s="6"/>
      <c r="C69" s="6"/>
      <c r="D69" s="6"/>
      <c r="E69" s="208"/>
      <c r="F69" s="209"/>
      <c r="G69" s="209"/>
      <c r="H69" s="209"/>
      <c r="I69" s="16" t="str">
        <f t="shared" si="9"/>
        <v/>
      </c>
      <c r="J69" s="16" t="str">
        <f t="shared" si="10"/>
        <v/>
      </c>
      <c r="K69" s="58" t="str">
        <f t="shared" si="11"/>
        <v/>
      </c>
      <c r="L69" s="58" t="str">
        <f t="shared" si="12"/>
        <v/>
      </c>
      <c r="M69" s="365" t="str">
        <f t="shared" si="13"/>
        <v/>
      </c>
      <c r="N69" s="58" t="str">
        <f t="shared" si="14"/>
        <v/>
      </c>
      <c r="O69" s="342" t="b">
        <f t="shared" si="7"/>
        <v>0</v>
      </c>
      <c r="P69" s="343">
        <f t="shared" si="15"/>
        <v>1</v>
      </c>
    </row>
    <row r="70" spans="1:16">
      <c r="A70" s="37">
        <v>61</v>
      </c>
      <c r="B70" s="6"/>
      <c r="C70" s="6"/>
      <c r="D70" s="6"/>
      <c r="E70" s="208"/>
      <c r="F70" s="209"/>
      <c r="G70" s="209"/>
      <c r="H70" s="209"/>
      <c r="I70" s="16" t="str">
        <f t="shared" si="9"/>
        <v/>
      </c>
      <c r="J70" s="16" t="str">
        <f t="shared" si="10"/>
        <v/>
      </c>
      <c r="K70" s="58" t="str">
        <f t="shared" si="11"/>
        <v/>
      </c>
      <c r="L70" s="58" t="str">
        <f t="shared" si="12"/>
        <v/>
      </c>
      <c r="M70" s="365" t="str">
        <f t="shared" si="13"/>
        <v/>
      </c>
      <c r="N70" s="58" t="str">
        <f t="shared" si="14"/>
        <v/>
      </c>
      <c r="O70" s="342" t="b">
        <f t="shared" si="7"/>
        <v>0</v>
      </c>
      <c r="P70" s="343">
        <f t="shared" si="15"/>
        <v>1</v>
      </c>
    </row>
    <row r="71" spans="1:16">
      <c r="A71" s="37">
        <v>62</v>
      </c>
      <c r="B71" s="6"/>
      <c r="C71" s="6"/>
      <c r="D71" s="6"/>
      <c r="E71" s="208"/>
      <c r="F71" s="209"/>
      <c r="G71" s="209"/>
      <c r="H71" s="209"/>
      <c r="I71" s="16" t="str">
        <f t="shared" si="9"/>
        <v/>
      </c>
      <c r="J71" s="16" t="str">
        <f t="shared" si="10"/>
        <v/>
      </c>
      <c r="K71" s="58" t="str">
        <f t="shared" si="11"/>
        <v/>
      </c>
      <c r="L71" s="58" t="str">
        <f t="shared" si="12"/>
        <v/>
      </c>
      <c r="M71" s="365" t="str">
        <f t="shared" si="13"/>
        <v/>
      </c>
      <c r="N71" s="58" t="str">
        <f t="shared" si="14"/>
        <v/>
      </c>
      <c r="O71" s="342" t="b">
        <f t="shared" si="7"/>
        <v>0</v>
      </c>
      <c r="P71" s="343">
        <f t="shared" si="15"/>
        <v>1</v>
      </c>
    </row>
    <row r="72" spans="1:16">
      <c r="A72" s="37">
        <v>63</v>
      </c>
      <c r="B72" s="6"/>
      <c r="C72" s="6"/>
      <c r="D72" s="6"/>
      <c r="E72" s="208"/>
      <c r="F72" s="209"/>
      <c r="G72" s="209"/>
      <c r="H72" s="209"/>
      <c r="I72" s="16" t="str">
        <f t="shared" si="9"/>
        <v/>
      </c>
      <c r="J72" s="16" t="str">
        <f t="shared" si="10"/>
        <v/>
      </c>
      <c r="K72" s="58" t="str">
        <f t="shared" si="11"/>
        <v/>
      </c>
      <c r="L72" s="58" t="str">
        <f t="shared" si="12"/>
        <v/>
      </c>
      <c r="M72" s="365" t="str">
        <f t="shared" si="13"/>
        <v/>
      </c>
      <c r="N72" s="58" t="str">
        <f t="shared" si="14"/>
        <v/>
      </c>
      <c r="O72" s="342" t="b">
        <f t="shared" si="7"/>
        <v>0</v>
      </c>
      <c r="P72" s="343">
        <f t="shared" si="15"/>
        <v>1</v>
      </c>
    </row>
    <row r="73" spans="1:16">
      <c r="A73" s="37">
        <v>64</v>
      </c>
      <c r="B73" s="6"/>
      <c r="C73" s="6"/>
      <c r="D73" s="6"/>
      <c r="E73" s="208"/>
      <c r="F73" s="209"/>
      <c r="G73" s="209"/>
      <c r="H73" s="209"/>
      <c r="I73" s="16" t="str">
        <f t="shared" si="9"/>
        <v/>
      </c>
      <c r="J73" s="16" t="str">
        <f t="shared" si="10"/>
        <v/>
      </c>
      <c r="K73" s="58" t="str">
        <f t="shared" si="11"/>
        <v/>
      </c>
      <c r="L73" s="58" t="str">
        <f t="shared" si="12"/>
        <v/>
      </c>
      <c r="M73" s="365" t="str">
        <f t="shared" si="13"/>
        <v/>
      </c>
      <c r="N73" s="58" t="str">
        <f t="shared" si="14"/>
        <v/>
      </c>
      <c r="O73" s="342" t="b">
        <f t="shared" si="7"/>
        <v>0</v>
      </c>
      <c r="P73" s="343">
        <f t="shared" si="15"/>
        <v>1</v>
      </c>
    </row>
    <row r="74" spans="1:16">
      <c r="A74" s="37">
        <v>65</v>
      </c>
      <c r="B74" s="6"/>
      <c r="C74" s="6"/>
      <c r="D74" s="6"/>
      <c r="E74" s="208"/>
      <c r="F74" s="209"/>
      <c r="G74" s="209"/>
      <c r="H74" s="209"/>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65" t="str">
        <f t="shared" ref="M74:M108" si="20">IF(OR($B74="",$C74="",$D74="",$E74="",$F74="",$F74&gt;an_final,$O74=FALSE),"",IF($H74="",$G74/P74,$H74))</f>
        <v/>
      </c>
      <c r="N74" s="58" t="str">
        <f t="shared" ref="N74:N108" si="21">IF(OR($B74="",$C74="",$D74="",$E74="",$F74="",$F74&lt;an_initial,$F74&gt;an_final,$O74=FALSE),"",IF($H74="",$G74/P74,$H74))</f>
        <v/>
      </c>
      <c r="O74" s="342" t="b">
        <f t="shared" ref="O74:O108" si="22">IF(nume_candidat="",FALSE,ISNUMBER(SEARCH(nume_candidat,$B74)))</f>
        <v>0</v>
      </c>
      <c r="P74" s="343">
        <f t="shared" si="15"/>
        <v>1</v>
      </c>
    </row>
    <row r="75" spans="1:16">
      <c r="A75" s="37">
        <v>66</v>
      </c>
      <c r="B75" s="6"/>
      <c r="C75" s="6"/>
      <c r="D75" s="6"/>
      <c r="E75" s="208"/>
      <c r="F75" s="209"/>
      <c r="G75" s="209"/>
      <c r="H75" s="209"/>
      <c r="I75" s="16" t="str">
        <f t="shared" si="16"/>
        <v/>
      </c>
      <c r="J75" s="16" t="str">
        <f t="shared" si="17"/>
        <v/>
      </c>
      <c r="K75" s="58" t="str">
        <f t="shared" si="18"/>
        <v/>
      </c>
      <c r="L75" s="58" t="str">
        <f t="shared" si="19"/>
        <v/>
      </c>
      <c r="M75" s="365" t="str">
        <f t="shared" si="20"/>
        <v/>
      </c>
      <c r="N75" s="58" t="str">
        <f t="shared" si="21"/>
        <v/>
      </c>
      <c r="O75" s="342" t="b">
        <f t="shared" si="22"/>
        <v>0</v>
      </c>
      <c r="P75" s="343">
        <f t="shared" ref="P75:P108" si="23">LEN(B75)-LEN(SUBSTITUTE(B75,",",""))+1</f>
        <v>1</v>
      </c>
    </row>
    <row r="76" spans="1:16">
      <c r="A76" s="37">
        <v>67</v>
      </c>
      <c r="B76" s="6"/>
      <c r="C76" s="6"/>
      <c r="D76" s="6"/>
      <c r="E76" s="208"/>
      <c r="F76" s="209"/>
      <c r="G76" s="209"/>
      <c r="H76" s="209"/>
      <c r="I76" s="16" t="str">
        <f t="shared" si="16"/>
        <v/>
      </c>
      <c r="J76" s="16" t="str">
        <f t="shared" si="17"/>
        <v/>
      </c>
      <c r="K76" s="58" t="str">
        <f t="shared" si="18"/>
        <v/>
      </c>
      <c r="L76" s="58" t="str">
        <f t="shared" si="19"/>
        <v/>
      </c>
      <c r="M76" s="365" t="str">
        <f t="shared" si="20"/>
        <v/>
      </c>
      <c r="N76" s="58" t="str">
        <f t="shared" si="21"/>
        <v/>
      </c>
      <c r="O76" s="342" t="b">
        <f t="shared" si="22"/>
        <v>0</v>
      </c>
      <c r="P76" s="343">
        <f t="shared" si="23"/>
        <v>1</v>
      </c>
    </row>
    <row r="77" spans="1:16">
      <c r="A77" s="37">
        <v>68</v>
      </c>
      <c r="B77" s="6"/>
      <c r="C77" s="6"/>
      <c r="D77" s="6"/>
      <c r="E77" s="208"/>
      <c r="F77" s="209"/>
      <c r="G77" s="209"/>
      <c r="H77" s="209"/>
      <c r="I77" s="16" t="str">
        <f t="shared" si="16"/>
        <v/>
      </c>
      <c r="J77" s="16" t="str">
        <f t="shared" si="17"/>
        <v/>
      </c>
      <c r="K77" s="58" t="str">
        <f t="shared" si="18"/>
        <v/>
      </c>
      <c r="L77" s="58" t="str">
        <f t="shared" si="19"/>
        <v/>
      </c>
      <c r="M77" s="365" t="str">
        <f t="shared" si="20"/>
        <v/>
      </c>
      <c r="N77" s="58" t="str">
        <f t="shared" si="21"/>
        <v/>
      </c>
      <c r="O77" s="342" t="b">
        <f t="shared" si="22"/>
        <v>0</v>
      </c>
      <c r="P77" s="343">
        <f t="shared" si="23"/>
        <v>1</v>
      </c>
    </row>
    <row r="78" spans="1:16">
      <c r="A78" s="37">
        <v>69</v>
      </c>
      <c r="B78" s="6"/>
      <c r="C78" s="6"/>
      <c r="D78" s="6"/>
      <c r="E78" s="208"/>
      <c r="F78" s="209"/>
      <c r="G78" s="209"/>
      <c r="H78" s="209"/>
      <c r="I78" s="16" t="str">
        <f t="shared" si="16"/>
        <v/>
      </c>
      <c r="J78" s="16" t="str">
        <f t="shared" si="17"/>
        <v/>
      </c>
      <c r="K78" s="58" t="str">
        <f t="shared" si="18"/>
        <v/>
      </c>
      <c r="L78" s="58" t="str">
        <f t="shared" si="19"/>
        <v/>
      </c>
      <c r="M78" s="365" t="str">
        <f t="shared" si="20"/>
        <v/>
      </c>
      <c r="N78" s="58" t="str">
        <f t="shared" si="21"/>
        <v/>
      </c>
      <c r="O78" s="342" t="b">
        <f t="shared" si="22"/>
        <v>0</v>
      </c>
      <c r="P78" s="343">
        <f t="shared" si="23"/>
        <v>1</v>
      </c>
    </row>
    <row r="79" spans="1:16">
      <c r="A79" s="37">
        <v>70</v>
      </c>
      <c r="B79" s="6"/>
      <c r="C79" s="6"/>
      <c r="D79" s="6"/>
      <c r="E79" s="208"/>
      <c r="F79" s="209"/>
      <c r="G79" s="209"/>
      <c r="H79" s="209"/>
      <c r="I79" s="16" t="str">
        <f t="shared" si="16"/>
        <v/>
      </c>
      <c r="J79" s="16" t="str">
        <f t="shared" si="17"/>
        <v/>
      </c>
      <c r="K79" s="58" t="str">
        <f t="shared" si="18"/>
        <v/>
      </c>
      <c r="L79" s="58" t="str">
        <f t="shared" si="19"/>
        <v/>
      </c>
      <c r="M79" s="365" t="str">
        <f t="shared" si="20"/>
        <v/>
      </c>
      <c r="N79" s="58" t="str">
        <f t="shared" si="21"/>
        <v/>
      </c>
      <c r="O79" s="342" t="b">
        <f t="shared" si="22"/>
        <v>0</v>
      </c>
      <c r="P79" s="343">
        <f t="shared" si="23"/>
        <v>1</v>
      </c>
    </row>
    <row r="80" spans="1:16">
      <c r="A80" s="37">
        <v>71</v>
      </c>
      <c r="B80" s="6"/>
      <c r="C80" s="6"/>
      <c r="D80" s="6"/>
      <c r="E80" s="208"/>
      <c r="F80" s="209"/>
      <c r="G80" s="209"/>
      <c r="H80" s="209"/>
      <c r="I80" s="16" t="str">
        <f t="shared" si="16"/>
        <v/>
      </c>
      <c r="J80" s="16" t="str">
        <f t="shared" si="17"/>
        <v/>
      </c>
      <c r="K80" s="58" t="str">
        <f t="shared" si="18"/>
        <v/>
      </c>
      <c r="L80" s="58" t="str">
        <f t="shared" si="19"/>
        <v/>
      </c>
      <c r="M80" s="365" t="str">
        <f t="shared" si="20"/>
        <v/>
      </c>
      <c r="N80" s="58" t="str">
        <f t="shared" si="21"/>
        <v/>
      </c>
      <c r="O80" s="342" t="b">
        <f t="shared" si="22"/>
        <v>0</v>
      </c>
      <c r="P80" s="343">
        <f t="shared" si="23"/>
        <v>1</v>
      </c>
    </row>
    <row r="81" spans="1:16">
      <c r="A81" s="37">
        <v>72</v>
      </c>
      <c r="B81" s="6"/>
      <c r="C81" s="6"/>
      <c r="D81" s="6"/>
      <c r="E81" s="208"/>
      <c r="F81" s="209"/>
      <c r="G81" s="209"/>
      <c r="H81" s="209"/>
      <c r="I81" s="16" t="str">
        <f t="shared" si="16"/>
        <v/>
      </c>
      <c r="J81" s="16" t="str">
        <f t="shared" si="17"/>
        <v/>
      </c>
      <c r="K81" s="58" t="str">
        <f t="shared" si="18"/>
        <v/>
      </c>
      <c r="L81" s="58" t="str">
        <f t="shared" si="19"/>
        <v/>
      </c>
      <c r="M81" s="365" t="str">
        <f t="shared" si="20"/>
        <v/>
      </c>
      <c r="N81" s="58" t="str">
        <f t="shared" si="21"/>
        <v/>
      </c>
      <c r="O81" s="342" t="b">
        <f t="shared" si="22"/>
        <v>0</v>
      </c>
      <c r="P81" s="343">
        <f t="shared" si="23"/>
        <v>1</v>
      </c>
    </row>
    <row r="82" spans="1:16">
      <c r="A82" s="37">
        <v>73</v>
      </c>
      <c r="B82" s="6"/>
      <c r="C82" s="6"/>
      <c r="D82" s="6"/>
      <c r="E82" s="208"/>
      <c r="F82" s="209"/>
      <c r="G82" s="209"/>
      <c r="H82" s="209"/>
      <c r="I82" s="16" t="str">
        <f t="shared" si="16"/>
        <v/>
      </c>
      <c r="J82" s="16" t="str">
        <f t="shared" si="17"/>
        <v/>
      </c>
      <c r="K82" s="58" t="str">
        <f t="shared" si="18"/>
        <v/>
      </c>
      <c r="L82" s="58" t="str">
        <f t="shared" si="19"/>
        <v/>
      </c>
      <c r="M82" s="365" t="str">
        <f t="shared" si="20"/>
        <v/>
      </c>
      <c r="N82" s="58" t="str">
        <f t="shared" si="21"/>
        <v/>
      </c>
      <c r="O82" s="342" t="b">
        <f t="shared" si="22"/>
        <v>0</v>
      </c>
      <c r="P82" s="343">
        <f t="shared" si="23"/>
        <v>1</v>
      </c>
    </row>
    <row r="83" spans="1:16">
      <c r="A83" s="37">
        <v>74</v>
      </c>
      <c r="B83" s="6"/>
      <c r="C83" s="6"/>
      <c r="D83" s="6"/>
      <c r="E83" s="208"/>
      <c r="F83" s="209"/>
      <c r="G83" s="209"/>
      <c r="H83" s="209"/>
      <c r="I83" s="16" t="str">
        <f t="shared" si="16"/>
        <v/>
      </c>
      <c r="J83" s="16" t="str">
        <f t="shared" si="17"/>
        <v/>
      </c>
      <c r="K83" s="58" t="str">
        <f t="shared" si="18"/>
        <v/>
      </c>
      <c r="L83" s="58" t="str">
        <f t="shared" si="19"/>
        <v/>
      </c>
      <c r="M83" s="365" t="str">
        <f t="shared" si="20"/>
        <v/>
      </c>
      <c r="N83" s="58" t="str">
        <f t="shared" si="21"/>
        <v/>
      </c>
      <c r="O83" s="342" t="b">
        <f t="shared" si="22"/>
        <v>0</v>
      </c>
      <c r="P83" s="343">
        <f t="shared" si="23"/>
        <v>1</v>
      </c>
    </row>
    <row r="84" spans="1:16">
      <c r="A84" s="37">
        <v>75</v>
      </c>
      <c r="B84" s="6"/>
      <c r="C84" s="6"/>
      <c r="D84" s="6"/>
      <c r="E84" s="208"/>
      <c r="F84" s="209"/>
      <c r="G84" s="209"/>
      <c r="H84" s="209"/>
      <c r="I84" s="16" t="str">
        <f t="shared" si="16"/>
        <v/>
      </c>
      <c r="J84" s="16" t="str">
        <f t="shared" si="17"/>
        <v/>
      </c>
      <c r="K84" s="58" t="str">
        <f t="shared" si="18"/>
        <v/>
      </c>
      <c r="L84" s="58" t="str">
        <f t="shared" si="19"/>
        <v/>
      </c>
      <c r="M84" s="365" t="str">
        <f t="shared" si="20"/>
        <v/>
      </c>
      <c r="N84" s="58" t="str">
        <f t="shared" si="21"/>
        <v/>
      </c>
      <c r="O84" s="342" t="b">
        <f t="shared" si="22"/>
        <v>0</v>
      </c>
      <c r="P84" s="343">
        <f t="shared" si="23"/>
        <v>1</v>
      </c>
    </row>
    <row r="85" spans="1:16">
      <c r="A85" s="37">
        <v>76</v>
      </c>
      <c r="B85" s="6"/>
      <c r="C85" s="6"/>
      <c r="D85" s="6"/>
      <c r="E85" s="208"/>
      <c r="F85" s="209"/>
      <c r="G85" s="209"/>
      <c r="H85" s="209"/>
      <c r="I85" s="16" t="str">
        <f t="shared" si="16"/>
        <v/>
      </c>
      <c r="J85" s="16" t="str">
        <f t="shared" si="17"/>
        <v/>
      </c>
      <c r="K85" s="58" t="str">
        <f t="shared" si="18"/>
        <v/>
      </c>
      <c r="L85" s="58" t="str">
        <f t="shared" si="19"/>
        <v/>
      </c>
      <c r="M85" s="365" t="str">
        <f t="shared" si="20"/>
        <v/>
      </c>
      <c r="N85" s="58" t="str">
        <f t="shared" si="21"/>
        <v/>
      </c>
      <c r="O85" s="342" t="b">
        <f t="shared" si="22"/>
        <v>0</v>
      </c>
      <c r="P85" s="343">
        <f t="shared" si="23"/>
        <v>1</v>
      </c>
    </row>
    <row r="86" spans="1:16">
      <c r="A86" s="37">
        <v>77</v>
      </c>
      <c r="B86" s="6"/>
      <c r="C86" s="6"/>
      <c r="D86" s="6"/>
      <c r="E86" s="208"/>
      <c r="F86" s="209"/>
      <c r="G86" s="209"/>
      <c r="H86" s="209"/>
      <c r="I86" s="16" t="str">
        <f t="shared" si="16"/>
        <v/>
      </c>
      <c r="J86" s="16" t="str">
        <f t="shared" si="17"/>
        <v/>
      </c>
      <c r="K86" s="58" t="str">
        <f t="shared" si="18"/>
        <v/>
      </c>
      <c r="L86" s="58" t="str">
        <f t="shared" si="19"/>
        <v/>
      </c>
      <c r="M86" s="365" t="str">
        <f t="shared" si="20"/>
        <v/>
      </c>
      <c r="N86" s="58" t="str">
        <f t="shared" si="21"/>
        <v/>
      </c>
      <c r="O86" s="342" t="b">
        <f t="shared" si="22"/>
        <v>0</v>
      </c>
      <c r="P86" s="343">
        <f t="shared" si="23"/>
        <v>1</v>
      </c>
    </row>
    <row r="87" spans="1:16">
      <c r="A87" s="37">
        <v>78</v>
      </c>
      <c r="B87" s="6"/>
      <c r="C87" s="6"/>
      <c r="D87" s="6"/>
      <c r="E87" s="208"/>
      <c r="F87" s="209"/>
      <c r="G87" s="209"/>
      <c r="H87" s="209"/>
      <c r="I87" s="16" t="str">
        <f t="shared" si="16"/>
        <v/>
      </c>
      <c r="J87" s="16" t="str">
        <f t="shared" si="17"/>
        <v/>
      </c>
      <c r="K87" s="58" t="str">
        <f t="shared" si="18"/>
        <v/>
      </c>
      <c r="L87" s="58" t="str">
        <f t="shared" si="19"/>
        <v/>
      </c>
      <c r="M87" s="365" t="str">
        <f t="shared" si="20"/>
        <v/>
      </c>
      <c r="N87" s="58" t="str">
        <f t="shared" si="21"/>
        <v/>
      </c>
      <c r="O87" s="342" t="b">
        <f t="shared" si="22"/>
        <v>0</v>
      </c>
      <c r="P87" s="343">
        <f t="shared" si="23"/>
        <v>1</v>
      </c>
    </row>
    <row r="88" spans="1:16">
      <c r="A88" s="37">
        <v>79</v>
      </c>
      <c r="B88" s="6"/>
      <c r="C88" s="6"/>
      <c r="D88" s="6"/>
      <c r="E88" s="208"/>
      <c r="F88" s="209"/>
      <c r="G88" s="209"/>
      <c r="H88" s="209"/>
      <c r="I88" s="16" t="str">
        <f t="shared" si="16"/>
        <v/>
      </c>
      <c r="J88" s="16" t="str">
        <f t="shared" si="17"/>
        <v/>
      </c>
      <c r="K88" s="58" t="str">
        <f t="shared" si="18"/>
        <v/>
      </c>
      <c r="L88" s="58" t="str">
        <f t="shared" si="19"/>
        <v/>
      </c>
      <c r="M88" s="365" t="str">
        <f t="shared" si="20"/>
        <v/>
      </c>
      <c r="N88" s="58" t="str">
        <f t="shared" si="21"/>
        <v/>
      </c>
      <c r="O88" s="342" t="b">
        <f t="shared" si="22"/>
        <v>0</v>
      </c>
      <c r="P88" s="343">
        <f t="shared" si="23"/>
        <v>1</v>
      </c>
    </row>
    <row r="89" spans="1:16">
      <c r="A89" s="37">
        <v>80</v>
      </c>
      <c r="B89" s="6"/>
      <c r="C89" s="6"/>
      <c r="D89" s="6"/>
      <c r="E89" s="208"/>
      <c r="F89" s="209"/>
      <c r="G89" s="209"/>
      <c r="H89" s="209"/>
      <c r="I89" s="16" t="str">
        <f t="shared" si="16"/>
        <v/>
      </c>
      <c r="J89" s="16" t="str">
        <f t="shared" si="17"/>
        <v/>
      </c>
      <c r="K89" s="58" t="str">
        <f t="shared" si="18"/>
        <v/>
      </c>
      <c r="L89" s="58" t="str">
        <f t="shared" si="19"/>
        <v/>
      </c>
      <c r="M89" s="365" t="str">
        <f t="shared" si="20"/>
        <v/>
      </c>
      <c r="N89" s="58" t="str">
        <f t="shared" si="21"/>
        <v/>
      </c>
      <c r="O89" s="342" t="b">
        <f t="shared" si="22"/>
        <v>0</v>
      </c>
      <c r="P89" s="343">
        <f t="shared" si="23"/>
        <v>1</v>
      </c>
    </row>
    <row r="90" spans="1:16">
      <c r="A90" s="37">
        <v>81</v>
      </c>
      <c r="B90" s="6"/>
      <c r="C90" s="6"/>
      <c r="D90" s="6"/>
      <c r="E90" s="208"/>
      <c r="F90" s="209"/>
      <c r="G90" s="209"/>
      <c r="H90" s="209"/>
      <c r="I90" s="16" t="str">
        <f t="shared" si="16"/>
        <v/>
      </c>
      <c r="J90" s="16" t="str">
        <f t="shared" si="17"/>
        <v/>
      </c>
      <c r="K90" s="58" t="str">
        <f t="shared" si="18"/>
        <v/>
      </c>
      <c r="L90" s="58" t="str">
        <f t="shared" si="19"/>
        <v/>
      </c>
      <c r="M90" s="365" t="str">
        <f t="shared" si="20"/>
        <v/>
      </c>
      <c r="N90" s="58" t="str">
        <f t="shared" si="21"/>
        <v/>
      </c>
      <c r="O90" s="342" t="b">
        <f t="shared" si="22"/>
        <v>0</v>
      </c>
      <c r="P90" s="343">
        <f t="shared" si="23"/>
        <v>1</v>
      </c>
    </row>
    <row r="91" spans="1:16">
      <c r="A91" s="37">
        <v>82</v>
      </c>
      <c r="B91" s="6"/>
      <c r="C91" s="6"/>
      <c r="D91" s="6"/>
      <c r="E91" s="208"/>
      <c r="F91" s="209"/>
      <c r="G91" s="209"/>
      <c r="H91" s="209"/>
      <c r="I91" s="16" t="str">
        <f t="shared" si="16"/>
        <v/>
      </c>
      <c r="J91" s="16" t="str">
        <f t="shared" si="17"/>
        <v/>
      </c>
      <c r="K91" s="58" t="str">
        <f t="shared" si="18"/>
        <v/>
      </c>
      <c r="L91" s="58" t="str">
        <f t="shared" si="19"/>
        <v/>
      </c>
      <c r="M91" s="365" t="str">
        <f t="shared" si="20"/>
        <v/>
      </c>
      <c r="N91" s="58" t="str">
        <f t="shared" si="21"/>
        <v/>
      </c>
      <c r="O91" s="342" t="b">
        <f t="shared" si="22"/>
        <v>0</v>
      </c>
      <c r="P91" s="343">
        <f t="shared" si="23"/>
        <v>1</v>
      </c>
    </row>
    <row r="92" spans="1:16">
      <c r="A92" s="37">
        <v>83</v>
      </c>
      <c r="B92" s="6"/>
      <c r="C92" s="6"/>
      <c r="D92" s="6"/>
      <c r="E92" s="208"/>
      <c r="F92" s="209"/>
      <c r="G92" s="209"/>
      <c r="H92" s="209"/>
      <c r="I92" s="16" t="str">
        <f t="shared" si="16"/>
        <v/>
      </c>
      <c r="J92" s="16" t="str">
        <f t="shared" si="17"/>
        <v/>
      </c>
      <c r="K92" s="58" t="str">
        <f t="shared" si="18"/>
        <v/>
      </c>
      <c r="L92" s="58" t="str">
        <f t="shared" si="19"/>
        <v/>
      </c>
      <c r="M92" s="365" t="str">
        <f t="shared" si="20"/>
        <v/>
      </c>
      <c r="N92" s="58" t="str">
        <f t="shared" si="21"/>
        <v/>
      </c>
      <c r="O92" s="342" t="b">
        <f t="shared" si="22"/>
        <v>0</v>
      </c>
      <c r="P92" s="343">
        <f t="shared" si="23"/>
        <v>1</v>
      </c>
    </row>
    <row r="93" spans="1:16">
      <c r="A93" s="37">
        <v>84</v>
      </c>
      <c r="B93" s="6"/>
      <c r="C93" s="6"/>
      <c r="D93" s="6"/>
      <c r="E93" s="208"/>
      <c r="F93" s="209"/>
      <c r="G93" s="209"/>
      <c r="H93" s="209"/>
      <c r="I93" s="16" t="str">
        <f t="shared" si="16"/>
        <v/>
      </c>
      <c r="J93" s="16" t="str">
        <f t="shared" si="17"/>
        <v/>
      </c>
      <c r="K93" s="58" t="str">
        <f t="shared" si="18"/>
        <v/>
      </c>
      <c r="L93" s="58" t="str">
        <f t="shared" si="19"/>
        <v/>
      </c>
      <c r="M93" s="365" t="str">
        <f t="shared" si="20"/>
        <v/>
      </c>
      <c r="N93" s="58" t="str">
        <f t="shared" si="21"/>
        <v/>
      </c>
      <c r="O93" s="342" t="b">
        <f t="shared" si="22"/>
        <v>0</v>
      </c>
      <c r="P93" s="343">
        <f t="shared" si="23"/>
        <v>1</v>
      </c>
    </row>
    <row r="94" spans="1:16">
      <c r="A94" s="37">
        <v>85</v>
      </c>
      <c r="B94" s="6"/>
      <c r="C94" s="6"/>
      <c r="D94" s="6"/>
      <c r="E94" s="208"/>
      <c r="F94" s="209"/>
      <c r="G94" s="209"/>
      <c r="H94" s="209"/>
      <c r="I94" s="16" t="str">
        <f t="shared" si="16"/>
        <v/>
      </c>
      <c r="J94" s="16" t="str">
        <f t="shared" si="17"/>
        <v/>
      </c>
      <c r="K94" s="58" t="str">
        <f t="shared" si="18"/>
        <v/>
      </c>
      <c r="L94" s="58" t="str">
        <f t="shared" si="19"/>
        <v/>
      </c>
      <c r="M94" s="365" t="str">
        <f t="shared" si="20"/>
        <v/>
      </c>
      <c r="N94" s="58" t="str">
        <f t="shared" si="21"/>
        <v/>
      </c>
      <c r="O94" s="342" t="b">
        <f t="shared" si="22"/>
        <v>0</v>
      </c>
      <c r="P94" s="343">
        <f t="shared" si="23"/>
        <v>1</v>
      </c>
    </row>
    <row r="95" spans="1:16">
      <c r="A95" s="37">
        <v>86</v>
      </c>
      <c r="B95" s="6"/>
      <c r="C95" s="6"/>
      <c r="D95" s="6"/>
      <c r="E95" s="208"/>
      <c r="F95" s="209"/>
      <c r="G95" s="209"/>
      <c r="H95" s="209"/>
      <c r="I95" s="16" t="str">
        <f t="shared" si="16"/>
        <v/>
      </c>
      <c r="J95" s="16" t="str">
        <f t="shared" si="17"/>
        <v/>
      </c>
      <c r="K95" s="58" t="str">
        <f t="shared" si="18"/>
        <v/>
      </c>
      <c r="L95" s="58" t="str">
        <f t="shared" si="19"/>
        <v/>
      </c>
      <c r="M95" s="365" t="str">
        <f t="shared" si="20"/>
        <v/>
      </c>
      <c r="N95" s="58" t="str">
        <f t="shared" si="21"/>
        <v/>
      </c>
      <c r="O95" s="342" t="b">
        <f t="shared" si="22"/>
        <v>0</v>
      </c>
      <c r="P95" s="343">
        <f t="shared" si="23"/>
        <v>1</v>
      </c>
    </row>
    <row r="96" spans="1:16">
      <c r="A96" s="37">
        <v>87</v>
      </c>
      <c r="B96" s="6"/>
      <c r="C96" s="6"/>
      <c r="D96" s="6"/>
      <c r="E96" s="208"/>
      <c r="F96" s="209"/>
      <c r="G96" s="209"/>
      <c r="H96" s="209"/>
      <c r="I96" s="16" t="str">
        <f t="shared" si="16"/>
        <v/>
      </c>
      <c r="J96" s="16" t="str">
        <f t="shared" si="17"/>
        <v/>
      </c>
      <c r="K96" s="58" t="str">
        <f t="shared" si="18"/>
        <v/>
      </c>
      <c r="L96" s="58" t="str">
        <f t="shared" si="19"/>
        <v/>
      </c>
      <c r="M96" s="365" t="str">
        <f t="shared" si="20"/>
        <v/>
      </c>
      <c r="N96" s="58" t="str">
        <f t="shared" si="21"/>
        <v/>
      </c>
      <c r="O96" s="342" t="b">
        <f t="shared" si="22"/>
        <v>0</v>
      </c>
      <c r="P96" s="343">
        <f t="shared" si="23"/>
        <v>1</v>
      </c>
    </row>
    <row r="97" spans="1:16">
      <c r="A97" s="37">
        <v>88</v>
      </c>
      <c r="B97" s="6"/>
      <c r="C97" s="6"/>
      <c r="D97" s="6"/>
      <c r="E97" s="208"/>
      <c r="F97" s="209"/>
      <c r="G97" s="209"/>
      <c r="H97" s="209"/>
      <c r="I97" s="16" t="str">
        <f t="shared" si="16"/>
        <v/>
      </c>
      <c r="J97" s="16" t="str">
        <f t="shared" si="17"/>
        <v/>
      </c>
      <c r="K97" s="58" t="str">
        <f t="shared" si="18"/>
        <v/>
      </c>
      <c r="L97" s="58" t="str">
        <f t="shared" si="19"/>
        <v/>
      </c>
      <c r="M97" s="365" t="str">
        <f t="shared" si="20"/>
        <v/>
      </c>
      <c r="N97" s="58" t="str">
        <f t="shared" si="21"/>
        <v/>
      </c>
      <c r="O97" s="342" t="b">
        <f t="shared" si="22"/>
        <v>0</v>
      </c>
      <c r="P97" s="343">
        <f t="shared" si="23"/>
        <v>1</v>
      </c>
    </row>
    <row r="98" spans="1:16">
      <c r="A98" s="37">
        <v>89</v>
      </c>
      <c r="B98" s="6"/>
      <c r="C98" s="6"/>
      <c r="D98" s="6"/>
      <c r="E98" s="208"/>
      <c r="F98" s="209"/>
      <c r="G98" s="209"/>
      <c r="H98" s="209"/>
      <c r="I98" s="16" t="str">
        <f t="shared" si="16"/>
        <v/>
      </c>
      <c r="J98" s="16" t="str">
        <f t="shared" si="17"/>
        <v/>
      </c>
      <c r="K98" s="58" t="str">
        <f t="shared" si="18"/>
        <v/>
      </c>
      <c r="L98" s="58" t="str">
        <f t="shared" si="19"/>
        <v/>
      </c>
      <c r="M98" s="365" t="str">
        <f t="shared" si="20"/>
        <v/>
      </c>
      <c r="N98" s="58" t="str">
        <f t="shared" si="21"/>
        <v/>
      </c>
      <c r="O98" s="342" t="b">
        <f t="shared" si="22"/>
        <v>0</v>
      </c>
      <c r="P98" s="343">
        <f t="shared" si="23"/>
        <v>1</v>
      </c>
    </row>
    <row r="99" spans="1:16">
      <c r="A99" s="37">
        <v>90</v>
      </c>
      <c r="B99" s="6"/>
      <c r="C99" s="6"/>
      <c r="D99" s="6"/>
      <c r="E99" s="208"/>
      <c r="F99" s="209"/>
      <c r="G99" s="209"/>
      <c r="H99" s="209"/>
      <c r="I99" s="16" t="str">
        <f t="shared" si="16"/>
        <v/>
      </c>
      <c r="J99" s="16" t="str">
        <f t="shared" si="17"/>
        <v/>
      </c>
      <c r="K99" s="58" t="str">
        <f t="shared" si="18"/>
        <v/>
      </c>
      <c r="L99" s="58" t="str">
        <f t="shared" si="19"/>
        <v/>
      </c>
      <c r="M99" s="365" t="str">
        <f t="shared" si="20"/>
        <v/>
      </c>
      <c r="N99" s="58" t="str">
        <f t="shared" si="21"/>
        <v/>
      </c>
      <c r="O99" s="342" t="b">
        <f t="shared" si="22"/>
        <v>0</v>
      </c>
      <c r="P99" s="343">
        <f t="shared" si="23"/>
        <v>1</v>
      </c>
    </row>
    <row r="100" spans="1:16">
      <c r="A100" s="37">
        <v>91</v>
      </c>
      <c r="B100" s="6"/>
      <c r="C100" s="6"/>
      <c r="D100" s="6"/>
      <c r="E100" s="208"/>
      <c r="F100" s="209"/>
      <c r="G100" s="209"/>
      <c r="H100" s="209"/>
      <c r="I100" s="16" t="str">
        <f t="shared" si="16"/>
        <v/>
      </c>
      <c r="J100" s="16" t="str">
        <f t="shared" si="17"/>
        <v/>
      </c>
      <c r="K100" s="58" t="str">
        <f t="shared" si="18"/>
        <v/>
      </c>
      <c r="L100" s="58" t="str">
        <f t="shared" si="19"/>
        <v/>
      </c>
      <c r="M100" s="365" t="str">
        <f t="shared" si="20"/>
        <v/>
      </c>
      <c r="N100" s="58" t="str">
        <f t="shared" si="21"/>
        <v/>
      </c>
      <c r="O100" s="342" t="b">
        <f t="shared" si="22"/>
        <v>0</v>
      </c>
      <c r="P100" s="343">
        <f t="shared" si="23"/>
        <v>1</v>
      </c>
    </row>
    <row r="101" spans="1:16">
      <c r="A101" s="37">
        <v>92</v>
      </c>
      <c r="B101" s="6"/>
      <c r="C101" s="6"/>
      <c r="D101" s="6"/>
      <c r="E101" s="208"/>
      <c r="F101" s="209"/>
      <c r="G101" s="209"/>
      <c r="H101" s="209"/>
      <c r="I101" s="16" t="str">
        <f t="shared" si="16"/>
        <v/>
      </c>
      <c r="J101" s="16" t="str">
        <f t="shared" si="17"/>
        <v/>
      </c>
      <c r="K101" s="58" t="str">
        <f t="shared" si="18"/>
        <v/>
      </c>
      <c r="L101" s="58" t="str">
        <f t="shared" si="19"/>
        <v/>
      </c>
      <c r="M101" s="365" t="str">
        <f t="shared" si="20"/>
        <v/>
      </c>
      <c r="N101" s="58" t="str">
        <f t="shared" si="21"/>
        <v/>
      </c>
      <c r="O101" s="342" t="b">
        <f t="shared" si="22"/>
        <v>0</v>
      </c>
      <c r="P101" s="343">
        <f t="shared" si="23"/>
        <v>1</v>
      </c>
    </row>
    <row r="102" spans="1:16">
      <c r="A102" s="37">
        <v>93</v>
      </c>
      <c r="B102" s="6"/>
      <c r="C102" s="6"/>
      <c r="D102" s="6"/>
      <c r="E102" s="208"/>
      <c r="F102" s="209"/>
      <c r="G102" s="209"/>
      <c r="H102" s="209"/>
      <c r="I102" s="16" t="str">
        <f t="shared" si="16"/>
        <v/>
      </c>
      <c r="J102" s="16" t="str">
        <f t="shared" si="17"/>
        <v/>
      </c>
      <c r="K102" s="58" t="str">
        <f t="shared" si="18"/>
        <v/>
      </c>
      <c r="L102" s="58" t="str">
        <f t="shared" si="19"/>
        <v/>
      </c>
      <c r="M102" s="365" t="str">
        <f t="shared" si="20"/>
        <v/>
      </c>
      <c r="N102" s="58" t="str">
        <f t="shared" si="21"/>
        <v/>
      </c>
      <c r="O102" s="342" t="b">
        <f t="shared" si="22"/>
        <v>0</v>
      </c>
      <c r="P102" s="343">
        <f t="shared" si="23"/>
        <v>1</v>
      </c>
    </row>
    <row r="103" spans="1:16">
      <c r="A103" s="37">
        <v>94</v>
      </c>
      <c r="B103" s="6"/>
      <c r="C103" s="6"/>
      <c r="D103" s="6"/>
      <c r="E103" s="208"/>
      <c r="F103" s="209"/>
      <c r="G103" s="209"/>
      <c r="H103" s="209"/>
      <c r="I103" s="16" t="str">
        <f t="shared" si="16"/>
        <v/>
      </c>
      <c r="J103" s="16" t="str">
        <f t="shared" si="17"/>
        <v/>
      </c>
      <c r="K103" s="58" t="str">
        <f t="shared" si="18"/>
        <v/>
      </c>
      <c r="L103" s="58" t="str">
        <f t="shared" si="19"/>
        <v/>
      </c>
      <c r="M103" s="365" t="str">
        <f t="shared" si="20"/>
        <v/>
      </c>
      <c r="N103" s="58" t="str">
        <f t="shared" si="21"/>
        <v/>
      </c>
      <c r="O103" s="342" t="b">
        <f t="shared" si="22"/>
        <v>0</v>
      </c>
      <c r="P103" s="343">
        <f t="shared" si="23"/>
        <v>1</v>
      </c>
    </row>
    <row r="104" spans="1:16">
      <c r="A104" s="37">
        <v>95</v>
      </c>
      <c r="B104" s="6"/>
      <c r="C104" s="6"/>
      <c r="D104" s="6"/>
      <c r="E104" s="208"/>
      <c r="F104" s="209"/>
      <c r="G104" s="209"/>
      <c r="H104" s="209"/>
      <c r="I104" s="16" t="str">
        <f t="shared" si="16"/>
        <v/>
      </c>
      <c r="J104" s="16" t="str">
        <f t="shared" si="17"/>
        <v/>
      </c>
      <c r="K104" s="58" t="str">
        <f t="shared" si="18"/>
        <v/>
      </c>
      <c r="L104" s="58" t="str">
        <f t="shared" si="19"/>
        <v/>
      </c>
      <c r="M104" s="365" t="str">
        <f t="shared" si="20"/>
        <v/>
      </c>
      <c r="N104" s="58" t="str">
        <f t="shared" si="21"/>
        <v/>
      </c>
      <c r="O104" s="342" t="b">
        <f t="shared" si="22"/>
        <v>0</v>
      </c>
      <c r="P104" s="343">
        <f t="shared" si="23"/>
        <v>1</v>
      </c>
    </row>
    <row r="105" spans="1:16">
      <c r="A105" s="37">
        <v>96</v>
      </c>
      <c r="B105" s="6"/>
      <c r="C105" s="6"/>
      <c r="D105" s="6"/>
      <c r="E105" s="208"/>
      <c r="F105" s="209"/>
      <c r="G105" s="209"/>
      <c r="H105" s="209"/>
      <c r="I105" s="16" t="str">
        <f t="shared" si="16"/>
        <v/>
      </c>
      <c r="J105" s="16" t="str">
        <f t="shared" si="17"/>
        <v/>
      </c>
      <c r="K105" s="58" t="str">
        <f t="shared" si="18"/>
        <v/>
      </c>
      <c r="L105" s="58" t="str">
        <f t="shared" si="19"/>
        <v/>
      </c>
      <c r="M105" s="365" t="str">
        <f t="shared" si="20"/>
        <v/>
      </c>
      <c r="N105" s="58" t="str">
        <f t="shared" si="21"/>
        <v/>
      </c>
      <c r="O105" s="342" t="b">
        <f t="shared" si="22"/>
        <v>0</v>
      </c>
      <c r="P105" s="343">
        <f t="shared" si="23"/>
        <v>1</v>
      </c>
    </row>
    <row r="106" spans="1:16">
      <c r="A106" s="37">
        <v>97</v>
      </c>
      <c r="B106" s="6"/>
      <c r="C106" s="6"/>
      <c r="D106" s="6"/>
      <c r="E106" s="208"/>
      <c r="F106" s="209"/>
      <c r="G106" s="209"/>
      <c r="H106" s="209"/>
      <c r="I106" s="16" t="str">
        <f t="shared" si="16"/>
        <v/>
      </c>
      <c r="J106" s="16" t="str">
        <f t="shared" si="17"/>
        <v/>
      </c>
      <c r="K106" s="58" t="str">
        <f t="shared" si="18"/>
        <v/>
      </c>
      <c r="L106" s="58" t="str">
        <f t="shared" si="19"/>
        <v/>
      </c>
      <c r="M106" s="365" t="str">
        <f t="shared" si="20"/>
        <v/>
      </c>
      <c r="N106" s="58" t="str">
        <f t="shared" si="21"/>
        <v/>
      </c>
      <c r="O106" s="342" t="b">
        <f t="shared" si="22"/>
        <v>0</v>
      </c>
      <c r="P106" s="343">
        <f t="shared" si="23"/>
        <v>1</v>
      </c>
    </row>
    <row r="107" spans="1:16">
      <c r="A107" s="37">
        <v>98</v>
      </c>
      <c r="B107" s="6"/>
      <c r="C107" s="6"/>
      <c r="D107" s="6"/>
      <c r="E107" s="208"/>
      <c r="F107" s="209"/>
      <c r="G107" s="209"/>
      <c r="H107" s="209"/>
      <c r="I107" s="16" t="str">
        <f t="shared" si="16"/>
        <v/>
      </c>
      <c r="J107" s="16" t="str">
        <f t="shared" si="17"/>
        <v/>
      </c>
      <c r="K107" s="58" t="str">
        <f t="shared" si="18"/>
        <v/>
      </c>
      <c r="L107" s="58" t="str">
        <f t="shared" si="19"/>
        <v/>
      </c>
      <c r="M107" s="365" t="str">
        <f t="shared" si="20"/>
        <v/>
      </c>
      <c r="N107" s="58" t="str">
        <f t="shared" si="21"/>
        <v/>
      </c>
      <c r="O107" s="342" t="b">
        <f t="shared" si="22"/>
        <v>0</v>
      </c>
      <c r="P107" s="343">
        <f t="shared" si="23"/>
        <v>1</v>
      </c>
    </row>
    <row r="108" spans="1:16">
      <c r="A108" s="139">
        <v>99</v>
      </c>
      <c r="B108" s="6"/>
      <c r="C108" s="6"/>
      <c r="D108" s="6"/>
      <c r="E108" s="208"/>
      <c r="F108" s="209"/>
      <c r="G108" s="209"/>
      <c r="H108" s="209"/>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64" t="str">
        <f t="shared" si="18"/>
        <v/>
      </c>
      <c r="L108" s="58" t="str">
        <f t="shared" si="19"/>
        <v/>
      </c>
      <c r="M108" s="365" t="str">
        <f t="shared" si="20"/>
        <v/>
      </c>
      <c r="N108" s="58" t="str">
        <f t="shared" si="21"/>
        <v/>
      </c>
      <c r="O108" s="342" t="b">
        <f t="shared" si="22"/>
        <v>0</v>
      </c>
      <c r="P108" s="343">
        <f t="shared" si="23"/>
        <v>1</v>
      </c>
    </row>
    <row r="109" spans="1:16">
      <c r="A109" s="139">
        <v>100</v>
      </c>
      <c r="B109" s="140"/>
      <c r="C109" s="140"/>
      <c r="D109" s="140"/>
      <c r="E109" s="141"/>
      <c r="F109" s="142"/>
      <c r="G109" s="140"/>
      <c r="H109" s="141"/>
      <c r="I109" s="16" t="str">
        <f t="shared" si="24"/>
        <v/>
      </c>
      <c r="J109" s="16" t="str">
        <f t="shared" si="25"/>
        <v/>
      </c>
    </row>
    <row r="110" spans="1:16">
      <c r="A110" s="139">
        <v>101</v>
      </c>
      <c r="B110" s="140"/>
      <c r="C110" s="140"/>
      <c r="D110" s="140"/>
      <c r="E110" s="141"/>
      <c r="F110" s="142"/>
      <c r="G110" s="140"/>
      <c r="H110" s="141"/>
      <c r="I110" s="16" t="str">
        <f t="shared" si="24"/>
        <v/>
      </c>
      <c r="J110" s="16" t="str">
        <f t="shared" si="25"/>
        <v/>
      </c>
    </row>
    <row r="111" spans="1:16">
      <c r="A111" s="139">
        <v>102</v>
      </c>
      <c r="B111" s="140"/>
      <c r="C111" s="140"/>
      <c r="D111" s="140"/>
      <c r="E111" s="141"/>
      <c r="F111" s="142"/>
      <c r="G111" s="140"/>
      <c r="H111" s="141"/>
      <c r="I111" s="16" t="str">
        <f t="shared" si="24"/>
        <v/>
      </c>
      <c r="J111" s="16" t="str">
        <f t="shared" si="25"/>
        <v/>
      </c>
    </row>
    <row r="112" spans="1:16">
      <c r="A112" s="139">
        <v>103</v>
      </c>
      <c r="B112" s="140"/>
      <c r="C112" s="140"/>
      <c r="D112" s="140"/>
      <c r="E112" s="141"/>
      <c r="F112" s="142"/>
      <c r="G112" s="140"/>
      <c r="H112" s="141"/>
      <c r="I112" s="16" t="str">
        <f t="shared" si="24"/>
        <v/>
      </c>
      <c r="J112" s="16" t="str">
        <f t="shared" si="25"/>
        <v/>
      </c>
    </row>
    <row r="113" spans="1:10">
      <c r="A113" s="139">
        <v>104</v>
      </c>
      <c r="B113" s="140"/>
      <c r="C113" s="140"/>
      <c r="D113" s="140"/>
      <c r="E113" s="141"/>
      <c r="F113" s="142"/>
      <c r="G113" s="140"/>
      <c r="H113" s="141"/>
      <c r="I113" s="16" t="str">
        <f t="shared" si="24"/>
        <v/>
      </c>
      <c r="J113" s="16" t="str">
        <f t="shared" si="25"/>
        <v/>
      </c>
    </row>
    <row r="114" spans="1:10">
      <c r="A114" s="139">
        <v>105</v>
      </c>
      <c r="B114" s="140"/>
      <c r="C114" s="140"/>
      <c r="D114" s="140"/>
      <c r="E114" s="141"/>
      <c r="F114" s="142"/>
      <c r="G114" s="140"/>
      <c r="H114" s="141"/>
      <c r="I114" s="16" t="str">
        <f t="shared" si="24"/>
        <v/>
      </c>
      <c r="J114" s="16" t="str">
        <f t="shared" si="25"/>
        <v/>
      </c>
    </row>
    <row r="115" spans="1:10">
      <c r="A115" s="139">
        <v>106</v>
      </c>
      <c r="B115" s="140"/>
      <c r="C115" s="140"/>
      <c r="D115" s="140"/>
      <c r="E115" s="141"/>
      <c r="F115" s="142"/>
      <c r="G115" s="140"/>
      <c r="H115" s="141"/>
      <c r="I115" s="16" t="str">
        <f t="shared" si="24"/>
        <v/>
      </c>
      <c r="J115" s="16" t="str">
        <f t="shared" si="25"/>
        <v/>
      </c>
    </row>
    <row r="116" spans="1:10">
      <c r="A116" s="139">
        <v>107</v>
      </c>
      <c r="B116" s="140"/>
      <c r="C116" s="140"/>
      <c r="D116" s="140"/>
      <c r="E116" s="141"/>
      <c r="F116" s="142"/>
      <c r="G116" s="140"/>
      <c r="H116" s="141"/>
      <c r="I116" s="16" t="str">
        <f t="shared" si="24"/>
        <v/>
      </c>
      <c r="J116" s="16" t="str">
        <f t="shared" si="25"/>
        <v/>
      </c>
    </row>
    <row r="117" spans="1:10">
      <c r="A117" s="139">
        <v>108</v>
      </c>
      <c r="B117" s="140"/>
      <c r="C117" s="140"/>
      <c r="D117" s="140"/>
      <c r="E117" s="141"/>
      <c r="F117" s="142"/>
      <c r="G117" s="140"/>
      <c r="H117" s="141"/>
      <c r="I117" s="16" t="str">
        <f t="shared" si="24"/>
        <v/>
      </c>
      <c r="J117" s="16" t="str">
        <f t="shared" si="25"/>
        <v/>
      </c>
    </row>
    <row r="118" spans="1:10">
      <c r="A118" s="139">
        <v>109</v>
      </c>
      <c r="B118" s="140"/>
      <c r="C118" s="140"/>
      <c r="D118" s="140"/>
      <c r="E118" s="141"/>
      <c r="F118" s="142"/>
      <c r="G118" s="140"/>
      <c r="H118" s="141"/>
      <c r="I118" s="16" t="str">
        <f t="shared" si="24"/>
        <v/>
      </c>
      <c r="J118" s="16" t="str">
        <f t="shared" si="25"/>
        <v/>
      </c>
    </row>
    <row r="119" spans="1:10">
      <c r="A119" s="139">
        <v>110</v>
      </c>
      <c r="B119" s="140"/>
      <c r="C119" s="140"/>
      <c r="D119" s="140"/>
      <c r="E119" s="141"/>
      <c r="F119" s="142"/>
      <c r="G119" s="140"/>
      <c r="H119" s="141"/>
      <c r="I119" s="16" t="str">
        <f t="shared" si="24"/>
        <v/>
      </c>
      <c r="J119" s="16" t="str">
        <f t="shared" si="25"/>
        <v/>
      </c>
    </row>
    <row r="120" spans="1:10">
      <c r="A120" s="139">
        <v>111</v>
      </c>
      <c r="B120" s="140"/>
      <c r="C120" s="140"/>
      <c r="D120" s="140"/>
      <c r="E120" s="141"/>
      <c r="F120" s="142"/>
      <c r="G120" s="140"/>
      <c r="H120" s="141"/>
      <c r="I120" s="16" t="str">
        <f t="shared" si="24"/>
        <v/>
      </c>
      <c r="J120" s="16" t="str">
        <f t="shared" si="25"/>
        <v/>
      </c>
    </row>
    <row r="121" spans="1:10">
      <c r="A121" s="139">
        <v>112</v>
      </c>
      <c r="B121" s="140"/>
      <c r="C121" s="140"/>
      <c r="D121" s="140"/>
      <c r="E121" s="141"/>
      <c r="F121" s="142"/>
      <c r="G121" s="140"/>
      <c r="H121" s="141"/>
      <c r="I121" s="16" t="str">
        <f t="shared" si="24"/>
        <v/>
      </c>
      <c r="J121" s="16" t="str">
        <f t="shared" si="25"/>
        <v/>
      </c>
    </row>
    <row r="122" spans="1:10">
      <c r="A122" s="139">
        <v>113</v>
      </c>
      <c r="B122" s="140"/>
      <c r="C122" s="140"/>
      <c r="D122" s="140"/>
      <c r="E122" s="141"/>
      <c r="F122" s="142"/>
      <c r="G122" s="140"/>
      <c r="H122" s="141"/>
      <c r="I122" s="16" t="str">
        <f t="shared" si="24"/>
        <v/>
      </c>
      <c r="J122" s="16" t="str">
        <f t="shared" si="25"/>
        <v/>
      </c>
    </row>
    <row r="123" spans="1:10">
      <c r="A123" s="139">
        <v>114</v>
      </c>
      <c r="B123" s="140"/>
      <c r="C123" s="140"/>
      <c r="D123" s="140"/>
      <c r="E123" s="141"/>
      <c r="F123" s="142"/>
      <c r="G123" s="140"/>
      <c r="H123" s="141"/>
      <c r="I123" s="16" t="str">
        <f t="shared" si="24"/>
        <v/>
      </c>
      <c r="J123" s="16" t="str">
        <f t="shared" si="25"/>
        <v/>
      </c>
    </row>
    <row r="124" spans="1:10">
      <c r="A124" s="139">
        <v>115</v>
      </c>
      <c r="B124" s="140"/>
      <c r="C124" s="140"/>
      <c r="D124" s="140"/>
      <c r="E124" s="141"/>
      <c r="F124" s="142"/>
      <c r="G124" s="140"/>
      <c r="H124" s="141"/>
      <c r="I124" s="16" t="str">
        <f t="shared" si="24"/>
        <v/>
      </c>
      <c r="J124" s="16" t="str">
        <f t="shared" si="25"/>
        <v/>
      </c>
    </row>
    <row r="125" spans="1:10">
      <c r="A125" s="139">
        <v>116</v>
      </c>
      <c r="B125" s="140"/>
      <c r="C125" s="140"/>
      <c r="D125" s="140"/>
      <c r="E125" s="141"/>
      <c r="F125" s="142"/>
      <c r="G125" s="140"/>
      <c r="H125" s="141"/>
      <c r="I125" s="16" t="str">
        <f t="shared" si="24"/>
        <v/>
      </c>
      <c r="J125" s="16" t="str">
        <f t="shared" si="25"/>
        <v/>
      </c>
    </row>
    <row r="126" spans="1:10">
      <c r="A126" s="139">
        <v>117</v>
      </c>
      <c r="B126" s="140"/>
      <c r="C126" s="140"/>
      <c r="D126" s="140"/>
      <c r="E126" s="141"/>
      <c r="F126" s="142"/>
      <c r="G126" s="140"/>
      <c r="H126" s="141"/>
      <c r="I126" s="16" t="str">
        <f t="shared" si="24"/>
        <v/>
      </c>
      <c r="J126" s="16" t="str">
        <f t="shared" si="25"/>
        <v/>
      </c>
    </row>
    <row r="127" spans="1:10">
      <c r="A127" s="139">
        <v>118</v>
      </c>
      <c r="B127" s="140"/>
      <c r="C127" s="140"/>
      <c r="D127" s="140"/>
      <c r="E127" s="141"/>
      <c r="F127" s="142"/>
      <c r="G127" s="140"/>
      <c r="H127" s="141"/>
      <c r="I127" s="16" t="str">
        <f t="shared" si="24"/>
        <v/>
      </c>
      <c r="J127" s="16" t="str">
        <f t="shared" si="25"/>
        <v/>
      </c>
    </row>
    <row r="128" spans="1:10">
      <c r="A128" s="139">
        <v>119</v>
      </c>
      <c r="B128" s="140"/>
      <c r="C128" s="140"/>
      <c r="D128" s="140"/>
      <c r="E128" s="141"/>
      <c r="F128" s="142"/>
      <c r="G128" s="140"/>
      <c r="H128" s="141"/>
      <c r="I128" s="16" t="str">
        <f t="shared" si="24"/>
        <v/>
      </c>
      <c r="J128" s="16" t="str">
        <f t="shared" si="25"/>
        <v/>
      </c>
    </row>
    <row r="129" spans="1:10">
      <c r="A129" s="139">
        <v>120</v>
      </c>
      <c r="B129" s="140"/>
      <c r="C129" s="140"/>
      <c r="D129" s="140"/>
      <c r="E129" s="141"/>
      <c r="F129" s="142"/>
      <c r="G129" s="140"/>
      <c r="H129" s="141"/>
      <c r="I129" s="16" t="str">
        <f t="shared" si="24"/>
        <v/>
      </c>
      <c r="J129" s="16" t="str">
        <f t="shared" si="25"/>
        <v/>
      </c>
    </row>
    <row r="130" spans="1:10">
      <c r="A130" s="139">
        <v>121</v>
      </c>
      <c r="B130" s="140"/>
      <c r="C130" s="140"/>
      <c r="D130" s="140"/>
      <c r="E130" s="141"/>
      <c r="F130" s="142"/>
      <c r="G130" s="140"/>
      <c r="H130" s="141"/>
      <c r="I130" s="16" t="str">
        <f t="shared" si="24"/>
        <v/>
      </c>
      <c r="J130" s="16" t="str">
        <f t="shared" si="25"/>
        <v/>
      </c>
    </row>
    <row r="131" spans="1:10">
      <c r="A131" s="139">
        <v>122</v>
      </c>
      <c r="B131" s="140"/>
      <c r="C131" s="140"/>
      <c r="D131" s="140"/>
      <c r="E131" s="141"/>
      <c r="F131" s="142"/>
      <c r="G131" s="140"/>
      <c r="H131" s="141"/>
      <c r="I131" s="16" t="str">
        <f t="shared" si="24"/>
        <v/>
      </c>
      <c r="J131" s="16" t="str">
        <f t="shared" si="25"/>
        <v/>
      </c>
    </row>
    <row r="132" spans="1:10">
      <c r="A132" s="139">
        <v>123</v>
      </c>
      <c r="B132" s="140"/>
      <c r="C132" s="140"/>
      <c r="D132" s="140"/>
      <c r="E132" s="141"/>
      <c r="F132" s="142"/>
      <c r="G132" s="140"/>
      <c r="H132" s="141"/>
      <c r="I132" s="16" t="str">
        <f t="shared" si="24"/>
        <v/>
      </c>
      <c r="J132" s="16" t="str">
        <f t="shared" si="25"/>
        <v/>
      </c>
    </row>
    <row r="133" spans="1:10">
      <c r="A133" s="139">
        <v>124</v>
      </c>
      <c r="B133" s="140"/>
      <c r="C133" s="140"/>
      <c r="D133" s="140"/>
      <c r="E133" s="141"/>
      <c r="F133" s="142"/>
      <c r="G133" s="140"/>
      <c r="H133" s="141"/>
      <c r="I133" s="16" t="str">
        <f t="shared" si="24"/>
        <v/>
      </c>
      <c r="J133" s="16" t="str">
        <f t="shared" si="25"/>
        <v/>
      </c>
    </row>
    <row r="134" spans="1:10">
      <c r="A134" s="139">
        <v>125</v>
      </c>
      <c r="B134" s="140"/>
      <c r="C134" s="140"/>
      <c r="D134" s="140"/>
      <c r="E134" s="141"/>
      <c r="F134" s="142"/>
      <c r="G134" s="140"/>
      <c r="H134" s="141"/>
      <c r="I134" s="16" t="str">
        <f t="shared" si="24"/>
        <v/>
      </c>
      <c r="J134" s="16" t="str">
        <f t="shared" si="25"/>
        <v/>
      </c>
    </row>
    <row r="135" spans="1:10">
      <c r="A135" s="139">
        <v>126</v>
      </c>
      <c r="B135" s="140"/>
      <c r="C135" s="140"/>
      <c r="D135" s="140"/>
      <c r="E135" s="141"/>
      <c r="F135" s="142"/>
      <c r="G135" s="140"/>
      <c r="H135" s="141"/>
      <c r="I135" s="16" t="str">
        <f t="shared" si="24"/>
        <v/>
      </c>
      <c r="J135" s="16" t="str">
        <f t="shared" si="25"/>
        <v/>
      </c>
    </row>
    <row r="136" spans="1:10">
      <c r="A136" s="139">
        <v>127</v>
      </c>
      <c r="B136" s="140"/>
      <c r="C136" s="140"/>
      <c r="D136" s="140"/>
      <c r="E136" s="141"/>
      <c r="F136" s="142"/>
      <c r="G136" s="140"/>
      <c r="H136" s="141"/>
      <c r="I136" s="16" t="str">
        <f t="shared" si="24"/>
        <v/>
      </c>
      <c r="J136" s="16" t="str">
        <f t="shared" si="25"/>
        <v/>
      </c>
    </row>
    <row r="137" spans="1:10">
      <c r="A137" s="139">
        <v>128</v>
      </c>
      <c r="B137" s="140"/>
      <c r="C137" s="140"/>
      <c r="D137" s="140"/>
      <c r="E137" s="141"/>
      <c r="F137" s="142"/>
      <c r="G137" s="140"/>
      <c r="H137" s="141"/>
      <c r="I137" s="16" t="str">
        <f t="shared" si="24"/>
        <v/>
      </c>
      <c r="J137" s="16" t="str">
        <f t="shared" si="25"/>
        <v/>
      </c>
    </row>
    <row r="138" spans="1:10">
      <c r="A138" s="139">
        <v>129</v>
      </c>
      <c r="B138" s="140"/>
      <c r="C138" s="140"/>
      <c r="D138" s="140"/>
      <c r="E138" s="141"/>
      <c r="F138" s="142"/>
      <c r="G138" s="140"/>
      <c r="H138" s="141"/>
      <c r="I138" s="16" t="str">
        <f t="shared" si="24"/>
        <v/>
      </c>
      <c r="J138" s="16" t="str">
        <f t="shared" si="25"/>
        <v/>
      </c>
    </row>
    <row r="139" spans="1:10">
      <c r="A139" s="139">
        <v>130</v>
      </c>
      <c r="B139" s="140"/>
      <c r="C139" s="140"/>
      <c r="D139" s="140"/>
      <c r="E139" s="141"/>
      <c r="F139" s="142"/>
      <c r="G139" s="140"/>
      <c r="H139" s="141"/>
      <c r="I139" s="16" t="str">
        <f t="shared" si="24"/>
        <v/>
      </c>
      <c r="J139" s="16" t="str">
        <f t="shared" si="25"/>
        <v/>
      </c>
    </row>
    <row r="140" spans="1:10">
      <c r="A140" s="139">
        <v>131</v>
      </c>
      <c r="B140" s="140"/>
      <c r="C140" s="140"/>
      <c r="D140" s="140"/>
      <c r="E140" s="141"/>
      <c r="F140" s="142"/>
      <c r="G140" s="140"/>
      <c r="H140" s="141"/>
      <c r="I140" s="16" t="str">
        <f t="shared" si="24"/>
        <v/>
      </c>
      <c r="J140" s="16" t="str">
        <f t="shared" si="25"/>
        <v/>
      </c>
    </row>
    <row r="141" spans="1:10">
      <c r="A141" s="139">
        <v>132</v>
      </c>
      <c r="B141" s="140"/>
      <c r="C141" s="140"/>
      <c r="D141" s="140"/>
      <c r="E141" s="141"/>
      <c r="F141" s="142"/>
      <c r="G141" s="140"/>
      <c r="H141" s="141"/>
      <c r="I141" s="16" t="str">
        <f t="shared" si="24"/>
        <v/>
      </c>
      <c r="J141" s="16" t="str">
        <f t="shared" si="25"/>
        <v/>
      </c>
    </row>
    <row r="142" spans="1:10">
      <c r="A142" s="139">
        <v>133</v>
      </c>
      <c r="B142" s="140"/>
      <c r="C142" s="140"/>
      <c r="D142" s="140"/>
      <c r="E142" s="141"/>
      <c r="F142" s="142"/>
      <c r="G142" s="140"/>
      <c r="H142" s="141"/>
      <c r="I142" s="16" t="str">
        <f t="shared" si="24"/>
        <v/>
      </c>
      <c r="J142" s="16" t="str">
        <f t="shared" si="25"/>
        <v/>
      </c>
    </row>
    <row r="143" spans="1:10">
      <c r="A143" s="139">
        <v>134</v>
      </c>
      <c r="B143" s="140"/>
      <c r="C143" s="140"/>
      <c r="D143" s="140"/>
      <c r="E143" s="141"/>
      <c r="F143" s="142"/>
      <c r="G143" s="140"/>
      <c r="H143" s="141"/>
      <c r="I143" s="16" t="str">
        <f t="shared" si="24"/>
        <v/>
      </c>
      <c r="J143" s="16" t="str">
        <f t="shared" si="25"/>
        <v/>
      </c>
    </row>
    <row r="144" spans="1:10">
      <c r="A144" s="139">
        <v>135</v>
      </c>
      <c r="B144" s="140"/>
      <c r="C144" s="140"/>
      <c r="D144" s="140"/>
      <c r="E144" s="141"/>
      <c r="F144" s="142"/>
      <c r="G144" s="140"/>
      <c r="H144" s="141"/>
      <c r="I144" s="16" t="str">
        <f t="shared" si="24"/>
        <v/>
      </c>
      <c r="J144" s="16" t="str">
        <f t="shared" si="25"/>
        <v/>
      </c>
    </row>
    <row r="145" spans="1:10">
      <c r="A145" s="139">
        <v>136</v>
      </c>
      <c r="B145" s="140"/>
      <c r="C145" s="140"/>
      <c r="D145" s="140"/>
      <c r="E145" s="141"/>
      <c r="F145" s="142"/>
      <c r="G145" s="140"/>
      <c r="H145" s="141"/>
      <c r="I145" s="16" t="str">
        <f t="shared" si="24"/>
        <v/>
      </c>
      <c r="J145" s="16" t="str">
        <f t="shared" si="25"/>
        <v/>
      </c>
    </row>
    <row r="146" spans="1:10">
      <c r="A146" s="139">
        <v>137</v>
      </c>
      <c r="B146" s="140"/>
      <c r="C146" s="140"/>
      <c r="D146" s="140"/>
      <c r="E146" s="141"/>
      <c r="F146" s="142"/>
      <c r="G146" s="140"/>
      <c r="H146" s="141"/>
      <c r="I146" s="16" t="str">
        <f t="shared" si="24"/>
        <v/>
      </c>
      <c r="J146" s="16" t="str">
        <f t="shared" si="25"/>
        <v/>
      </c>
    </row>
    <row r="147" spans="1:10">
      <c r="A147" s="139">
        <v>138</v>
      </c>
      <c r="B147" s="140"/>
      <c r="C147" s="140"/>
      <c r="D147" s="140"/>
      <c r="E147" s="141"/>
      <c r="F147" s="142"/>
      <c r="G147" s="140"/>
      <c r="H147" s="141"/>
      <c r="I147" s="16" t="str">
        <f t="shared" si="24"/>
        <v/>
      </c>
      <c r="J147" s="16" t="str">
        <f t="shared" si="25"/>
        <v/>
      </c>
    </row>
    <row r="148" spans="1:10">
      <c r="A148" s="139">
        <v>139</v>
      </c>
      <c r="B148" s="140"/>
      <c r="C148" s="140"/>
      <c r="D148" s="140"/>
      <c r="E148" s="141"/>
      <c r="F148" s="142"/>
      <c r="G148" s="140"/>
      <c r="H148" s="141"/>
      <c r="I148" s="16" t="str">
        <f t="shared" si="24"/>
        <v/>
      </c>
      <c r="J148" s="16" t="str">
        <f t="shared" si="25"/>
        <v/>
      </c>
    </row>
    <row r="149" spans="1:10">
      <c r="A149" s="139">
        <v>140</v>
      </c>
      <c r="B149" s="140"/>
      <c r="C149" s="140"/>
      <c r="D149" s="140"/>
      <c r="E149" s="141"/>
      <c r="F149" s="142"/>
      <c r="G149" s="140"/>
      <c r="H149" s="141"/>
      <c r="I149" s="16" t="str">
        <f t="shared" si="24"/>
        <v/>
      </c>
      <c r="J149" s="16" t="str">
        <f t="shared" si="25"/>
        <v/>
      </c>
    </row>
    <row r="150" spans="1:10">
      <c r="A150" s="139">
        <v>141</v>
      </c>
      <c r="B150" s="140"/>
      <c r="C150" s="140"/>
      <c r="D150" s="140"/>
      <c r="E150" s="141"/>
      <c r="F150" s="142"/>
      <c r="G150" s="140"/>
      <c r="H150" s="141"/>
      <c r="I150" s="16" t="str">
        <f t="shared" si="24"/>
        <v/>
      </c>
      <c r="J150" s="16" t="str">
        <f t="shared" si="25"/>
        <v/>
      </c>
    </row>
    <row r="151" spans="1:10">
      <c r="A151" s="139">
        <v>142</v>
      </c>
      <c r="B151" s="140"/>
      <c r="C151" s="140"/>
      <c r="D151" s="140"/>
      <c r="E151" s="141"/>
      <c r="F151" s="142"/>
      <c r="G151" s="140"/>
      <c r="H151" s="141"/>
      <c r="I151" s="16" t="str">
        <f t="shared" si="24"/>
        <v/>
      </c>
      <c r="J151" s="16" t="str">
        <f t="shared" si="25"/>
        <v/>
      </c>
    </row>
    <row r="152" spans="1:10">
      <c r="A152" s="139">
        <v>143</v>
      </c>
      <c r="B152" s="140"/>
      <c r="C152" s="140"/>
      <c r="D152" s="140"/>
      <c r="E152" s="141"/>
      <c r="F152" s="142"/>
      <c r="G152" s="140"/>
      <c r="H152" s="141"/>
      <c r="I152" s="16" t="str">
        <f t="shared" si="24"/>
        <v/>
      </c>
      <c r="J152" s="16" t="str">
        <f t="shared" si="25"/>
        <v/>
      </c>
    </row>
    <row r="153" spans="1:10">
      <c r="A153" s="139">
        <v>144</v>
      </c>
      <c r="B153" s="140"/>
      <c r="C153" s="140"/>
      <c r="D153" s="140"/>
      <c r="E153" s="141"/>
      <c r="F153" s="142"/>
      <c r="G153" s="140"/>
      <c r="H153" s="141"/>
      <c r="I153" s="16" t="str">
        <f t="shared" si="24"/>
        <v/>
      </c>
      <c r="J153" s="16" t="str">
        <f t="shared" si="25"/>
        <v/>
      </c>
    </row>
    <row r="154" spans="1:10">
      <c r="A154" s="139">
        <v>145</v>
      </c>
      <c r="B154" s="140"/>
      <c r="C154" s="140"/>
      <c r="D154" s="140"/>
      <c r="E154" s="141"/>
      <c r="F154" s="142"/>
      <c r="G154" s="140"/>
      <c r="H154" s="141"/>
      <c r="I154" s="16" t="str">
        <f t="shared" si="24"/>
        <v/>
      </c>
      <c r="J154" s="16" t="str">
        <f t="shared" si="25"/>
        <v/>
      </c>
    </row>
    <row r="155" spans="1:10">
      <c r="A155" s="139">
        <v>146</v>
      </c>
      <c r="B155" s="140"/>
      <c r="C155" s="140"/>
      <c r="D155" s="140"/>
      <c r="E155" s="141"/>
      <c r="F155" s="142"/>
      <c r="G155" s="140"/>
      <c r="H155" s="141"/>
      <c r="I155" s="16" t="str">
        <f t="shared" si="24"/>
        <v/>
      </c>
      <c r="J155" s="16" t="str">
        <f t="shared" si="25"/>
        <v/>
      </c>
    </row>
    <row r="156" spans="1:10">
      <c r="A156" s="139">
        <v>147</v>
      </c>
      <c r="B156" s="140"/>
      <c r="C156" s="140"/>
      <c r="D156" s="140"/>
      <c r="E156" s="141"/>
      <c r="F156" s="142"/>
      <c r="G156" s="140"/>
      <c r="H156" s="141"/>
      <c r="I156" s="16" t="str">
        <f t="shared" si="24"/>
        <v/>
      </c>
      <c r="J156" s="16" t="str">
        <f t="shared" si="25"/>
        <v/>
      </c>
    </row>
    <row r="157" spans="1:10">
      <c r="A157" s="139">
        <v>148</v>
      </c>
      <c r="B157" s="140"/>
      <c r="C157" s="140"/>
      <c r="D157" s="140"/>
      <c r="E157" s="141"/>
      <c r="F157" s="142"/>
      <c r="G157" s="140"/>
      <c r="H157" s="141"/>
      <c r="I157" s="16" t="str">
        <f t="shared" si="24"/>
        <v/>
      </c>
      <c r="J157" s="16" t="str">
        <f t="shared" si="25"/>
        <v/>
      </c>
    </row>
    <row r="158" spans="1:10">
      <c r="A158" s="139">
        <v>149</v>
      </c>
      <c r="B158" s="140"/>
      <c r="C158" s="140"/>
      <c r="D158" s="140"/>
      <c r="E158" s="141"/>
      <c r="F158" s="142"/>
      <c r="G158" s="140"/>
      <c r="H158" s="141"/>
      <c r="I158" s="16" t="str">
        <f t="shared" si="24"/>
        <v/>
      </c>
      <c r="J158" s="16" t="str">
        <f t="shared" si="25"/>
        <v/>
      </c>
    </row>
    <row r="159" spans="1:10">
      <c r="A159" s="139">
        <v>150</v>
      </c>
      <c r="B159" s="140"/>
      <c r="C159" s="140"/>
      <c r="D159" s="140"/>
      <c r="E159" s="141"/>
      <c r="F159" s="142"/>
      <c r="G159" s="140"/>
      <c r="H159" s="141"/>
      <c r="I159" s="16" t="str">
        <f t="shared" si="24"/>
        <v/>
      </c>
      <c r="J159" s="16" t="str">
        <f t="shared" si="25"/>
        <v/>
      </c>
    </row>
    <row r="160" spans="1:10">
      <c r="A160" s="139">
        <v>151</v>
      </c>
      <c r="B160" s="140"/>
      <c r="C160" s="140"/>
      <c r="D160" s="140"/>
      <c r="E160" s="141"/>
      <c r="F160" s="142"/>
      <c r="G160" s="140"/>
      <c r="H160" s="141"/>
      <c r="I160" s="16" t="str">
        <f t="shared" si="24"/>
        <v/>
      </c>
      <c r="J160" s="16" t="str">
        <f t="shared" si="25"/>
        <v/>
      </c>
    </row>
    <row r="161" spans="1:10">
      <c r="A161" s="139">
        <v>152</v>
      </c>
      <c r="B161" s="140"/>
      <c r="C161" s="140"/>
      <c r="D161" s="140"/>
      <c r="E161" s="141"/>
      <c r="F161" s="142"/>
      <c r="G161" s="140"/>
      <c r="H161" s="141"/>
      <c r="I161" s="16" t="str">
        <f t="shared" si="24"/>
        <v/>
      </c>
      <c r="J161" s="16" t="str">
        <f t="shared" si="25"/>
        <v/>
      </c>
    </row>
    <row r="162" spans="1:10">
      <c r="A162" s="139">
        <v>153</v>
      </c>
      <c r="B162" s="140"/>
      <c r="C162" s="140"/>
      <c r="D162" s="140"/>
      <c r="E162" s="141"/>
      <c r="F162" s="142"/>
      <c r="G162" s="140"/>
      <c r="H162" s="141"/>
      <c r="I162" s="16" t="str">
        <f t="shared" si="24"/>
        <v/>
      </c>
      <c r="J162" s="16" t="str">
        <f t="shared" si="25"/>
        <v/>
      </c>
    </row>
    <row r="163" spans="1:10">
      <c r="A163" s="139">
        <v>154</v>
      </c>
      <c r="B163" s="140"/>
      <c r="C163" s="140"/>
      <c r="D163" s="140"/>
      <c r="E163" s="141"/>
      <c r="F163" s="142"/>
      <c r="G163" s="140"/>
      <c r="H163" s="141"/>
      <c r="I163" s="16" t="str">
        <f t="shared" si="24"/>
        <v/>
      </c>
      <c r="J163" s="16" t="str">
        <f t="shared" si="25"/>
        <v/>
      </c>
    </row>
    <row r="164" spans="1:10">
      <c r="A164" s="139">
        <v>155</v>
      </c>
      <c r="B164" s="140"/>
      <c r="C164" s="140"/>
      <c r="D164" s="140"/>
      <c r="E164" s="141"/>
      <c r="F164" s="142"/>
      <c r="G164" s="140"/>
      <c r="H164" s="141"/>
      <c r="I164" s="16" t="str">
        <f t="shared" si="24"/>
        <v/>
      </c>
      <c r="J164" s="16" t="str">
        <f t="shared" si="25"/>
        <v/>
      </c>
    </row>
    <row r="165" spans="1:10">
      <c r="A165" s="139">
        <v>156</v>
      </c>
      <c r="B165" s="140"/>
      <c r="C165" s="140"/>
      <c r="D165" s="140"/>
      <c r="E165" s="141"/>
      <c r="F165" s="142"/>
      <c r="G165" s="140"/>
      <c r="H165" s="141"/>
      <c r="I165" s="16" t="str">
        <f t="shared" si="24"/>
        <v/>
      </c>
      <c r="J165" s="16" t="str">
        <f t="shared" si="25"/>
        <v/>
      </c>
    </row>
    <row r="166" spans="1:10">
      <c r="A166" s="139">
        <v>157</v>
      </c>
      <c r="B166" s="140"/>
      <c r="C166" s="140"/>
      <c r="D166" s="140"/>
      <c r="E166" s="141"/>
      <c r="F166" s="142"/>
      <c r="G166" s="140"/>
      <c r="H166" s="141"/>
      <c r="I166" s="16" t="str">
        <f t="shared" si="24"/>
        <v/>
      </c>
      <c r="J166" s="16" t="str">
        <f t="shared" si="25"/>
        <v/>
      </c>
    </row>
    <row r="167" spans="1:10">
      <c r="A167" s="139">
        <v>158</v>
      </c>
      <c r="B167" s="140"/>
      <c r="C167" s="140"/>
      <c r="D167" s="140"/>
      <c r="E167" s="141"/>
      <c r="F167" s="142"/>
      <c r="G167" s="140"/>
      <c r="H167" s="141"/>
      <c r="I167" s="16" t="str">
        <f t="shared" si="24"/>
        <v/>
      </c>
      <c r="J167" s="16" t="str">
        <f t="shared" si="25"/>
        <v/>
      </c>
    </row>
    <row r="168" spans="1:10">
      <c r="A168" s="139">
        <v>159</v>
      </c>
      <c r="B168" s="140"/>
      <c r="C168" s="140"/>
      <c r="D168" s="140"/>
      <c r="E168" s="141"/>
      <c r="F168" s="142"/>
      <c r="G168" s="140"/>
      <c r="H168" s="141"/>
      <c r="I168" s="16" t="str">
        <f t="shared" si="24"/>
        <v/>
      </c>
      <c r="J168" s="16" t="str">
        <f t="shared" si="25"/>
        <v/>
      </c>
    </row>
    <row r="169" spans="1:10">
      <c r="A169" s="139">
        <v>160</v>
      </c>
      <c r="B169" s="140"/>
      <c r="C169" s="140"/>
      <c r="D169" s="140"/>
      <c r="E169" s="141"/>
      <c r="F169" s="142"/>
      <c r="G169" s="140"/>
      <c r="H169" s="141"/>
      <c r="I169" s="16" t="str">
        <f t="shared" si="24"/>
        <v/>
      </c>
      <c r="J169" s="16" t="str">
        <f t="shared" si="25"/>
        <v/>
      </c>
    </row>
    <row r="170" spans="1:10">
      <c r="A170" s="139">
        <v>161</v>
      </c>
      <c r="B170" s="140"/>
      <c r="C170" s="140"/>
      <c r="D170" s="140"/>
      <c r="E170" s="141"/>
      <c r="F170" s="142"/>
      <c r="G170" s="140"/>
      <c r="H170" s="141"/>
      <c r="I170" s="16" t="str">
        <f t="shared" si="24"/>
        <v/>
      </c>
      <c r="J170" s="16" t="str">
        <f t="shared" si="25"/>
        <v/>
      </c>
    </row>
    <row r="171" spans="1:10">
      <c r="A171" s="139">
        <v>162</v>
      </c>
      <c r="B171" s="140"/>
      <c r="C171" s="140"/>
      <c r="D171" s="140"/>
      <c r="E171" s="141"/>
      <c r="F171" s="142"/>
      <c r="G171" s="140"/>
      <c r="H171" s="141"/>
      <c r="I171" s="16" t="str">
        <f t="shared" si="24"/>
        <v/>
      </c>
      <c r="J171" s="16" t="str">
        <f t="shared" si="25"/>
        <v/>
      </c>
    </row>
    <row r="172" spans="1:10">
      <c r="A172" s="139">
        <v>163</v>
      </c>
      <c r="B172" s="140"/>
      <c r="C172" s="140"/>
      <c r="D172" s="140"/>
      <c r="E172" s="141"/>
      <c r="F172" s="142"/>
      <c r="G172" s="140"/>
      <c r="H172" s="141"/>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39">
        <v>164</v>
      </c>
      <c r="B173" s="140"/>
      <c r="C173" s="140"/>
      <c r="D173" s="140"/>
      <c r="E173" s="141"/>
      <c r="F173" s="142"/>
      <c r="G173" s="140"/>
      <c r="H173" s="141"/>
      <c r="I173" s="16" t="str">
        <f t="shared" si="26"/>
        <v/>
      </c>
      <c r="J173" s="16" t="str">
        <f t="shared" si="27"/>
        <v/>
      </c>
    </row>
    <row r="174" spans="1:10">
      <c r="A174" s="139">
        <v>165</v>
      </c>
      <c r="B174" s="140"/>
      <c r="C174" s="140"/>
      <c r="D174" s="140"/>
      <c r="E174" s="141"/>
      <c r="F174" s="142"/>
      <c r="G174" s="140"/>
      <c r="H174" s="141"/>
      <c r="I174" s="16" t="str">
        <f t="shared" si="26"/>
        <v/>
      </c>
      <c r="J174" s="16" t="str">
        <f t="shared" si="27"/>
        <v/>
      </c>
    </row>
    <row r="175" spans="1:10">
      <c r="A175" s="139">
        <v>166</v>
      </c>
      <c r="B175" s="140"/>
      <c r="C175" s="140"/>
      <c r="D175" s="140"/>
      <c r="E175" s="141"/>
      <c r="F175" s="142"/>
      <c r="G175" s="140"/>
      <c r="H175" s="141"/>
      <c r="I175" s="16" t="str">
        <f t="shared" si="26"/>
        <v/>
      </c>
      <c r="J175" s="16" t="str">
        <f t="shared" si="27"/>
        <v/>
      </c>
    </row>
    <row r="176" spans="1:10">
      <c r="A176" s="139">
        <v>167</v>
      </c>
      <c r="B176" s="140"/>
      <c r="C176" s="140"/>
      <c r="D176" s="140"/>
      <c r="E176" s="141"/>
      <c r="F176" s="142"/>
      <c r="G176" s="140"/>
      <c r="H176" s="141"/>
      <c r="I176" s="16" t="str">
        <f t="shared" si="26"/>
        <v/>
      </c>
      <c r="J176" s="16" t="str">
        <f t="shared" si="27"/>
        <v/>
      </c>
    </row>
    <row r="177" spans="1:10">
      <c r="A177" s="139">
        <v>168</v>
      </c>
      <c r="B177" s="140"/>
      <c r="C177" s="140"/>
      <c r="D177" s="140"/>
      <c r="E177" s="141"/>
      <c r="F177" s="142"/>
      <c r="G177" s="140"/>
      <c r="H177" s="141"/>
      <c r="I177" s="16" t="str">
        <f t="shared" si="26"/>
        <v/>
      </c>
      <c r="J177" s="16" t="str">
        <f t="shared" si="27"/>
        <v/>
      </c>
    </row>
    <row r="178" spans="1:10">
      <c r="A178" s="139">
        <v>169</v>
      </c>
      <c r="B178" s="140"/>
      <c r="C178" s="140"/>
      <c r="D178" s="140"/>
      <c r="E178" s="141"/>
      <c r="F178" s="142"/>
      <c r="G178" s="140"/>
      <c r="H178" s="141"/>
      <c r="I178" s="16" t="str">
        <f t="shared" si="26"/>
        <v/>
      </c>
      <c r="J178" s="16" t="str">
        <f t="shared" si="27"/>
        <v/>
      </c>
    </row>
    <row r="179" spans="1:10">
      <c r="A179" s="139">
        <v>170</v>
      </c>
      <c r="B179" s="140"/>
      <c r="C179" s="140"/>
      <c r="D179" s="140"/>
      <c r="E179" s="141"/>
      <c r="F179" s="142"/>
      <c r="G179" s="140"/>
      <c r="H179" s="141"/>
      <c r="I179" s="16" t="str">
        <f t="shared" si="26"/>
        <v/>
      </c>
      <c r="J179" s="16" t="str">
        <f t="shared" si="27"/>
        <v/>
      </c>
    </row>
    <row r="180" spans="1:10">
      <c r="A180" s="139">
        <v>171</v>
      </c>
      <c r="B180" s="140"/>
      <c r="C180" s="140"/>
      <c r="D180" s="140"/>
      <c r="E180" s="141"/>
      <c r="F180" s="142"/>
      <c r="G180" s="140"/>
      <c r="H180" s="141"/>
      <c r="I180" s="16" t="str">
        <f t="shared" si="26"/>
        <v/>
      </c>
      <c r="J180" s="16" t="str">
        <f t="shared" si="27"/>
        <v/>
      </c>
    </row>
    <row r="181" spans="1:10">
      <c r="A181" s="139">
        <v>172</v>
      </c>
      <c r="B181" s="140"/>
      <c r="C181" s="140"/>
      <c r="D181" s="140"/>
      <c r="E181" s="141"/>
      <c r="F181" s="142"/>
      <c r="G181" s="140"/>
      <c r="H181" s="141"/>
      <c r="I181" s="16" t="str">
        <f t="shared" si="26"/>
        <v/>
      </c>
      <c r="J181" s="16" t="str">
        <f t="shared" si="27"/>
        <v/>
      </c>
    </row>
    <row r="182" spans="1:10">
      <c r="A182" s="139">
        <v>173</v>
      </c>
      <c r="B182" s="140"/>
      <c r="C182" s="140"/>
      <c r="D182" s="140"/>
      <c r="E182" s="141"/>
      <c r="F182" s="142"/>
      <c r="G182" s="140"/>
      <c r="H182" s="141"/>
      <c r="I182" s="16" t="str">
        <f t="shared" si="26"/>
        <v/>
      </c>
      <c r="J182" s="16" t="str">
        <f t="shared" si="27"/>
        <v/>
      </c>
    </row>
    <row r="183" spans="1:10">
      <c r="A183" s="139">
        <v>174</v>
      </c>
      <c r="B183" s="140"/>
      <c r="C183" s="140"/>
      <c r="D183" s="140"/>
      <c r="E183" s="141"/>
      <c r="F183" s="142"/>
      <c r="G183" s="140"/>
      <c r="H183" s="141"/>
      <c r="I183" s="16" t="str">
        <f t="shared" si="26"/>
        <v/>
      </c>
      <c r="J183" s="16" t="str">
        <f t="shared" si="27"/>
        <v/>
      </c>
    </row>
    <row r="184" spans="1:10">
      <c r="A184" s="139">
        <v>175</v>
      </c>
      <c r="B184" s="140"/>
      <c r="C184" s="140"/>
      <c r="D184" s="140"/>
      <c r="E184" s="141"/>
      <c r="F184" s="142"/>
      <c r="G184" s="140"/>
      <c r="H184" s="141"/>
      <c r="I184" s="16" t="str">
        <f t="shared" si="26"/>
        <v/>
      </c>
      <c r="J184" s="16" t="str">
        <f t="shared" si="27"/>
        <v/>
      </c>
    </row>
    <row r="185" spans="1:10">
      <c r="A185" s="139">
        <v>176</v>
      </c>
      <c r="B185" s="140"/>
      <c r="C185" s="140"/>
      <c r="D185" s="140"/>
      <c r="E185" s="141"/>
      <c r="F185" s="142"/>
      <c r="G185" s="140"/>
      <c r="H185" s="141"/>
      <c r="I185" s="16" t="str">
        <f t="shared" si="26"/>
        <v/>
      </c>
      <c r="J185" s="16" t="str">
        <f t="shared" si="27"/>
        <v/>
      </c>
    </row>
    <row r="186" spans="1:10">
      <c r="A186" s="139">
        <v>177</v>
      </c>
      <c r="B186" s="140"/>
      <c r="C186" s="140"/>
      <c r="D186" s="140"/>
      <c r="E186" s="141"/>
      <c r="F186" s="142"/>
      <c r="G186" s="140"/>
      <c r="H186" s="141"/>
      <c r="I186" s="16" t="str">
        <f t="shared" si="26"/>
        <v/>
      </c>
      <c r="J186" s="16" t="str">
        <f t="shared" si="27"/>
        <v/>
      </c>
    </row>
    <row r="187" spans="1:10">
      <c r="A187" s="139">
        <v>178</v>
      </c>
      <c r="B187" s="140"/>
      <c r="C187" s="140"/>
      <c r="D187" s="140"/>
      <c r="E187" s="141"/>
      <c r="F187" s="142"/>
      <c r="G187" s="140"/>
      <c r="H187" s="141"/>
      <c r="I187" s="16" t="str">
        <f t="shared" si="26"/>
        <v/>
      </c>
      <c r="J187" s="16" t="str">
        <f t="shared" si="27"/>
        <v/>
      </c>
    </row>
    <row r="188" spans="1:10">
      <c r="A188" s="139">
        <v>179</v>
      </c>
      <c r="B188" s="140"/>
      <c r="C188" s="140"/>
      <c r="D188" s="140"/>
      <c r="E188" s="141"/>
      <c r="F188" s="142"/>
      <c r="G188" s="140"/>
      <c r="H188" s="141"/>
      <c r="I188" s="16" t="str">
        <f t="shared" si="26"/>
        <v/>
      </c>
      <c r="J188" s="16" t="str">
        <f t="shared" si="27"/>
        <v/>
      </c>
    </row>
    <row r="189" spans="1:10">
      <c r="A189" s="139">
        <v>180</v>
      </c>
      <c r="B189" s="140"/>
      <c r="C189" s="140"/>
      <c r="D189" s="140"/>
      <c r="E189" s="141"/>
      <c r="F189" s="142"/>
      <c r="G189" s="140"/>
      <c r="H189" s="141"/>
      <c r="I189" s="16" t="str">
        <f t="shared" si="26"/>
        <v/>
      </c>
      <c r="J189" s="16" t="str">
        <f t="shared" si="27"/>
        <v/>
      </c>
    </row>
    <row r="190" spans="1:10">
      <c r="A190" s="139">
        <v>181</v>
      </c>
      <c r="B190" s="140"/>
      <c r="C190" s="140"/>
      <c r="D190" s="140"/>
      <c r="E190" s="141"/>
      <c r="F190" s="142"/>
      <c r="G190" s="140"/>
      <c r="H190" s="141"/>
      <c r="I190" s="16" t="str">
        <f t="shared" si="26"/>
        <v/>
      </c>
      <c r="J190" s="16" t="str">
        <f t="shared" si="27"/>
        <v/>
      </c>
    </row>
    <row r="191" spans="1:10">
      <c r="A191" s="139">
        <v>182</v>
      </c>
      <c r="B191" s="140"/>
      <c r="C191" s="140"/>
      <c r="D191" s="140"/>
      <c r="E191" s="141"/>
      <c r="F191" s="142"/>
      <c r="G191" s="140"/>
      <c r="H191" s="141"/>
      <c r="I191" s="16" t="str">
        <f t="shared" si="26"/>
        <v/>
      </c>
      <c r="J191" s="16" t="str">
        <f t="shared" si="27"/>
        <v/>
      </c>
    </row>
    <row r="192" spans="1:10">
      <c r="A192" s="139">
        <v>183</v>
      </c>
      <c r="B192" s="140"/>
      <c r="C192" s="140"/>
      <c r="D192" s="140"/>
      <c r="E192" s="141"/>
      <c r="F192" s="142"/>
      <c r="G192" s="140"/>
      <c r="H192" s="141"/>
      <c r="I192" s="16" t="str">
        <f t="shared" si="26"/>
        <v/>
      </c>
      <c r="J192" s="16" t="str">
        <f t="shared" si="27"/>
        <v/>
      </c>
    </row>
    <row r="193" spans="1:10">
      <c r="A193" s="139">
        <v>184</v>
      </c>
      <c r="B193" s="140"/>
      <c r="C193" s="140"/>
      <c r="D193" s="140"/>
      <c r="E193" s="141"/>
      <c r="F193" s="142"/>
      <c r="G193" s="140"/>
      <c r="H193" s="141"/>
      <c r="I193" s="16" t="str">
        <f t="shared" si="26"/>
        <v/>
      </c>
      <c r="J193" s="16" t="str">
        <f t="shared" si="27"/>
        <v/>
      </c>
    </row>
    <row r="194" spans="1:10">
      <c r="A194" s="139">
        <v>185</v>
      </c>
      <c r="B194" s="140"/>
      <c r="C194" s="140"/>
      <c r="D194" s="140"/>
      <c r="E194" s="141"/>
      <c r="F194" s="142"/>
      <c r="G194" s="140"/>
      <c r="H194" s="141"/>
      <c r="I194" s="16" t="str">
        <f t="shared" si="26"/>
        <v/>
      </c>
      <c r="J194" s="16" t="str">
        <f t="shared" si="27"/>
        <v/>
      </c>
    </row>
    <row r="195" spans="1:10">
      <c r="A195" s="139">
        <v>186</v>
      </c>
      <c r="B195" s="140"/>
      <c r="C195" s="140"/>
      <c r="D195" s="140"/>
      <c r="E195" s="141"/>
      <c r="F195" s="142"/>
      <c r="G195" s="140"/>
      <c r="H195" s="141"/>
      <c r="I195" s="16" t="str">
        <f t="shared" si="26"/>
        <v/>
      </c>
      <c r="J195" s="16" t="str">
        <f t="shared" si="27"/>
        <v/>
      </c>
    </row>
    <row r="196" spans="1:10">
      <c r="A196" s="139">
        <v>187</v>
      </c>
      <c r="B196" s="140"/>
      <c r="C196" s="140"/>
      <c r="D196" s="140"/>
      <c r="E196" s="141"/>
      <c r="F196" s="142"/>
      <c r="G196" s="140"/>
      <c r="H196" s="141"/>
      <c r="I196" s="16" t="str">
        <f t="shared" si="26"/>
        <v/>
      </c>
      <c r="J196" s="16" t="str">
        <f t="shared" si="27"/>
        <v/>
      </c>
    </row>
    <row r="197" spans="1:10">
      <c r="A197" s="139">
        <v>188</v>
      </c>
      <c r="B197" s="140"/>
      <c r="C197" s="140"/>
      <c r="D197" s="140"/>
      <c r="E197" s="141"/>
      <c r="F197" s="142"/>
      <c r="G197" s="140"/>
      <c r="H197" s="141"/>
      <c r="I197" s="16" t="str">
        <f t="shared" si="26"/>
        <v/>
      </c>
      <c r="J197" s="16" t="str">
        <f t="shared" si="27"/>
        <v/>
      </c>
    </row>
    <row r="198" spans="1:10">
      <c r="A198" s="139">
        <v>189</v>
      </c>
      <c r="B198" s="140"/>
      <c r="C198" s="140"/>
      <c r="D198" s="140"/>
      <c r="E198" s="141"/>
      <c r="F198" s="142"/>
      <c r="G198" s="140"/>
      <c r="H198" s="141"/>
      <c r="I198" s="16" t="str">
        <f t="shared" si="26"/>
        <v/>
      </c>
      <c r="J198" s="16" t="str">
        <f t="shared" si="27"/>
        <v/>
      </c>
    </row>
    <row r="199" spans="1:10">
      <c r="A199" s="139">
        <v>190</v>
      </c>
      <c r="B199" s="140"/>
      <c r="C199" s="140"/>
      <c r="D199" s="140"/>
      <c r="E199" s="141"/>
      <c r="F199" s="142"/>
      <c r="G199" s="140"/>
      <c r="H199" s="141"/>
      <c r="I199" s="16" t="str">
        <f t="shared" si="26"/>
        <v/>
      </c>
      <c r="J199" s="16" t="str">
        <f t="shared" si="27"/>
        <v/>
      </c>
    </row>
    <row r="200" spans="1:10">
      <c r="A200" s="139">
        <v>191</v>
      </c>
      <c r="B200" s="140"/>
      <c r="C200" s="140"/>
      <c r="D200" s="140"/>
      <c r="E200" s="141"/>
      <c r="F200" s="142"/>
      <c r="G200" s="140"/>
      <c r="H200" s="141"/>
      <c r="I200" s="16" t="str">
        <f t="shared" si="26"/>
        <v/>
      </c>
      <c r="J200" s="16" t="str">
        <f t="shared" si="27"/>
        <v/>
      </c>
    </row>
    <row r="201" spans="1:10">
      <c r="A201" s="139">
        <v>192</v>
      </c>
      <c r="B201" s="140"/>
      <c r="C201" s="140"/>
      <c r="D201" s="140"/>
      <c r="E201" s="141"/>
      <c r="F201" s="142"/>
      <c r="G201" s="140"/>
      <c r="H201" s="141"/>
      <c r="I201" s="16" t="str">
        <f t="shared" si="26"/>
        <v/>
      </c>
      <c r="J201" s="16" t="str">
        <f t="shared" si="27"/>
        <v/>
      </c>
    </row>
    <row r="202" spans="1:10">
      <c r="A202" s="139">
        <v>193</v>
      </c>
      <c r="B202" s="140"/>
      <c r="C202" s="140"/>
      <c r="D202" s="140"/>
      <c r="E202" s="141"/>
      <c r="F202" s="142"/>
      <c r="G202" s="140"/>
      <c r="H202" s="141"/>
      <c r="I202" s="16" t="str">
        <f t="shared" si="26"/>
        <v/>
      </c>
      <c r="J202" s="16" t="str">
        <f t="shared" si="27"/>
        <v/>
      </c>
    </row>
    <row r="203" spans="1:10">
      <c r="A203" s="139">
        <v>194</v>
      </c>
      <c r="B203" s="140"/>
      <c r="C203" s="140"/>
      <c r="D203" s="140"/>
      <c r="E203" s="141"/>
      <c r="F203" s="142"/>
      <c r="G203" s="140"/>
      <c r="H203" s="141"/>
      <c r="I203" s="16" t="str">
        <f t="shared" si="26"/>
        <v/>
      </c>
      <c r="J203" s="16" t="str">
        <f t="shared" si="27"/>
        <v/>
      </c>
    </row>
    <row r="204" spans="1:10">
      <c r="A204" s="139">
        <v>195</v>
      </c>
      <c r="B204" s="140"/>
      <c r="C204" s="140"/>
      <c r="D204" s="140"/>
      <c r="E204" s="141"/>
      <c r="F204" s="142"/>
      <c r="G204" s="140"/>
      <c r="H204" s="141"/>
      <c r="I204" s="16" t="str">
        <f t="shared" si="26"/>
        <v/>
      </c>
      <c r="J204" s="16" t="str">
        <f t="shared" si="27"/>
        <v/>
      </c>
    </row>
    <row r="205" spans="1:10">
      <c r="A205" s="139">
        <v>196</v>
      </c>
      <c r="B205" s="140"/>
      <c r="C205" s="140"/>
      <c r="D205" s="140"/>
      <c r="E205" s="141"/>
      <c r="F205" s="142"/>
      <c r="G205" s="140"/>
      <c r="H205" s="141"/>
      <c r="I205" s="16" t="str">
        <f t="shared" si="26"/>
        <v/>
      </c>
      <c r="J205" s="16" t="str">
        <f t="shared" si="27"/>
        <v/>
      </c>
    </row>
    <row r="206" spans="1:10">
      <c r="A206" s="139">
        <v>197</v>
      </c>
      <c r="B206" s="140"/>
      <c r="C206" s="140"/>
      <c r="D206" s="140"/>
      <c r="E206" s="141"/>
      <c r="F206" s="142"/>
      <c r="G206" s="140"/>
      <c r="H206" s="141"/>
      <c r="I206" s="16" t="str">
        <f t="shared" si="26"/>
        <v/>
      </c>
      <c r="J206" s="16" t="str">
        <f t="shared" si="27"/>
        <v/>
      </c>
    </row>
    <row r="207" spans="1:10">
      <c r="A207" s="139">
        <v>198</v>
      </c>
      <c r="B207" s="140"/>
      <c r="C207" s="140"/>
      <c r="D207" s="140"/>
      <c r="E207" s="141"/>
      <c r="F207" s="142"/>
      <c r="G207" s="140"/>
      <c r="H207" s="141"/>
      <c r="I207" s="16" t="str">
        <f t="shared" si="26"/>
        <v/>
      </c>
      <c r="J207" s="16" t="str">
        <f t="shared" si="27"/>
        <v/>
      </c>
    </row>
    <row r="208" spans="1:10">
      <c r="A208" s="139">
        <v>199</v>
      </c>
      <c r="B208" s="140"/>
      <c r="C208" s="140"/>
      <c r="D208" s="140"/>
      <c r="E208" s="141"/>
      <c r="F208" s="142"/>
      <c r="G208" s="140"/>
      <c r="H208" s="141"/>
      <c r="I208" s="16" t="str">
        <f t="shared" si="26"/>
        <v/>
      </c>
      <c r="J208" s="16" t="str">
        <f t="shared" si="27"/>
        <v/>
      </c>
    </row>
    <row r="209" spans="1:10">
      <c r="A209" s="139">
        <v>200</v>
      </c>
      <c r="B209" s="140"/>
      <c r="C209" s="140"/>
      <c r="D209" s="140"/>
      <c r="E209" s="141"/>
      <c r="F209" s="142"/>
      <c r="G209" s="140"/>
      <c r="H209" s="141"/>
      <c r="I209" s="16" t="str">
        <f t="shared" si="26"/>
        <v/>
      </c>
      <c r="J209" s="16" t="str">
        <f t="shared" si="27"/>
        <v/>
      </c>
    </row>
    <row r="210" spans="1:10">
      <c r="A210" s="139">
        <v>201</v>
      </c>
      <c r="B210" s="140"/>
      <c r="C210" s="140"/>
      <c r="D210" s="140"/>
      <c r="E210" s="141"/>
      <c r="F210" s="142"/>
      <c r="G210" s="140"/>
      <c r="H210" s="141"/>
      <c r="I210" s="16" t="str">
        <f t="shared" si="26"/>
        <v/>
      </c>
      <c r="J210" s="16" t="str">
        <f t="shared" si="27"/>
        <v/>
      </c>
    </row>
    <row r="211" spans="1:10">
      <c r="A211" s="139">
        <v>202</v>
      </c>
      <c r="B211" s="140"/>
      <c r="C211" s="140"/>
      <c r="D211" s="140"/>
      <c r="E211" s="141"/>
      <c r="F211" s="142"/>
      <c r="G211" s="140"/>
      <c r="H211" s="141"/>
      <c r="I211" s="16" t="str">
        <f t="shared" si="26"/>
        <v/>
      </c>
      <c r="J211" s="16" t="str">
        <f t="shared" si="27"/>
        <v/>
      </c>
    </row>
    <row r="212" spans="1:10">
      <c r="A212" s="139">
        <v>203</v>
      </c>
      <c r="B212" s="140"/>
      <c r="C212" s="140"/>
      <c r="D212" s="140"/>
      <c r="E212" s="141"/>
      <c r="F212" s="142"/>
      <c r="G212" s="140"/>
      <c r="H212" s="141"/>
      <c r="I212" s="16" t="str">
        <f t="shared" si="26"/>
        <v/>
      </c>
      <c r="J212" s="16" t="str">
        <f t="shared" si="27"/>
        <v/>
      </c>
    </row>
    <row r="213" spans="1:10">
      <c r="A213" s="139">
        <v>204</v>
      </c>
      <c r="B213" s="140"/>
      <c r="C213" s="140"/>
      <c r="D213" s="140"/>
      <c r="E213" s="141"/>
      <c r="F213" s="142"/>
      <c r="G213" s="140"/>
      <c r="H213" s="141"/>
      <c r="I213" s="16" t="str">
        <f t="shared" si="26"/>
        <v/>
      </c>
      <c r="J213" s="16" t="str">
        <f t="shared" si="27"/>
        <v/>
      </c>
    </row>
    <row r="214" spans="1:10">
      <c r="A214" s="139">
        <v>205</v>
      </c>
      <c r="B214" s="140"/>
      <c r="C214" s="140"/>
      <c r="D214" s="140"/>
      <c r="E214" s="141"/>
      <c r="F214" s="142"/>
      <c r="G214" s="140"/>
      <c r="H214" s="141"/>
      <c r="I214" s="16" t="str">
        <f t="shared" si="26"/>
        <v/>
      </c>
      <c r="J214" s="16" t="str">
        <f t="shared" si="27"/>
        <v/>
      </c>
    </row>
    <row r="215" spans="1:10">
      <c r="A215" s="139">
        <v>206</v>
      </c>
      <c r="B215" s="140"/>
      <c r="C215" s="140"/>
      <c r="D215" s="140"/>
      <c r="E215" s="141"/>
      <c r="F215" s="142"/>
      <c r="G215" s="140"/>
      <c r="H215" s="141"/>
      <c r="I215" s="16" t="str">
        <f t="shared" si="26"/>
        <v/>
      </c>
      <c r="J215" s="16" t="str">
        <f t="shared" si="27"/>
        <v/>
      </c>
    </row>
    <row r="216" spans="1:10">
      <c r="A216" s="139">
        <v>207</v>
      </c>
      <c r="B216" s="140"/>
      <c r="C216" s="140"/>
      <c r="D216" s="140"/>
      <c r="E216" s="141"/>
      <c r="F216" s="142"/>
      <c r="G216" s="140"/>
      <c r="H216" s="141"/>
      <c r="I216" s="16" t="str">
        <f t="shared" si="26"/>
        <v/>
      </c>
      <c r="J216" s="16" t="str">
        <f t="shared" si="27"/>
        <v/>
      </c>
    </row>
    <row r="217" spans="1:10">
      <c r="A217" s="139">
        <v>208</v>
      </c>
      <c r="B217" s="140"/>
      <c r="C217" s="140"/>
      <c r="D217" s="140"/>
      <c r="E217" s="141"/>
      <c r="F217" s="142"/>
      <c r="G217" s="140"/>
      <c r="H217" s="141"/>
      <c r="I217" s="16" t="str">
        <f t="shared" si="26"/>
        <v/>
      </c>
      <c r="J217" s="16" t="str">
        <f t="shared" si="27"/>
        <v/>
      </c>
    </row>
    <row r="218" spans="1:10">
      <c r="A218" s="139">
        <v>209</v>
      </c>
      <c r="B218" s="140"/>
      <c r="C218" s="140"/>
      <c r="D218" s="140"/>
      <c r="E218" s="141"/>
      <c r="F218" s="142"/>
      <c r="G218" s="140"/>
      <c r="H218" s="141"/>
      <c r="I218" s="16" t="str">
        <f t="shared" si="26"/>
        <v/>
      </c>
      <c r="J218" s="16" t="str">
        <f t="shared" si="27"/>
        <v/>
      </c>
    </row>
    <row r="219" spans="1:10">
      <c r="A219" s="139">
        <v>210</v>
      </c>
      <c r="B219" s="140"/>
      <c r="C219" s="140"/>
      <c r="D219" s="140"/>
      <c r="E219" s="141"/>
      <c r="F219" s="142"/>
      <c r="G219" s="140"/>
      <c r="H219" s="141"/>
      <c r="I219" s="16" t="str">
        <f t="shared" si="26"/>
        <v/>
      </c>
      <c r="J219" s="16" t="str">
        <f t="shared" si="27"/>
        <v/>
      </c>
    </row>
    <row r="220" spans="1:10">
      <c r="A220" s="139">
        <v>211</v>
      </c>
      <c r="B220" s="140"/>
      <c r="C220" s="140"/>
      <c r="D220" s="140"/>
      <c r="E220" s="141"/>
      <c r="F220" s="142"/>
      <c r="G220" s="140"/>
      <c r="H220" s="141"/>
      <c r="I220" s="16" t="str">
        <f t="shared" si="26"/>
        <v/>
      </c>
      <c r="J220" s="16" t="str">
        <f t="shared" si="27"/>
        <v/>
      </c>
    </row>
    <row r="221" spans="1:10">
      <c r="A221" s="139">
        <v>212</v>
      </c>
      <c r="B221" s="140"/>
      <c r="C221" s="140"/>
      <c r="D221" s="140"/>
      <c r="E221" s="141"/>
      <c r="F221" s="142"/>
      <c r="G221" s="140"/>
      <c r="H221" s="141"/>
      <c r="I221" s="16" t="str">
        <f t="shared" si="26"/>
        <v/>
      </c>
      <c r="J221" s="16" t="str">
        <f t="shared" si="27"/>
        <v/>
      </c>
    </row>
    <row r="222" spans="1:10">
      <c r="A222" s="139">
        <v>213</v>
      </c>
      <c r="B222" s="140"/>
      <c r="C222" s="140"/>
      <c r="D222" s="140"/>
      <c r="E222" s="141"/>
      <c r="F222" s="142"/>
      <c r="G222" s="140"/>
      <c r="H222" s="141"/>
      <c r="I222" s="16" t="str">
        <f t="shared" si="26"/>
        <v/>
      </c>
      <c r="J222" s="16" t="str">
        <f t="shared" si="27"/>
        <v/>
      </c>
    </row>
    <row r="223" spans="1:10">
      <c r="A223" s="139">
        <v>214</v>
      </c>
      <c r="B223" s="140"/>
      <c r="C223" s="140"/>
      <c r="D223" s="140"/>
      <c r="E223" s="141"/>
      <c r="F223" s="142"/>
      <c r="G223" s="140"/>
      <c r="H223" s="141"/>
      <c r="I223" s="16" t="str">
        <f t="shared" si="26"/>
        <v/>
      </c>
      <c r="J223" s="16" t="str">
        <f t="shared" si="27"/>
        <v/>
      </c>
    </row>
    <row r="224" spans="1:10">
      <c r="A224" s="139">
        <v>215</v>
      </c>
      <c r="B224" s="140"/>
      <c r="C224" s="140"/>
      <c r="D224" s="140"/>
      <c r="E224" s="141"/>
      <c r="F224" s="142"/>
      <c r="G224" s="140"/>
      <c r="H224" s="141"/>
      <c r="I224" s="16" t="str">
        <f t="shared" si="26"/>
        <v/>
      </c>
      <c r="J224" s="16" t="str">
        <f t="shared" si="27"/>
        <v/>
      </c>
    </row>
    <row r="225" spans="1:10">
      <c r="A225" s="139">
        <v>216</v>
      </c>
      <c r="B225" s="140"/>
      <c r="C225" s="140"/>
      <c r="D225" s="140"/>
      <c r="E225" s="141"/>
      <c r="F225" s="142"/>
      <c r="G225" s="140"/>
      <c r="H225" s="141"/>
      <c r="I225" s="16" t="str">
        <f t="shared" si="26"/>
        <v/>
      </c>
      <c r="J225" s="16" t="str">
        <f t="shared" si="27"/>
        <v/>
      </c>
    </row>
    <row r="226" spans="1:10">
      <c r="A226" s="139">
        <v>217</v>
      </c>
      <c r="B226" s="140"/>
      <c r="C226" s="140"/>
      <c r="D226" s="140"/>
      <c r="E226" s="141"/>
      <c r="F226" s="142"/>
      <c r="G226" s="140"/>
      <c r="H226" s="141"/>
      <c r="I226" s="16" t="str">
        <f t="shared" si="26"/>
        <v/>
      </c>
      <c r="J226" s="16" t="str">
        <f t="shared" si="27"/>
        <v/>
      </c>
    </row>
    <row r="227" spans="1:10">
      <c r="A227" s="139">
        <v>218</v>
      </c>
      <c r="B227" s="140"/>
      <c r="C227" s="140"/>
      <c r="D227" s="140"/>
      <c r="E227" s="141"/>
      <c r="F227" s="142"/>
      <c r="G227" s="140"/>
      <c r="H227" s="141"/>
      <c r="I227" s="16" t="str">
        <f t="shared" si="26"/>
        <v/>
      </c>
      <c r="J227" s="16" t="str">
        <f t="shared" si="27"/>
        <v/>
      </c>
    </row>
    <row r="228" spans="1:10">
      <c r="A228" s="139">
        <v>219</v>
      </c>
      <c r="B228" s="140"/>
      <c r="C228" s="140"/>
      <c r="D228" s="140"/>
      <c r="E228" s="141"/>
      <c r="F228" s="142"/>
      <c r="G228" s="140"/>
      <c r="H228" s="141"/>
      <c r="I228" s="16" t="str">
        <f t="shared" si="26"/>
        <v/>
      </c>
      <c r="J228" s="16" t="str">
        <f t="shared" si="27"/>
        <v/>
      </c>
    </row>
    <row r="229" spans="1:10">
      <c r="A229" s="139">
        <v>220</v>
      </c>
      <c r="B229" s="140"/>
      <c r="C229" s="140"/>
      <c r="D229" s="140"/>
      <c r="E229" s="141"/>
      <c r="F229" s="142"/>
      <c r="G229" s="140"/>
      <c r="H229" s="141"/>
      <c r="I229" s="16" t="str">
        <f t="shared" si="26"/>
        <v/>
      </c>
      <c r="J229" s="16" t="str">
        <f t="shared" si="27"/>
        <v/>
      </c>
    </row>
    <row r="230" spans="1:10">
      <c r="A230" s="139">
        <v>221</v>
      </c>
      <c r="B230" s="140"/>
      <c r="C230" s="140"/>
      <c r="D230" s="140"/>
      <c r="E230" s="141"/>
      <c r="F230" s="142"/>
      <c r="G230" s="140"/>
      <c r="H230" s="141"/>
      <c r="I230" s="16" t="str">
        <f t="shared" si="26"/>
        <v/>
      </c>
      <c r="J230" s="16" t="str">
        <f t="shared" si="27"/>
        <v/>
      </c>
    </row>
    <row r="231" spans="1:10">
      <c r="A231" s="139">
        <v>222</v>
      </c>
      <c r="B231" s="140"/>
      <c r="C231" s="140"/>
      <c r="D231" s="140"/>
      <c r="E231" s="141"/>
      <c r="F231" s="142"/>
      <c r="G231" s="140"/>
      <c r="H231" s="141"/>
      <c r="I231" s="16" t="str">
        <f t="shared" si="26"/>
        <v/>
      </c>
      <c r="J231" s="16" t="str">
        <f t="shared" si="27"/>
        <v/>
      </c>
    </row>
    <row r="232" spans="1:10">
      <c r="A232" s="139">
        <v>223</v>
      </c>
      <c r="B232" s="140"/>
      <c r="C232" s="140"/>
      <c r="D232" s="140"/>
      <c r="E232" s="141"/>
      <c r="F232" s="142"/>
      <c r="G232" s="140"/>
      <c r="H232" s="141"/>
      <c r="I232" s="16" t="str">
        <f t="shared" si="26"/>
        <v/>
      </c>
      <c r="J232" s="16" t="str">
        <f t="shared" si="27"/>
        <v/>
      </c>
    </row>
    <row r="233" spans="1:10">
      <c r="A233" s="139">
        <v>224</v>
      </c>
      <c r="B233" s="140"/>
      <c r="C233" s="140"/>
      <c r="D233" s="140"/>
      <c r="E233" s="141"/>
      <c r="F233" s="142"/>
      <c r="G233" s="140"/>
      <c r="H233" s="141"/>
      <c r="I233" s="16" t="str">
        <f t="shared" si="26"/>
        <v/>
      </c>
      <c r="J233" s="16" t="str">
        <f t="shared" si="27"/>
        <v/>
      </c>
    </row>
    <row r="234" spans="1:10">
      <c r="A234" s="139">
        <v>225</v>
      </c>
      <c r="B234" s="140"/>
      <c r="C234" s="140"/>
      <c r="D234" s="140"/>
      <c r="E234" s="141"/>
      <c r="F234" s="142"/>
      <c r="G234" s="140"/>
      <c r="H234" s="141"/>
      <c r="I234" s="16" t="str">
        <f t="shared" si="26"/>
        <v/>
      </c>
      <c r="J234" s="16" t="str">
        <f t="shared" si="27"/>
        <v/>
      </c>
    </row>
    <row r="235" spans="1:10">
      <c r="A235" s="139">
        <v>226</v>
      </c>
      <c r="B235" s="140"/>
      <c r="C235" s="140"/>
      <c r="D235" s="140"/>
      <c r="E235" s="141"/>
      <c r="F235" s="142"/>
      <c r="G235" s="140"/>
      <c r="H235" s="141"/>
      <c r="I235" s="16" t="str">
        <f t="shared" si="26"/>
        <v/>
      </c>
      <c r="J235" s="16" t="str">
        <f t="shared" si="27"/>
        <v/>
      </c>
    </row>
    <row r="236" spans="1:10">
      <c r="A236" s="139">
        <v>227</v>
      </c>
      <c r="B236" s="140"/>
      <c r="C236" s="140"/>
      <c r="D236" s="140"/>
      <c r="E236" s="141"/>
      <c r="F236" s="142"/>
      <c r="G236" s="140"/>
      <c r="H236" s="141"/>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39">
        <v>228</v>
      </c>
      <c r="B237" s="140"/>
      <c r="C237" s="140"/>
      <c r="D237" s="140"/>
      <c r="E237" s="141"/>
      <c r="F237" s="142"/>
      <c r="G237" s="140"/>
      <c r="H237" s="141"/>
      <c r="I237" s="16" t="str">
        <f t="shared" si="28"/>
        <v/>
      </c>
      <c r="J237" s="16" t="str">
        <f t="shared" si="29"/>
        <v/>
      </c>
    </row>
    <row r="238" spans="1:10">
      <c r="A238" s="139">
        <v>229</v>
      </c>
      <c r="B238" s="140"/>
      <c r="C238" s="140"/>
      <c r="D238" s="140"/>
      <c r="E238" s="141"/>
      <c r="F238" s="142"/>
      <c r="G238" s="140"/>
      <c r="H238" s="141"/>
      <c r="I238" s="16" t="str">
        <f t="shared" si="28"/>
        <v/>
      </c>
      <c r="J238" s="16" t="str">
        <f t="shared" si="29"/>
        <v/>
      </c>
    </row>
    <row r="239" spans="1:10">
      <c r="A239" s="139">
        <v>230</v>
      </c>
      <c r="B239" s="140"/>
      <c r="C239" s="140"/>
      <c r="D239" s="140"/>
      <c r="E239" s="141"/>
      <c r="F239" s="142"/>
      <c r="G239" s="140"/>
      <c r="H239" s="141"/>
      <c r="I239" s="16" t="str">
        <f t="shared" si="28"/>
        <v/>
      </c>
      <c r="J239" s="16" t="str">
        <f t="shared" si="29"/>
        <v/>
      </c>
    </row>
    <row r="240" spans="1:10">
      <c r="A240" s="139">
        <v>231</v>
      </c>
      <c r="B240" s="140"/>
      <c r="C240" s="140"/>
      <c r="D240" s="140"/>
      <c r="E240" s="141"/>
      <c r="F240" s="142"/>
      <c r="G240" s="140"/>
      <c r="H240" s="141"/>
      <c r="I240" s="16" t="str">
        <f t="shared" si="28"/>
        <v/>
      </c>
      <c r="J240" s="16" t="str">
        <f t="shared" si="29"/>
        <v/>
      </c>
    </row>
    <row r="241" spans="1:10">
      <c r="A241" s="139">
        <v>232</v>
      </c>
      <c r="B241" s="140"/>
      <c r="C241" s="140"/>
      <c r="D241" s="140"/>
      <c r="E241" s="141"/>
      <c r="F241" s="142"/>
      <c r="G241" s="140"/>
      <c r="H241" s="141"/>
      <c r="I241" s="16" t="str">
        <f t="shared" si="28"/>
        <v/>
      </c>
      <c r="J241" s="16" t="str">
        <f t="shared" si="29"/>
        <v/>
      </c>
    </row>
    <row r="242" spans="1:10">
      <c r="A242" s="139">
        <v>233</v>
      </c>
      <c r="B242" s="140"/>
      <c r="C242" s="140"/>
      <c r="D242" s="140"/>
      <c r="E242" s="141"/>
      <c r="F242" s="142"/>
      <c r="G242" s="140"/>
      <c r="H242" s="141"/>
      <c r="I242" s="16" t="str">
        <f t="shared" si="28"/>
        <v/>
      </c>
      <c r="J242" s="16" t="str">
        <f t="shared" si="29"/>
        <v/>
      </c>
    </row>
    <row r="243" spans="1:10">
      <c r="A243" s="139">
        <v>234</v>
      </c>
      <c r="B243" s="140"/>
      <c r="C243" s="140"/>
      <c r="D243" s="140"/>
      <c r="E243" s="141"/>
      <c r="F243" s="142"/>
      <c r="G243" s="140"/>
      <c r="H243" s="141"/>
      <c r="I243" s="16" t="str">
        <f t="shared" si="28"/>
        <v/>
      </c>
      <c r="J243" s="16" t="str">
        <f t="shared" si="29"/>
        <v/>
      </c>
    </row>
    <row r="244" spans="1:10">
      <c r="A244" s="139">
        <v>235</v>
      </c>
      <c r="B244" s="140"/>
      <c r="C244" s="140"/>
      <c r="D244" s="140"/>
      <c r="E244" s="141"/>
      <c r="F244" s="142"/>
      <c r="G244" s="140"/>
      <c r="H244" s="141"/>
      <c r="I244" s="16" t="str">
        <f t="shared" si="28"/>
        <v/>
      </c>
      <c r="J244" s="16" t="str">
        <f t="shared" si="29"/>
        <v/>
      </c>
    </row>
    <row r="245" spans="1:10">
      <c r="A245" s="139">
        <v>236</v>
      </c>
      <c r="B245" s="140"/>
      <c r="C245" s="140"/>
      <c r="D245" s="140"/>
      <c r="E245" s="141"/>
      <c r="F245" s="142"/>
      <c r="G245" s="140"/>
      <c r="H245" s="141"/>
      <c r="I245" s="16" t="str">
        <f t="shared" si="28"/>
        <v/>
      </c>
      <c r="J245" s="16" t="str">
        <f t="shared" si="29"/>
        <v/>
      </c>
    </row>
    <row r="246" spans="1:10">
      <c r="A246" s="139">
        <v>237</v>
      </c>
      <c r="B246" s="140"/>
      <c r="C246" s="140"/>
      <c r="D246" s="140"/>
      <c r="E246" s="141"/>
      <c r="F246" s="142"/>
      <c r="G246" s="140"/>
      <c r="H246" s="141"/>
      <c r="I246" s="16" t="str">
        <f t="shared" si="28"/>
        <v/>
      </c>
      <c r="J246" s="16" t="str">
        <f t="shared" si="29"/>
        <v/>
      </c>
    </row>
    <row r="247" spans="1:10">
      <c r="A247" s="139">
        <v>238</v>
      </c>
      <c r="B247" s="140"/>
      <c r="C247" s="140"/>
      <c r="D247" s="140"/>
      <c r="E247" s="141"/>
      <c r="F247" s="142"/>
      <c r="G247" s="140"/>
      <c r="H247" s="141"/>
      <c r="I247" s="16" t="str">
        <f t="shared" si="28"/>
        <v/>
      </c>
      <c r="J247" s="16" t="str">
        <f t="shared" si="29"/>
        <v/>
      </c>
    </row>
    <row r="248" spans="1:10">
      <c r="A248" s="139">
        <v>239</v>
      </c>
      <c r="B248" s="140"/>
      <c r="C248" s="140"/>
      <c r="D248" s="140"/>
      <c r="E248" s="141"/>
      <c r="F248" s="142"/>
      <c r="G248" s="140"/>
      <c r="H248" s="141"/>
      <c r="I248" s="16" t="str">
        <f t="shared" si="28"/>
        <v/>
      </c>
      <c r="J248" s="16" t="str">
        <f t="shared" si="29"/>
        <v/>
      </c>
    </row>
    <row r="249" spans="1:10">
      <c r="A249" s="139">
        <v>240</v>
      </c>
      <c r="B249" s="140"/>
      <c r="C249" s="140"/>
      <c r="D249" s="140"/>
      <c r="E249" s="141"/>
      <c r="F249" s="142"/>
      <c r="G249" s="140"/>
      <c r="H249" s="141"/>
      <c r="I249" s="16" t="str">
        <f t="shared" si="28"/>
        <v/>
      </c>
      <c r="J249" s="16" t="str">
        <f t="shared" si="29"/>
        <v/>
      </c>
    </row>
    <row r="250" spans="1:10">
      <c r="A250" s="139">
        <v>241</v>
      </c>
      <c r="B250" s="140"/>
      <c r="C250" s="140"/>
      <c r="D250" s="140"/>
      <c r="E250" s="141"/>
      <c r="F250" s="142"/>
      <c r="G250" s="140"/>
      <c r="H250" s="141"/>
      <c r="I250" s="16" t="str">
        <f t="shared" si="28"/>
        <v/>
      </c>
      <c r="J250" s="16" t="str">
        <f t="shared" si="29"/>
        <v/>
      </c>
    </row>
    <row r="251" spans="1:10">
      <c r="A251" s="139">
        <v>242</v>
      </c>
      <c r="B251" s="140"/>
      <c r="C251" s="140"/>
      <c r="D251" s="140"/>
      <c r="E251" s="141"/>
      <c r="F251" s="142"/>
      <c r="G251" s="140"/>
      <c r="H251" s="141"/>
      <c r="I251" s="16" t="str">
        <f t="shared" si="28"/>
        <v/>
      </c>
      <c r="J251" s="16" t="str">
        <f t="shared" si="29"/>
        <v/>
      </c>
    </row>
    <row r="252" spans="1:10">
      <c r="A252" s="139">
        <v>243</v>
      </c>
      <c r="B252" s="140"/>
      <c r="C252" s="140"/>
      <c r="D252" s="140"/>
      <c r="E252" s="141"/>
      <c r="F252" s="142"/>
      <c r="G252" s="140"/>
      <c r="H252" s="141"/>
      <c r="I252" s="16" t="str">
        <f t="shared" si="28"/>
        <v/>
      </c>
      <c r="J252" s="16" t="str">
        <f t="shared" si="29"/>
        <v/>
      </c>
    </row>
    <row r="253" spans="1:10">
      <c r="A253" s="139">
        <v>244</v>
      </c>
      <c r="B253" s="140"/>
      <c r="C253" s="140"/>
      <c r="D253" s="140"/>
      <c r="E253" s="141"/>
      <c r="F253" s="142"/>
      <c r="G253" s="140"/>
      <c r="H253" s="141"/>
      <c r="I253" s="16" t="str">
        <f t="shared" si="28"/>
        <v/>
      </c>
      <c r="J253" s="16" t="str">
        <f t="shared" si="29"/>
        <v/>
      </c>
    </row>
    <row r="254" spans="1:10">
      <c r="A254" s="139">
        <v>245</v>
      </c>
      <c r="B254" s="140"/>
      <c r="C254" s="140"/>
      <c r="D254" s="140"/>
      <c r="E254" s="141"/>
      <c r="F254" s="142"/>
      <c r="G254" s="140"/>
      <c r="H254" s="141"/>
      <c r="I254" s="16" t="str">
        <f t="shared" si="28"/>
        <v/>
      </c>
      <c r="J254" s="16" t="str">
        <f t="shared" si="29"/>
        <v/>
      </c>
    </row>
    <row r="255" spans="1:10">
      <c r="A255" s="139">
        <v>246</v>
      </c>
      <c r="B255" s="140"/>
      <c r="C255" s="140"/>
      <c r="D255" s="140"/>
      <c r="E255" s="141"/>
      <c r="F255" s="142"/>
      <c r="G255" s="140"/>
      <c r="H255" s="141"/>
      <c r="I255" s="16" t="str">
        <f t="shared" si="28"/>
        <v/>
      </c>
      <c r="J255" s="16" t="str">
        <f t="shared" si="29"/>
        <v/>
      </c>
    </row>
    <row r="256" spans="1:10">
      <c r="A256" s="139">
        <v>247</v>
      </c>
      <c r="B256" s="140"/>
      <c r="C256" s="140"/>
      <c r="D256" s="140"/>
      <c r="E256" s="141"/>
      <c r="F256" s="142"/>
      <c r="G256" s="140"/>
      <c r="H256" s="141"/>
      <c r="I256" s="16" t="str">
        <f t="shared" si="28"/>
        <v/>
      </c>
      <c r="J256" s="16" t="str">
        <f t="shared" si="29"/>
        <v/>
      </c>
    </row>
    <row r="257" spans="1:10">
      <c r="A257" s="139">
        <v>248</v>
      </c>
      <c r="B257" s="140"/>
      <c r="C257" s="140"/>
      <c r="D257" s="140"/>
      <c r="E257" s="141"/>
      <c r="F257" s="142"/>
      <c r="G257" s="140"/>
      <c r="H257" s="141"/>
      <c r="I257" s="16" t="str">
        <f t="shared" si="28"/>
        <v/>
      </c>
      <c r="J257" s="16" t="str">
        <f t="shared" si="29"/>
        <v/>
      </c>
    </row>
    <row r="258" spans="1:10">
      <c r="A258" s="139">
        <v>249</v>
      </c>
      <c r="B258" s="140"/>
      <c r="C258" s="140"/>
      <c r="D258" s="140"/>
      <c r="E258" s="141"/>
      <c r="F258" s="142"/>
      <c r="G258" s="140"/>
      <c r="H258" s="141"/>
      <c r="I258" s="16" t="str">
        <f t="shared" si="28"/>
        <v/>
      </c>
      <c r="J258" s="16" t="str">
        <f t="shared" si="29"/>
        <v/>
      </c>
    </row>
    <row r="259" spans="1:10">
      <c r="A259" s="139">
        <v>250</v>
      </c>
      <c r="B259" s="140"/>
      <c r="C259" s="140"/>
      <c r="D259" s="140"/>
      <c r="E259" s="141"/>
      <c r="F259" s="142"/>
      <c r="G259" s="140"/>
      <c r="H259" s="141"/>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7"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election activeCell="A26" sqref="A26"/>
    </sheetView>
  </sheetViews>
  <sheetFormatPr defaultColWidth="9.140625" defaultRowHeight="15.75"/>
  <cols>
    <col min="1" max="1" width="117.140625" style="90" customWidth="1"/>
    <col min="2" max="16384" width="9.140625" style="88"/>
  </cols>
  <sheetData>
    <row r="1" spans="1:1">
      <c r="A1" s="87" t="s">
        <v>241</v>
      </c>
    </row>
    <row r="2" spans="1:1">
      <c r="A2" s="89" t="s">
        <v>239</v>
      </c>
    </row>
    <row r="3" spans="1:1">
      <c r="A3" s="90" t="s">
        <v>240</v>
      </c>
    </row>
    <row r="4" spans="1:1">
      <c r="A4" s="90" t="s">
        <v>285</v>
      </c>
    </row>
    <row r="5" spans="1:1">
      <c r="A5" s="90" t="s">
        <v>300</v>
      </c>
    </row>
    <row r="6" spans="1:1">
      <c r="A6" s="90" t="s">
        <v>745</v>
      </c>
    </row>
    <row r="7" spans="1:1" ht="14.25" customHeight="1">
      <c r="A7" s="90" t="s">
        <v>746</v>
      </c>
    </row>
  </sheetData>
  <sheetProtection algorithmName="SHA-512" hashValue="SFdw5gTiV8jFGS6nqEcF4yZPlLlgDAif0bGGt7wPgk6CAKxeImEgXBUJKiY9kfCRVzmnBBfyktlKniEta5qZdA==" saltValue="PNMTvbwQbRMSQXg289guFw==" spinCount="100000" sheet="1" objects="1" scenarios="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2"/>
  <sheetViews>
    <sheetView workbookViewId="0">
      <selection sqref="A1:C13"/>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484" t="s">
        <v>228</v>
      </c>
      <c r="B1" s="39"/>
      <c r="C1" s="39"/>
      <c r="D1" s="39"/>
      <c r="E1" s="39"/>
      <c r="F1" s="39"/>
      <c r="G1" s="39"/>
      <c r="H1" s="39"/>
    </row>
    <row r="2" spans="1:8" s="40" customFormat="1" ht="15.75">
      <c r="A2" s="38"/>
      <c r="B2" s="39"/>
      <c r="C2" s="39"/>
      <c r="D2" s="39"/>
      <c r="E2" s="39"/>
      <c r="F2" s="39"/>
      <c r="G2" s="39"/>
      <c r="H2" s="39"/>
    </row>
    <row r="3" spans="1:8" s="40" customFormat="1" ht="19.5" thickBot="1">
      <c r="A3" s="502" t="str">
        <f>"Concurs de gradații de merit " &amp; an_final+1</f>
        <v>Concurs de gradații de merit 2021</v>
      </c>
      <c r="B3" s="502"/>
      <c r="C3" s="39"/>
      <c r="D3" s="39"/>
      <c r="E3" s="39"/>
      <c r="F3" s="39"/>
      <c r="G3" s="39"/>
      <c r="H3" s="39"/>
    </row>
    <row r="4" spans="1:8" s="40" customFormat="1">
      <c r="A4" s="503" t="str">
        <f>"Perioada de evaluare: "&amp; an_initial&amp; " ‒ " &amp; an_final</f>
        <v>Perioada de evaluare: 2016 ‒ 2020</v>
      </c>
      <c r="B4" s="503"/>
      <c r="C4" s="39"/>
      <c r="D4" s="39"/>
      <c r="E4" s="39"/>
      <c r="F4" s="39"/>
      <c r="G4" s="39"/>
      <c r="H4" s="39"/>
    </row>
    <row r="5" spans="1:8" ht="15.75" thickBot="1">
      <c r="A5" s="43"/>
      <c r="B5" s="41"/>
      <c r="C5" s="41"/>
      <c r="D5" s="44" t="s">
        <v>232</v>
      </c>
      <c r="E5" s="41"/>
      <c r="F5" s="41"/>
      <c r="G5" s="41"/>
      <c r="H5" s="41"/>
    </row>
    <row r="6" spans="1:8" ht="15.75">
      <c r="A6" s="45" t="s">
        <v>229</v>
      </c>
      <c r="B6" s="151" t="s">
        <v>243</v>
      </c>
      <c r="C6" s="41"/>
      <c r="D6" s="46" t="s">
        <v>238</v>
      </c>
      <c r="E6" s="41"/>
      <c r="F6" s="41"/>
      <c r="G6" s="41"/>
      <c r="H6" s="41"/>
    </row>
    <row r="7" spans="1:8" ht="15.75">
      <c r="A7" s="45" t="s">
        <v>230</v>
      </c>
      <c r="B7" s="151" t="s">
        <v>964</v>
      </c>
      <c r="C7" s="41"/>
      <c r="D7" s="46" t="s">
        <v>299</v>
      </c>
      <c r="E7" s="41"/>
      <c r="F7" s="41"/>
      <c r="G7" s="41"/>
      <c r="H7" s="41"/>
    </row>
    <row r="8" spans="1:8" ht="15.75">
      <c r="A8" s="45" t="s">
        <v>231</v>
      </c>
      <c r="B8" s="151" t="s">
        <v>234</v>
      </c>
      <c r="C8" s="41"/>
      <c r="D8" s="46" t="s">
        <v>302</v>
      </c>
      <c r="E8" s="41"/>
      <c r="F8" s="41"/>
      <c r="G8" s="41"/>
      <c r="H8" s="41"/>
    </row>
    <row r="9" spans="1:8" ht="15.75">
      <c r="A9" s="45" t="s">
        <v>958</v>
      </c>
      <c r="B9" s="151" t="s">
        <v>260</v>
      </c>
      <c r="C9" s="41"/>
      <c r="D9" s="46" t="s">
        <v>302</v>
      </c>
      <c r="E9" s="41"/>
      <c r="F9" s="41"/>
      <c r="G9" s="41"/>
      <c r="H9" s="41"/>
    </row>
    <row r="10" spans="1:8" ht="15.75">
      <c r="A10" s="45" t="s">
        <v>960</v>
      </c>
      <c r="B10" s="151" t="s">
        <v>1021</v>
      </c>
      <c r="C10" s="41"/>
      <c r="D10" s="46" t="s">
        <v>961</v>
      </c>
      <c r="E10" s="41"/>
      <c r="F10" s="41"/>
      <c r="G10" s="41"/>
      <c r="H10" s="41"/>
    </row>
    <row r="11" spans="1:8" ht="15.75">
      <c r="A11" s="45" t="s">
        <v>962</v>
      </c>
      <c r="B11" s="151" t="s">
        <v>248</v>
      </c>
      <c r="C11" s="41"/>
      <c r="D11" s="46" t="s">
        <v>302</v>
      </c>
      <c r="E11" s="41"/>
      <c r="F11" s="41"/>
      <c r="G11" s="41"/>
      <c r="H11" s="41"/>
    </row>
    <row r="12" spans="1:8">
      <c r="A12" s="47" t="s">
        <v>963</v>
      </c>
      <c r="B12" s="151" t="s">
        <v>965</v>
      </c>
      <c r="C12" s="41"/>
      <c r="D12" s="46" t="s">
        <v>961</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row>
    <row r="22" spans="1:8">
      <c r="A22" s="43"/>
      <c r="B22" s="41"/>
    </row>
  </sheetData>
  <sheetProtection algorithmName="SHA-512" hashValue="KP7t0sNWhgGjpWd+6n3okjk43CwSzqVcFYh9X9g6BLz3d6KjRnBh8eTojHxEtOhwKW5bl0A1dYaw5NFV0ugA0g==" saltValue="Ctx5oH8LVyPvhj/XNx7wzQ==" spinCount="100000" sheet="1" objects="1" scenarios="1"/>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11" xr:uid="{00000000-0002-0000-0100-000001000000}">
      <formula1>upt_facultati</formula1>
    </dataValidation>
    <dataValidation type="list" allowBlank="1" showInputMessage="1" showErrorMessage="1" sqref="B9" xr:uid="{00000000-0002-0000-0100-000002000000}">
      <formula1>upt_departamente</formula1>
    </dataValidation>
    <dataValidation type="list" allowBlank="1" showInputMessage="1" showErrorMessage="1" sqref="B6" xr:uid="{00000000-0002-0000-0100-000003000000}">
      <formula1>nivel_concurs</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2" sqref="B12"/>
    </sheetView>
  </sheetViews>
  <sheetFormatPr defaultRowHeight="15"/>
  <cols>
    <col min="1" max="2" width="36.5703125" bestFit="1" customWidth="1"/>
    <col min="3" max="3" width="33.7109375" bestFit="1" customWidth="1"/>
    <col min="4" max="4" width="36.5703125" bestFit="1" customWidth="1"/>
  </cols>
  <sheetData>
    <row r="1" spans="1:10">
      <c r="A1" s="35" t="s">
        <v>233</v>
      </c>
      <c r="C1" s="35" t="s">
        <v>229</v>
      </c>
      <c r="F1" s="35" t="s">
        <v>244</v>
      </c>
      <c r="J1" s="35" t="s">
        <v>255</v>
      </c>
    </row>
    <row r="2" spans="1:10">
      <c r="A2" t="s">
        <v>234</v>
      </c>
      <c r="C2" t="s">
        <v>243</v>
      </c>
      <c r="F2" t="s">
        <v>245</v>
      </c>
      <c r="J2" t="s">
        <v>256</v>
      </c>
    </row>
    <row r="3" spans="1:10">
      <c r="A3" t="s">
        <v>235</v>
      </c>
      <c r="C3" t="s">
        <v>242</v>
      </c>
      <c r="F3" t="s">
        <v>246</v>
      </c>
      <c r="J3" t="s">
        <v>257</v>
      </c>
    </row>
    <row r="4" spans="1:10">
      <c r="A4" t="s">
        <v>236</v>
      </c>
      <c r="C4" t="s">
        <v>754</v>
      </c>
      <c r="F4" t="s">
        <v>247</v>
      </c>
      <c r="J4" t="s">
        <v>258</v>
      </c>
    </row>
    <row r="5" spans="1:10">
      <c r="A5" t="s">
        <v>237</v>
      </c>
      <c r="F5" t="s">
        <v>248</v>
      </c>
      <c r="J5" t="s">
        <v>259</v>
      </c>
    </row>
    <row r="6" spans="1:10">
      <c r="F6" t="s">
        <v>249</v>
      </c>
      <c r="J6" t="s">
        <v>260</v>
      </c>
    </row>
    <row r="7" spans="1:10">
      <c r="F7" t="s">
        <v>250</v>
      </c>
      <c r="J7" t="s">
        <v>261</v>
      </c>
    </row>
    <row r="8" spans="1:10">
      <c r="F8" t="s">
        <v>251</v>
      </c>
      <c r="J8" t="s">
        <v>262</v>
      </c>
    </row>
    <row r="9" spans="1:10">
      <c r="A9" s="161" t="s">
        <v>281</v>
      </c>
      <c r="B9" s="163"/>
      <c r="F9" t="s">
        <v>252</v>
      </c>
      <c r="J9" t="s">
        <v>263</v>
      </c>
    </row>
    <row r="10" spans="1:10">
      <c r="A10" s="173" t="s">
        <v>282</v>
      </c>
      <c r="B10" s="174">
        <v>2016</v>
      </c>
      <c r="F10" t="s">
        <v>253</v>
      </c>
      <c r="J10" t="s">
        <v>264</v>
      </c>
    </row>
    <row r="11" spans="1:10">
      <c r="A11" s="173" t="s">
        <v>283</v>
      </c>
      <c r="B11" s="174">
        <v>2020</v>
      </c>
      <c r="F11" t="s">
        <v>254</v>
      </c>
      <c r="J11" t="s">
        <v>265</v>
      </c>
    </row>
    <row r="12" spans="1:10">
      <c r="A12" s="175" t="s">
        <v>284</v>
      </c>
      <c r="B12" s="176">
        <f>an_final-an_initial+1</f>
        <v>5</v>
      </c>
      <c r="J12" t="s">
        <v>266</v>
      </c>
    </row>
    <row r="13" spans="1:10">
      <c r="J13" t="s">
        <v>267</v>
      </c>
    </row>
    <row r="14" spans="1:10">
      <c r="J14" t="s">
        <v>268</v>
      </c>
    </row>
    <row r="15" spans="1:10">
      <c r="A15" s="161" t="s">
        <v>549</v>
      </c>
      <c r="B15" s="162"/>
      <c r="C15" s="163"/>
      <c r="J15" t="s">
        <v>269</v>
      </c>
    </row>
    <row r="16" spans="1:10">
      <c r="A16" s="164"/>
      <c r="B16" s="165" t="s">
        <v>562</v>
      </c>
      <c r="C16" s="166" t="s">
        <v>563</v>
      </c>
      <c r="J16" t="s">
        <v>270</v>
      </c>
    </row>
    <row r="17" spans="1:10">
      <c r="A17" s="167" t="s">
        <v>558</v>
      </c>
      <c r="B17" s="168">
        <v>100</v>
      </c>
      <c r="C17" s="169">
        <v>50</v>
      </c>
      <c r="J17" t="s">
        <v>271</v>
      </c>
    </row>
    <row r="18" spans="1:10">
      <c r="A18" s="167" t="s">
        <v>559</v>
      </c>
      <c r="B18" s="168">
        <v>50</v>
      </c>
      <c r="C18" s="169">
        <v>25</v>
      </c>
      <c r="J18" t="s">
        <v>272</v>
      </c>
    </row>
    <row r="19" spans="1:10">
      <c r="A19" s="170" t="s">
        <v>560</v>
      </c>
      <c r="B19" s="171">
        <v>25</v>
      </c>
      <c r="C19" s="172">
        <v>10</v>
      </c>
      <c r="J19" t="s">
        <v>273</v>
      </c>
    </row>
    <row r="20" spans="1:10">
      <c r="J20" t="s">
        <v>274</v>
      </c>
    </row>
    <row r="21" spans="1:10">
      <c r="A21" s="161" t="s">
        <v>565</v>
      </c>
      <c r="B21" s="162"/>
      <c r="C21" s="162"/>
      <c r="D21" s="162"/>
      <c r="E21" s="163"/>
      <c r="J21" t="s">
        <v>275</v>
      </c>
    </row>
    <row r="22" spans="1:10">
      <c r="A22" s="170"/>
      <c r="B22" s="165" t="s">
        <v>566</v>
      </c>
      <c r="C22" s="165" t="s">
        <v>567</v>
      </c>
      <c r="D22" s="165" t="s">
        <v>568</v>
      </c>
      <c r="E22" s="166" t="s">
        <v>569</v>
      </c>
      <c r="J22" t="s">
        <v>276</v>
      </c>
    </row>
    <row r="23" spans="1:10">
      <c r="A23" s="170" t="s">
        <v>558</v>
      </c>
      <c r="B23" s="168">
        <v>100</v>
      </c>
      <c r="C23" s="168">
        <v>90</v>
      </c>
      <c r="D23" s="168">
        <v>80</v>
      </c>
      <c r="E23" s="169">
        <v>70</v>
      </c>
      <c r="J23" t="s">
        <v>277</v>
      </c>
    </row>
    <row r="24" spans="1:10">
      <c r="A24" s="167" t="s">
        <v>559</v>
      </c>
      <c r="B24" s="171">
        <v>50</v>
      </c>
      <c r="C24" s="171">
        <v>45</v>
      </c>
      <c r="D24" s="171">
        <v>40</v>
      </c>
      <c r="E24" s="172">
        <v>35</v>
      </c>
      <c r="J24" t="s">
        <v>278</v>
      </c>
    </row>
    <row r="25" spans="1:10">
      <c r="J25" t="s">
        <v>279</v>
      </c>
    </row>
    <row r="26" spans="1:10">
      <c r="A26" s="161" t="s">
        <v>573</v>
      </c>
      <c r="B26" s="162"/>
      <c r="C26" s="163"/>
      <c r="J26" t="s">
        <v>785</v>
      </c>
    </row>
    <row r="27" spans="1:10">
      <c r="A27" s="173" t="s">
        <v>575</v>
      </c>
      <c r="B27" s="178" t="s">
        <v>576</v>
      </c>
      <c r="C27" s="174" t="s">
        <v>577</v>
      </c>
      <c r="J27" t="s">
        <v>280</v>
      </c>
    </row>
    <row r="28" spans="1:10">
      <c r="A28" s="175">
        <v>50</v>
      </c>
      <c r="B28" s="179">
        <v>25</v>
      </c>
      <c r="C28" s="176">
        <v>10</v>
      </c>
    </row>
    <row r="30" spans="1:10">
      <c r="A30" s="161" t="s">
        <v>585</v>
      </c>
      <c r="B30" s="162"/>
      <c r="C30" s="163"/>
    </row>
    <row r="31" spans="1:10">
      <c r="A31" s="173" t="s">
        <v>586</v>
      </c>
      <c r="B31" s="178" t="s">
        <v>587</v>
      </c>
      <c r="C31" s="174" t="s">
        <v>588</v>
      </c>
    </row>
    <row r="32" spans="1:10">
      <c r="A32" s="175">
        <v>5</v>
      </c>
      <c r="B32" s="179">
        <v>10</v>
      </c>
      <c r="C32" s="176">
        <v>2</v>
      </c>
    </row>
    <row r="34" spans="1:14">
      <c r="A34" s="161" t="s">
        <v>591</v>
      </c>
      <c r="B34" s="162"/>
      <c r="C34" s="163"/>
    </row>
    <row r="35" spans="1:14">
      <c r="A35" s="173" t="s">
        <v>593</v>
      </c>
      <c r="B35" s="178" t="s">
        <v>594</v>
      </c>
      <c r="C35" s="174" t="s">
        <v>592</v>
      </c>
    </row>
    <row r="36" spans="1:14">
      <c r="A36" s="183">
        <v>50</v>
      </c>
      <c r="B36" s="184">
        <v>20</v>
      </c>
      <c r="C36" s="185">
        <v>5</v>
      </c>
      <c r="N36" s="160"/>
    </row>
    <row r="37" spans="1:14">
      <c r="N37" s="160"/>
    </row>
    <row r="38" spans="1:14">
      <c r="A38" s="161" t="s">
        <v>600</v>
      </c>
      <c r="B38" s="163"/>
      <c r="N38" s="160"/>
    </row>
    <row r="39" spans="1:14">
      <c r="A39" s="173" t="s">
        <v>598</v>
      </c>
      <c r="B39" s="174" t="s">
        <v>599</v>
      </c>
    </row>
    <row r="40" spans="1:14">
      <c r="A40" s="175">
        <v>5</v>
      </c>
      <c r="B40" s="176">
        <v>5</v>
      </c>
    </row>
    <row r="42" spans="1:14">
      <c r="A42" s="186" t="s">
        <v>601</v>
      </c>
      <c r="B42" s="162"/>
      <c r="C42" s="163"/>
    </row>
    <row r="43" spans="1:14">
      <c r="A43" s="173" t="s">
        <v>602</v>
      </c>
      <c r="B43" s="178" t="s">
        <v>603</v>
      </c>
      <c r="C43" s="174" t="s">
        <v>604</v>
      </c>
    </row>
    <row r="44" spans="1:14">
      <c r="A44" s="175">
        <v>10</v>
      </c>
      <c r="B44" s="179">
        <v>10</v>
      </c>
      <c r="C44" s="176">
        <v>5</v>
      </c>
    </row>
    <row r="46" spans="1:14">
      <c r="A46" t="s">
        <v>609</v>
      </c>
    </row>
    <row r="47" spans="1:14">
      <c r="A47" s="160" t="s">
        <v>610</v>
      </c>
      <c r="B47" s="160" t="s">
        <v>611</v>
      </c>
      <c r="C47" s="160" t="s">
        <v>612</v>
      </c>
      <c r="D47" s="160" t="s">
        <v>613</v>
      </c>
    </row>
    <row r="48" spans="1:14">
      <c r="A48" s="187">
        <v>120</v>
      </c>
      <c r="B48" s="187">
        <v>60</v>
      </c>
      <c r="C48" s="187">
        <v>40</v>
      </c>
      <c r="D48" s="187">
        <v>20</v>
      </c>
    </row>
    <row r="50" spans="1:5">
      <c r="A50" t="s">
        <v>617</v>
      </c>
    </row>
    <row r="51" spans="1:5">
      <c r="A51" s="160" t="s">
        <v>610</v>
      </c>
      <c r="B51" s="160" t="s">
        <v>618</v>
      </c>
    </row>
    <row r="52" spans="1:5">
      <c r="A52" s="160">
        <v>200</v>
      </c>
      <c r="B52" s="187">
        <v>50</v>
      </c>
    </row>
    <row r="54" spans="1:5">
      <c r="A54" t="s">
        <v>621</v>
      </c>
    </row>
    <row r="55" spans="1:5" ht="19.5">
      <c r="B55" s="177" t="s">
        <v>501</v>
      </c>
      <c r="C55" s="177" t="s">
        <v>502</v>
      </c>
      <c r="D55" s="177" t="s">
        <v>503</v>
      </c>
    </row>
    <row r="56" spans="1:5">
      <c r="A56" s="187" t="s">
        <v>532</v>
      </c>
      <c r="B56" s="187">
        <v>50</v>
      </c>
      <c r="C56" s="187">
        <v>5</v>
      </c>
      <c r="D56">
        <v>3</v>
      </c>
    </row>
    <row r="57" spans="1:5">
      <c r="A57" s="187" t="s">
        <v>533</v>
      </c>
      <c r="B57" s="187">
        <v>20</v>
      </c>
      <c r="C57" s="187">
        <v>2</v>
      </c>
      <c r="D57">
        <v>3</v>
      </c>
    </row>
    <row r="59" spans="1:5">
      <c r="A59" t="s">
        <v>624</v>
      </c>
    </row>
    <row r="60" spans="1:5">
      <c r="A60" s="160" t="s">
        <v>625</v>
      </c>
      <c r="B60" s="160" t="s">
        <v>207</v>
      </c>
    </row>
    <row r="61" spans="1:5">
      <c r="A61" s="187">
        <v>15</v>
      </c>
      <c r="B61" s="187">
        <v>10</v>
      </c>
    </row>
    <row r="63" spans="1:5">
      <c r="A63" t="s">
        <v>635</v>
      </c>
    </row>
    <row r="64" spans="1:5">
      <c r="A64" t="s">
        <v>631</v>
      </c>
      <c r="B64" t="s">
        <v>632</v>
      </c>
      <c r="C64" t="s">
        <v>633</v>
      </c>
      <c r="D64" t="s">
        <v>634</v>
      </c>
      <c r="E64" t="s">
        <v>630</v>
      </c>
    </row>
    <row r="65" spans="1:8">
      <c r="A65" s="160">
        <v>10</v>
      </c>
      <c r="B65" s="160">
        <v>10</v>
      </c>
      <c r="C65" s="160">
        <v>10</v>
      </c>
      <c r="D65" s="160">
        <v>50</v>
      </c>
      <c r="E65" s="160">
        <v>10</v>
      </c>
    </row>
    <row r="66" spans="1:8">
      <c r="B66" s="160"/>
    </row>
    <row r="67" spans="1:8">
      <c r="A67" t="s">
        <v>640</v>
      </c>
      <c r="B67" s="160"/>
    </row>
    <row r="68" spans="1:8">
      <c r="A68" t="s">
        <v>642</v>
      </c>
      <c r="B68" t="s">
        <v>643</v>
      </c>
      <c r="C68" t="s">
        <v>641</v>
      </c>
    </row>
    <row r="69" spans="1:8">
      <c r="A69" s="160">
        <v>60</v>
      </c>
      <c r="B69" s="160">
        <v>30</v>
      </c>
      <c r="C69" s="160">
        <v>15</v>
      </c>
    </row>
    <row r="70" spans="1:8">
      <c r="B70" s="160"/>
    </row>
    <row r="71" spans="1:8" ht="15.75" customHeight="1">
      <c r="A71" s="157" t="s">
        <v>660</v>
      </c>
      <c r="B71" s="157"/>
      <c r="C71" s="157"/>
      <c r="D71" s="157"/>
      <c r="E71" s="157"/>
      <c r="F71" s="157"/>
      <c r="G71" s="157"/>
      <c r="H71" s="157"/>
    </row>
    <row r="72" spans="1:8">
      <c r="A72" t="s">
        <v>652</v>
      </c>
      <c r="B72" t="s">
        <v>653</v>
      </c>
      <c r="C72" t="s">
        <v>654</v>
      </c>
      <c r="D72" t="s">
        <v>655</v>
      </c>
      <c r="E72" t="s">
        <v>656</v>
      </c>
      <c r="F72" t="s">
        <v>658</v>
      </c>
      <c r="G72" t="s">
        <v>659</v>
      </c>
    </row>
    <row r="73" spans="1:8">
      <c r="A73">
        <f>150*6</f>
        <v>900</v>
      </c>
      <c r="B73">
        <f>150*5</f>
        <v>750</v>
      </c>
      <c r="C73">
        <f>150*3</f>
        <v>450</v>
      </c>
      <c r="D73">
        <f>150*2</f>
        <v>300</v>
      </c>
      <c r="E73">
        <v>100</v>
      </c>
      <c r="F73">
        <v>30</v>
      </c>
      <c r="G73">
        <v>15</v>
      </c>
    </row>
    <row r="75" spans="1:8" ht="15.75">
      <c r="A75" s="157" t="s">
        <v>662</v>
      </c>
    </row>
    <row r="76" spans="1:8">
      <c r="A76" t="s">
        <v>661</v>
      </c>
      <c r="B76" t="s">
        <v>657</v>
      </c>
      <c r="C76" t="s">
        <v>658</v>
      </c>
      <c r="D76" t="s">
        <v>659</v>
      </c>
    </row>
    <row r="77" spans="1:8">
      <c r="A77">
        <v>100</v>
      </c>
      <c r="B77">
        <v>60</v>
      </c>
      <c r="C77">
        <v>30</v>
      </c>
      <c r="D77">
        <v>15</v>
      </c>
    </row>
    <row r="79" spans="1:8" ht="15.75">
      <c r="A79" s="157" t="s">
        <v>673</v>
      </c>
      <c r="B79" s="157"/>
      <c r="C79" s="157"/>
      <c r="D79" s="157"/>
      <c r="E79" s="157"/>
      <c r="F79" s="157"/>
      <c r="G79" s="157"/>
    </row>
    <row r="80" spans="1:8">
      <c r="A80" s="193" t="s">
        <v>666</v>
      </c>
      <c r="B80" s="193" t="s">
        <v>665</v>
      </c>
    </row>
    <row r="81" spans="1:10">
      <c r="A81">
        <v>200</v>
      </c>
      <c r="B81">
        <v>100</v>
      </c>
    </row>
    <row r="83" spans="1:10" ht="15.75">
      <c r="A83" s="195" t="s">
        <v>667</v>
      </c>
      <c r="B83" s="195"/>
      <c r="C83" s="195"/>
      <c r="D83" s="194"/>
      <c r="E83" s="194"/>
      <c r="F83" s="194"/>
      <c r="G83" s="194"/>
      <c r="H83" s="194"/>
      <c r="I83" s="194"/>
    </row>
    <row r="84" spans="1:10" ht="15.75">
      <c r="A84" s="196" t="s">
        <v>293</v>
      </c>
      <c r="B84" s="196" t="s">
        <v>294</v>
      </c>
      <c r="C84" s="197" t="s">
        <v>671</v>
      </c>
      <c r="J84" s="194"/>
    </row>
    <row r="85" spans="1:10">
      <c r="A85" s="198">
        <v>200</v>
      </c>
      <c r="B85" s="198">
        <v>100</v>
      </c>
      <c r="C85" s="198">
        <v>100</v>
      </c>
    </row>
    <row r="87" spans="1:10" ht="15.75">
      <c r="A87" s="157" t="s">
        <v>672</v>
      </c>
      <c r="B87" s="157"/>
      <c r="C87" s="157"/>
      <c r="D87" s="157"/>
      <c r="E87" s="157"/>
      <c r="F87" s="157"/>
      <c r="G87" s="157"/>
    </row>
    <row r="88" spans="1:10">
      <c r="A88" t="s">
        <v>462</v>
      </c>
      <c r="B88" t="s">
        <v>463</v>
      </c>
      <c r="C88" t="s">
        <v>464</v>
      </c>
    </row>
    <row r="89" spans="1:10">
      <c r="A89">
        <v>10</v>
      </c>
      <c r="B89">
        <v>8</v>
      </c>
      <c r="C89">
        <v>3</v>
      </c>
    </row>
    <row r="91" spans="1:10" ht="15.75">
      <c r="A91" s="157" t="s">
        <v>678</v>
      </c>
      <c r="B91" s="157" t="s">
        <v>471</v>
      </c>
    </row>
    <row r="92" spans="1:10">
      <c r="B92" t="s">
        <v>679</v>
      </c>
      <c r="C92" t="s">
        <v>680</v>
      </c>
      <c r="D92" t="s">
        <v>681</v>
      </c>
    </row>
    <row r="93" spans="1:10">
      <c r="A93" t="s">
        <v>201</v>
      </c>
      <c r="B93">
        <v>150</v>
      </c>
      <c r="C93">
        <v>100</v>
      </c>
      <c r="D93">
        <v>50</v>
      </c>
    </row>
    <row r="94" spans="1:10">
      <c r="A94" t="s">
        <v>202</v>
      </c>
      <c r="B94">
        <v>100</v>
      </c>
      <c r="C94">
        <v>50</v>
      </c>
      <c r="D94">
        <v>25</v>
      </c>
    </row>
    <row r="95" spans="1:10">
      <c r="A95" t="s">
        <v>203</v>
      </c>
      <c r="B95">
        <v>50</v>
      </c>
      <c r="C95">
        <v>30</v>
      </c>
      <c r="D95">
        <v>15</v>
      </c>
    </row>
    <row r="96" spans="1:10">
      <c r="A96" t="s">
        <v>204</v>
      </c>
      <c r="B96">
        <v>40</v>
      </c>
      <c r="C96">
        <v>30</v>
      </c>
      <c r="D96">
        <v>15</v>
      </c>
    </row>
    <row r="97" spans="1:8">
      <c r="A97" t="s">
        <v>205</v>
      </c>
      <c r="B97">
        <v>30</v>
      </c>
      <c r="C97">
        <v>15</v>
      </c>
      <c r="D97">
        <v>10</v>
      </c>
    </row>
    <row r="99" spans="1:8">
      <c r="A99" t="s">
        <v>682</v>
      </c>
    </row>
    <row r="100" spans="1:8">
      <c r="B100" t="s">
        <v>679</v>
      </c>
      <c r="C100" t="s">
        <v>680</v>
      </c>
      <c r="D100" t="s">
        <v>681</v>
      </c>
    </row>
    <row r="101" spans="1:8">
      <c r="A101" t="s">
        <v>210</v>
      </c>
      <c r="B101">
        <v>100</v>
      </c>
      <c r="C101">
        <v>50</v>
      </c>
      <c r="D101">
        <v>25</v>
      </c>
    </row>
    <row r="102" spans="1:8">
      <c r="A102" t="s">
        <v>212</v>
      </c>
      <c r="B102">
        <v>60</v>
      </c>
      <c r="C102">
        <v>40</v>
      </c>
      <c r="D102">
        <v>20</v>
      </c>
    </row>
    <row r="103" spans="1:8">
      <c r="A103" t="s">
        <v>211</v>
      </c>
      <c r="B103">
        <v>40</v>
      </c>
      <c r="C103">
        <v>20</v>
      </c>
      <c r="D103">
        <v>15</v>
      </c>
    </row>
    <row r="104" spans="1:8">
      <c r="A104" t="s">
        <v>213</v>
      </c>
      <c r="B104">
        <v>30</v>
      </c>
      <c r="C104">
        <v>15</v>
      </c>
      <c r="D104">
        <v>10</v>
      </c>
    </row>
    <row r="106" spans="1:8" ht="15.75">
      <c r="A106" s="157" t="s">
        <v>683</v>
      </c>
      <c r="B106" s="157"/>
      <c r="C106" s="157"/>
      <c r="D106" s="157"/>
      <c r="E106" s="157"/>
      <c r="F106" s="157"/>
      <c r="G106" s="157"/>
      <c r="H106" s="157"/>
    </row>
    <row r="107" spans="1:8">
      <c r="A107" t="s">
        <v>685</v>
      </c>
      <c r="B107" t="s">
        <v>686</v>
      </c>
      <c r="C107" t="s">
        <v>684</v>
      </c>
    </row>
    <row r="108" spans="1:8">
      <c r="A108">
        <v>0.75</v>
      </c>
      <c r="B108">
        <v>0.6</v>
      </c>
      <c r="C108">
        <v>0.5</v>
      </c>
    </row>
    <row r="110" spans="1:8" ht="15.75" customHeight="1">
      <c r="A110" s="157" t="s">
        <v>687</v>
      </c>
      <c r="B110" s="157"/>
      <c r="C110" s="157"/>
      <c r="D110" s="157"/>
      <c r="E110" s="157"/>
      <c r="F110" s="157"/>
      <c r="G110" s="157"/>
      <c r="H110" s="157"/>
    </row>
    <row r="111" spans="1:8">
      <c r="A111" t="s">
        <v>688</v>
      </c>
      <c r="B111" t="s">
        <v>689</v>
      </c>
      <c r="C111" t="s">
        <v>690</v>
      </c>
      <c r="D111" t="s">
        <v>691</v>
      </c>
    </row>
    <row r="112" spans="1:8">
      <c r="A112">
        <v>30</v>
      </c>
      <c r="B112">
        <v>15</v>
      </c>
      <c r="C112">
        <v>10</v>
      </c>
      <c r="D112">
        <v>5</v>
      </c>
    </row>
    <row r="114" spans="1:8" ht="15.75">
      <c r="A114" s="335" t="s">
        <v>692</v>
      </c>
      <c r="B114" s="335"/>
      <c r="C114" s="335"/>
      <c r="D114" s="335"/>
      <c r="E114" s="335"/>
      <c r="F114" s="335"/>
      <c r="G114" s="335"/>
      <c r="H114" s="335"/>
    </row>
    <row r="115" spans="1:8">
      <c r="A115" t="s">
        <v>693</v>
      </c>
      <c r="B115" t="s">
        <v>694</v>
      </c>
      <c r="C115" t="s">
        <v>695</v>
      </c>
      <c r="D115" t="s">
        <v>696</v>
      </c>
    </row>
    <row r="116" spans="1:8">
      <c r="A116">
        <v>0.3</v>
      </c>
      <c r="B116">
        <v>0.4</v>
      </c>
      <c r="C116">
        <v>0.4</v>
      </c>
      <c r="D116">
        <v>0.3</v>
      </c>
    </row>
    <row r="118" spans="1:8" ht="15.75">
      <c r="A118" s="191" t="s">
        <v>706</v>
      </c>
      <c r="B118" s="191"/>
      <c r="C118" s="191"/>
      <c r="D118" s="191"/>
      <c r="E118" s="191"/>
      <c r="F118" s="191"/>
    </row>
    <row r="119" spans="1:8">
      <c r="A119" s="160" t="s">
        <v>697</v>
      </c>
      <c r="B119" s="160" t="s">
        <v>698</v>
      </c>
    </row>
    <row r="120" spans="1:8">
      <c r="A120">
        <v>10</v>
      </c>
      <c r="B120">
        <v>8</v>
      </c>
    </row>
    <row r="122" spans="1:8">
      <c r="A122" t="s">
        <v>764</v>
      </c>
    </row>
    <row r="123" spans="1:8">
      <c r="A123" s="187" t="s">
        <v>766</v>
      </c>
      <c r="B123" s="187" t="s">
        <v>765</v>
      </c>
      <c r="C123" s="187" t="str">
        <f>CONCATENATE("Sub îndrumarea comisiei care include ",functie," ",nume_candidat)</f>
        <v>Sub îndrumarea comisiei care include Profesor Ciutina Adrian</v>
      </c>
    </row>
    <row r="124" spans="1:8">
      <c r="A124">
        <v>50</v>
      </c>
      <c r="B124">
        <v>10</v>
      </c>
      <c r="C124">
        <v>5</v>
      </c>
    </row>
    <row r="126" spans="1:8" ht="15.75">
      <c r="A126" s="191" t="s">
        <v>705</v>
      </c>
      <c r="B126" s="191"/>
      <c r="C126" s="191"/>
      <c r="D126" s="191"/>
      <c r="E126" s="191"/>
    </row>
    <row r="127" spans="1:8">
      <c r="A127" t="s">
        <v>702</v>
      </c>
      <c r="B127" t="s">
        <v>703</v>
      </c>
      <c r="C127" t="s">
        <v>704</v>
      </c>
    </row>
    <row r="128" spans="1:8">
      <c r="A128" s="187">
        <v>20</v>
      </c>
      <c r="B128" s="187">
        <v>5</v>
      </c>
      <c r="C128" s="187">
        <v>2</v>
      </c>
    </row>
    <row r="130" spans="1:12">
      <c r="A130" t="s">
        <v>712</v>
      </c>
    </row>
    <row r="131" spans="1:12">
      <c r="A131" t="s">
        <v>714</v>
      </c>
      <c r="B131" t="s">
        <v>715</v>
      </c>
      <c r="C131" t="s">
        <v>716</v>
      </c>
      <c r="D131" t="s">
        <v>717</v>
      </c>
      <c r="E131" t="s">
        <v>718</v>
      </c>
      <c r="F131" t="s">
        <v>719</v>
      </c>
    </row>
    <row r="132" spans="1:12">
      <c r="A132" s="200">
        <v>50</v>
      </c>
      <c r="B132" s="201">
        <v>25</v>
      </c>
      <c r="C132" s="202">
        <v>10</v>
      </c>
      <c r="D132" s="200">
        <v>20</v>
      </c>
      <c r="E132" s="201">
        <v>10</v>
      </c>
      <c r="F132" s="202">
        <v>5</v>
      </c>
    </row>
    <row r="134" spans="1:12">
      <c r="A134" t="s">
        <v>713</v>
      </c>
    </row>
    <row r="135" spans="1:12">
      <c r="A135" t="s">
        <v>714</v>
      </c>
      <c r="B135" t="s">
        <v>715</v>
      </c>
      <c r="C135" t="s">
        <v>716</v>
      </c>
      <c r="D135" t="s">
        <v>717</v>
      </c>
      <c r="E135" t="s">
        <v>718</v>
      </c>
      <c r="F135" t="s">
        <v>719</v>
      </c>
    </row>
    <row r="136" spans="1:12">
      <c r="A136">
        <v>10</v>
      </c>
      <c r="B136">
        <v>6</v>
      </c>
      <c r="C136">
        <v>4</v>
      </c>
      <c r="D136">
        <v>5</v>
      </c>
      <c r="E136">
        <v>3</v>
      </c>
      <c r="F136">
        <v>2</v>
      </c>
    </row>
    <row r="139" spans="1:12">
      <c r="A139" t="s">
        <v>734</v>
      </c>
    </row>
    <row r="140" spans="1:12" ht="360">
      <c r="A140" s="203" t="s">
        <v>722</v>
      </c>
      <c r="B140" s="204" t="s">
        <v>723</v>
      </c>
      <c r="C140" s="204" t="s">
        <v>724</v>
      </c>
      <c r="D140" s="205" t="s">
        <v>725</v>
      </c>
      <c r="E140" s="203" t="s">
        <v>726</v>
      </c>
      <c r="F140" s="204" t="s">
        <v>727</v>
      </c>
      <c r="G140" s="204" t="s">
        <v>728</v>
      </c>
      <c r="H140" s="205" t="s">
        <v>729</v>
      </c>
      <c r="I140" s="203" t="s">
        <v>730</v>
      </c>
      <c r="K140" s="204" t="s">
        <v>732</v>
      </c>
      <c r="L140" s="205" t="s">
        <v>733</v>
      </c>
    </row>
    <row r="141" spans="1:12" ht="255">
      <c r="A141" s="203">
        <v>400</v>
      </c>
      <c r="B141" s="204">
        <v>200</v>
      </c>
      <c r="C141" s="204">
        <v>100</v>
      </c>
      <c r="D141" s="205">
        <v>50</v>
      </c>
      <c r="E141" s="203">
        <v>200</v>
      </c>
      <c r="F141" s="204">
        <v>100</v>
      </c>
      <c r="G141" s="204">
        <v>50</v>
      </c>
      <c r="H141" s="205">
        <v>25</v>
      </c>
      <c r="I141" s="203">
        <v>20</v>
      </c>
      <c r="J141" s="204" t="s">
        <v>731</v>
      </c>
      <c r="K141" s="204">
        <v>10</v>
      </c>
      <c r="L141" s="205">
        <v>5</v>
      </c>
    </row>
    <row r="142" spans="1:12">
      <c r="J142" s="204">
        <v>10</v>
      </c>
    </row>
    <row r="143" spans="1:12" ht="15.75">
      <c r="A143" s="336" t="s">
        <v>736</v>
      </c>
      <c r="B143" s="336"/>
      <c r="C143" s="336"/>
      <c r="D143" s="336"/>
      <c r="E143" s="336"/>
    </row>
    <row r="144" spans="1:12">
      <c r="A144" s="201" t="s">
        <v>737</v>
      </c>
      <c r="B144" s="206" t="s">
        <v>738</v>
      </c>
    </row>
    <row r="145" spans="1:3">
      <c r="A145" s="201">
        <v>100</v>
      </c>
      <c r="B145" s="202">
        <v>50</v>
      </c>
    </row>
    <row r="147" spans="1:3" ht="30">
      <c r="A147" s="181" t="s">
        <v>740</v>
      </c>
      <c r="B147" s="182" t="s">
        <v>353</v>
      </c>
      <c r="C147" s="182" t="s">
        <v>353</v>
      </c>
    </row>
    <row r="148" spans="1:3">
      <c r="A148" s="207" t="s">
        <v>741</v>
      </c>
      <c r="B148" s="207" t="s">
        <v>742</v>
      </c>
    </row>
    <row r="149" spans="1:3">
      <c r="A149" s="182">
        <v>10</v>
      </c>
      <c r="B149" s="182">
        <v>5</v>
      </c>
    </row>
  </sheetData>
  <sheetProtection algorithmName="SHA-512" hashValue="CceFCUGkL/mZlFUNPQD59O6UMXO89659AK4NuWTNEDDeDZRsVeZ1cWRJNRQ25xEAWXyaZz//bwQ/TpdIOjbYhQ==" saltValue="DyUFJq+PDstJ6eqq+8WXAQ==" spinCount="100000" sheet="1" objects="1" scenarios="1"/>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opLeftCell="A34" zoomScaleNormal="100" workbookViewId="0">
      <selection activeCell="D162" sqref="A1:D162"/>
    </sheetView>
  </sheetViews>
  <sheetFormatPr defaultColWidth="9.140625" defaultRowHeight="15"/>
  <cols>
    <col min="1" max="1" width="6.85546875" style="282" customWidth="1"/>
    <col min="2" max="2" width="104.42578125" style="226" customWidth="1"/>
    <col min="3" max="3" width="20" style="438" customWidth="1"/>
    <col min="4" max="4" width="15.85546875" style="481" customWidth="1"/>
    <col min="5" max="5" width="93.7109375" style="226" bestFit="1" customWidth="1"/>
    <col min="6" max="16384" width="9.140625" style="226"/>
  </cols>
  <sheetData>
    <row r="1" spans="1:6" s="219" customFormat="1">
      <c r="A1" s="216" t="s">
        <v>228</v>
      </c>
      <c r="B1" s="217"/>
      <c r="C1" s="424"/>
      <c r="D1" s="452"/>
      <c r="E1" s="218"/>
      <c r="F1" s="218"/>
    </row>
    <row r="2" spans="1:6" s="219" customFormat="1">
      <c r="A2" s="155" t="str">
        <f>IF(ISBLANK(facultate), IF(ISBLANK(departament),"","Departament " &amp; departament), "Facultatea " &amp; facultate)</f>
        <v>Facultatea Construcții</v>
      </c>
      <c r="B2" s="217"/>
      <c r="C2" s="424"/>
      <c r="D2" s="452"/>
      <c r="E2" s="218"/>
      <c r="F2" s="218"/>
    </row>
    <row r="3" spans="1:6" s="219" customFormat="1">
      <c r="A3" s="155" t="str">
        <f>IF(ISBLANK(departament),"","Departamentul " &amp; departament)</f>
        <v>Departamentul Căi de Comunicație Terestre, Fundații și Cadastru</v>
      </c>
      <c r="B3" s="217"/>
      <c r="C3" s="424"/>
      <c r="D3" s="452"/>
      <c r="E3" s="218"/>
      <c r="F3" s="218"/>
    </row>
    <row r="4" spans="1:6" s="221" customFormat="1" ht="15.75">
      <c r="A4" s="220"/>
      <c r="B4" s="220"/>
      <c r="C4" s="283" t="str">
        <f>CONCATENATE(functie," ",nume_candidat)</f>
        <v>Profesor Ciutina Adrian</v>
      </c>
      <c r="D4" s="453"/>
    </row>
    <row r="5" spans="1:6" ht="15.75">
      <c r="A5" s="222" t="s">
        <v>353</v>
      </c>
      <c r="B5" s="223" t="s">
        <v>429</v>
      </c>
      <c r="C5" s="425"/>
      <c r="D5" s="454" t="s">
        <v>353</v>
      </c>
      <c r="E5" s="225"/>
    </row>
    <row r="6" spans="1:6" ht="30" customHeight="1">
      <c r="A6" s="227">
        <v>1</v>
      </c>
      <c r="B6" s="228" t="s">
        <v>430</v>
      </c>
      <c r="C6" s="426">
        <f>I.1!L9</f>
        <v>0</v>
      </c>
      <c r="D6" s="455">
        <v>100</v>
      </c>
      <c r="E6" s="229" t="s">
        <v>431</v>
      </c>
    </row>
    <row r="7" spans="1:6" ht="30" customHeight="1">
      <c r="A7" s="230">
        <v>2</v>
      </c>
      <c r="B7" s="231" t="s">
        <v>811</v>
      </c>
      <c r="C7" s="427">
        <f>SUM(C8,C14,C20,C23)</f>
        <v>215</v>
      </c>
      <c r="D7" s="456" t="s">
        <v>353</v>
      </c>
      <c r="E7" s="232"/>
    </row>
    <row r="8" spans="1:6" ht="30" customHeight="1">
      <c r="A8" s="227">
        <v>2.1</v>
      </c>
      <c r="B8" s="228" t="s">
        <v>534</v>
      </c>
      <c r="C8" s="428">
        <f>SUM(C9:C13)</f>
        <v>15</v>
      </c>
      <c r="D8" s="457" t="s">
        <v>353</v>
      </c>
      <c r="E8" s="229" t="s">
        <v>353</v>
      </c>
    </row>
    <row r="9" spans="1:6" ht="30" customHeight="1">
      <c r="A9" s="233" t="s">
        <v>80</v>
      </c>
      <c r="B9" s="234" t="s">
        <v>535</v>
      </c>
      <c r="C9" s="429">
        <f>'I.2.1a'!$I$9</f>
        <v>0</v>
      </c>
      <c r="D9" s="414" t="s">
        <v>432</v>
      </c>
      <c r="E9" s="507" t="s">
        <v>810</v>
      </c>
    </row>
    <row r="10" spans="1:6" ht="30" customHeight="1">
      <c r="A10" s="235" t="s">
        <v>81</v>
      </c>
      <c r="B10" s="229" t="s">
        <v>536</v>
      </c>
      <c r="C10" s="429">
        <f>'I.2.1b'!$I$9</f>
        <v>0</v>
      </c>
      <c r="D10" s="457" t="s">
        <v>433</v>
      </c>
      <c r="E10" s="508"/>
    </row>
    <row r="11" spans="1:6" ht="30" customHeight="1">
      <c r="A11" s="235" t="s">
        <v>399</v>
      </c>
      <c r="B11" s="229" t="s">
        <v>537</v>
      </c>
      <c r="C11" s="429">
        <f>'I.2.1c'!$I$9</f>
        <v>15</v>
      </c>
      <c r="D11" s="457" t="s">
        <v>434</v>
      </c>
      <c r="E11" s="508"/>
    </row>
    <row r="12" spans="1:6" ht="45">
      <c r="A12" s="235" t="s">
        <v>410</v>
      </c>
      <c r="B12" s="229" t="s">
        <v>538</v>
      </c>
      <c r="C12" s="429">
        <f>'I.2.1d'!$I$9</f>
        <v>0</v>
      </c>
      <c r="D12" s="457" t="s">
        <v>435</v>
      </c>
      <c r="E12" s="508"/>
    </row>
    <row r="13" spans="1:6" ht="30" customHeight="1">
      <c r="A13" s="235" t="s">
        <v>411</v>
      </c>
      <c r="B13" s="229" t="s">
        <v>550</v>
      </c>
      <c r="C13" s="429">
        <f>'I.2.1e'!$I$9</f>
        <v>0</v>
      </c>
      <c r="D13" s="457" t="s">
        <v>436</v>
      </c>
      <c r="E13" s="508"/>
    </row>
    <row r="14" spans="1:6" ht="30" customHeight="1">
      <c r="A14" s="227">
        <v>2.2000000000000002</v>
      </c>
      <c r="B14" s="236" t="s">
        <v>423</v>
      </c>
      <c r="C14" s="430">
        <f>SUM(C15:C19)</f>
        <v>0</v>
      </c>
      <c r="D14" s="457" t="s">
        <v>353</v>
      </c>
      <c r="E14" s="508"/>
    </row>
    <row r="15" spans="1:6" ht="30" customHeight="1">
      <c r="A15" s="235" t="s">
        <v>418</v>
      </c>
      <c r="B15" s="229" t="s">
        <v>424</v>
      </c>
      <c r="C15" s="429">
        <f>'I.2.2a'!$I$9</f>
        <v>0</v>
      </c>
      <c r="D15" s="457" t="s">
        <v>437</v>
      </c>
      <c r="E15" s="508"/>
    </row>
    <row r="16" spans="1:6" ht="30" customHeight="1">
      <c r="A16" s="235" t="s">
        <v>419</v>
      </c>
      <c r="B16" s="237" t="s">
        <v>425</v>
      </c>
      <c r="C16" s="429">
        <f>'I.2.2b'!$I$9</f>
        <v>0</v>
      </c>
      <c r="D16" s="457" t="s">
        <v>438</v>
      </c>
      <c r="E16" s="508"/>
    </row>
    <row r="17" spans="1:5" ht="30" customHeight="1">
      <c r="A17" s="235" t="s">
        <v>420</v>
      </c>
      <c r="B17" s="237" t="s">
        <v>426</v>
      </c>
      <c r="C17" s="429">
        <f>'I.2.2c'!$I$9</f>
        <v>0</v>
      </c>
      <c r="D17" s="457" t="s">
        <v>439</v>
      </c>
      <c r="E17" s="508"/>
    </row>
    <row r="18" spans="1:5" ht="30" customHeight="1">
      <c r="A18" s="235" t="s">
        <v>421</v>
      </c>
      <c r="B18" s="229" t="s">
        <v>427</v>
      </c>
      <c r="C18" s="429">
        <f>'I.2.2d'!$I$9</f>
        <v>0</v>
      </c>
      <c r="D18" s="457" t="s">
        <v>440</v>
      </c>
      <c r="E18" s="508"/>
    </row>
    <row r="19" spans="1:5" ht="30" customHeight="1">
      <c r="A19" s="235" t="s">
        <v>422</v>
      </c>
      <c r="B19" s="229" t="s">
        <v>428</v>
      </c>
      <c r="C19" s="429">
        <f>'I.2.2e'!$I$9</f>
        <v>0</v>
      </c>
      <c r="D19" s="457" t="s">
        <v>441</v>
      </c>
      <c r="E19" s="508"/>
    </row>
    <row r="20" spans="1:5" ht="30" customHeight="1">
      <c r="A20" s="227">
        <v>2.2999999999999998</v>
      </c>
      <c r="B20" s="228" t="s">
        <v>551</v>
      </c>
      <c r="C20" s="428">
        <f>SUM(C21:C22)</f>
        <v>0</v>
      </c>
      <c r="D20" s="457" t="s">
        <v>353</v>
      </c>
      <c r="E20" s="508"/>
    </row>
    <row r="21" spans="1:5" ht="30" customHeight="1">
      <c r="A21" s="235" t="s">
        <v>442</v>
      </c>
      <c r="B21" s="229" t="s">
        <v>552</v>
      </c>
      <c r="C21" s="428">
        <f>'I.2.3a'!I9</f>
        <v>0</v>
      </c>
      <c r="D21" s="457" t="s">
        <v>443</v>
      </c>
      <c r="E21" s="508"/>
    </row>
    <row r="22" spans="1:5" ht="30" customHeight="1">
      <c r="A22" s="235" t="s">
        <v>444</v>
      </c>
      <c r="B22" s="229" t="s">
        <v>553</v>
      </c>
      <c r="C22" s="428">
        <f>'I.2.3b'!I9</f>
        <v>0</v>
      </c>
      <c r="D22" s="457" t="s">
        <v>436</v>
      </c>
      <c r="E22" s="509"/>
    </row>
    <row r="23" spans="1:5" ht="30" customHeight="1">
      <c r="A23" s="227">
        <v>2.4</v>
      </c>
      <c r="B23" s="228" t="s">
        <v>445</v>
      </c>
      <c r="C23" s="426">
        <f>'I.2.4'!I9</f>
        <v>200</v>
      </c>
      <c r="D23" s="457" t="s">
        <v>446</v>
      </c>
      <c r="E23" s="228" t="s">
        <v>353</v>
      </c>
    </row>
    <row r="24" spans="1:5" ht="105">
      <c r="A24" s="230">
        <v>3</v>
      </c>
      <c r="B24" s="231" t="s">
        <v>932</v>
      </c>
      <c r="C24" s="431">
        <f>I.3!I11</f>
        <v>0</v>
      </c>
      <c r="D24" s="414" t="s">
        <v>813</v>
      </c>
      <c r="E24" s="234" t="s">
        <v>812</v>
      </c>
    </row>
    <row r="25" spans="1:5" ht="30" customHeight="1">
      <c r="A25" s="227">
        <v>4</v>
      </c>
      <c r="B25" s="228" t="s">
        <v>447</v>
      </c>
      <c r="C25" s="428">
        <f>I.4!E11</f>
        <v>210</v>
      </c>
      <c r="D25" s="457">
        <v>10</v>
      </c>
      <c r="E25" s="229" t="s">
        <v>448</v>
      </c>
    </row>
    <row r="26" spans="1:5" ht="60">
      <c r="A26" s="227">
        <v>5</v>
      </c>
      <c r="B26" s="228" t="s">
        <v>809</v>
      </c>
      <c r="C26" s="428">
        <f>I.5!D11</f>
        <v>163.9</v>
      </c>
      <c r="D26" s="457" t="s">
        <v>928</v>
      </c>
      <c r="E26" s="229" t="s">
        <v>353</v>
      </c>
    </row>
    <row r="27" spans="1:5" ht="60">
      <c r="A27" s="230">
        <v>6</v>
      </c>
      <c r="B27" s="231" t="s">
        <v>929</v>
      </c>
      <c r="C27" s="431">
        <f>I.6!F11</f>
        <v>0</v>
      </c>
      <c r="D27" s="415" t="s">
        <v>815</v>
      </c>
      <c r="E27" s="234" t="s">
        <v>814</v>
      </c>
    </row>
    <row r="28" spans="1:5" ht="45">
      <c r="A28" s="230">
        <v>7</v>
      </c>
      <c r="B28" s="231" t="s">
        <v>931</v>
      </c>
      <c r="C28" s="431">
        <f>I.7!F11</f>
        <v>0</v>
      </c>
      <c r="D28" s="458" t="s">
        <v>817</v>
      </c>
      <c r="E28" s="234" t="s">
        <v>816</v>
      </c>
    </row>
    <row r="29" spans="1:5" ht="60">
      <c r="A29" s="227">
        <v>8</v>
      </c>
      <c r="B29" s="228" t="s">
        <v>930</v>
      </c>
      <c r="C29" s="428">
        <f>I.8!E11</f>
        <v>0</v>
      </c>
      <c r="D29" s="414" t="s">
        <v>818</v>
      </c>
      <c r="E29" s="234" t="s">
        <v>449</v>
      </c>
    </row>
    <row r="30" spans="1:5" ht="30" customHeight="1">
      <c r="A30" s="230">
        <v>9</v>
      </c>
      <c r="B30" s="231" t="s">
        <v>450</v>
      </c>
      <c r="C30" s="431">
        <f>I.9!D11</f>
        <v>0</v>
      </c>
      <c r="D30" s="414" t="s">
        <v>451</v>
      </c>
      <c r="E30" s="234" t="s">
        <v>578</v>
      </c>
    </row>
    <row r="31" spans="1:5">
      <c r="A31" s="238" t="s">
        <v>353</v>
      </c>
      <c r="B31" s="239" t="s">
        <v>452</v>
      </c>
      <c r="C31" s="439" t="s">
        <v>453</v>
      </c>
      <c r="D31" s="459" t="s">
        <v>353</v>
      </c>
      <c r="E31" s="240" t="s">
        <v>353</v>
      </c>
    </row>
    <row r="32" spans="1:5">
      <c r="A32" s="241"/>
      <c r="B32" s="242" t="s">
        <v>353</v>
      </c>
      <c r="C32" s="440" t="s">
        <v>454</v>
      </c>
      <c r="D32" s="460"/>
      <c r="E32" s="243"/>
    </row>
    <row r="33" spans="1:5">
      <c r="A33" s="241"/>
      <c r="B33" s="242" t="s">
        <v>455</v>
      </c>
      <c r="C33" s="440" t="s">
        <v>456</v>
      </c>
      <c r="D33" s="460"/>
      <c r="E33" s="243"/>
    </row>
    <row r="34" spans="1:5">
      <c r="A34" s="244"/>
      <c r="B34" s="245"/>
      <c r="C34" s="441" t="s">
        <v>457</v>
      </c>
      <c r="D34" s="461"/>
      <c r="E34" s="245"/>
    </row>
    <row r="35" spans="1:5" ht="15.75">
      <c r="A35" s="222" t="s">
        <v>353</v>
      </c>
      <c r="B35" s="223" t="s">
        <v>429</v>
      </c>
      <c r="C35" s="432">
        <f>SUM(C6,C7,C24,C25,C27,C26,C28,C29,C30)</f>
        <v>588.9</v>
      </c>
      <c r="D35" s="454" t="s">
        <v>353</v>
      </c>
      <c r="E35" s="224" t="s">
        <v>353</v>
      </c>
    </row>
    <row r="37" spans="1:5" ht="15.75">
      <c r="A37" s="222" t="s">
        <v>353</v>
      </c>
      <c r="B37" s="223" t="s">
        <v>458</v>
      </c>
      <c r="C37" s="425"/>
      <c r="D37" s="462" t="s">
        <v>353</v>
      </c>
      <c r="E37" s="246"/>
    </row>
    <row r="38" spans="1:5" ht="15.75">
      <c r="A38" s="247">
        <v>1</v>
      </c>
      <c r="B38" s="248" t="s">
        <v>539</v>
      </c>
      <c r="C38" s="431">
        <f>SUM(C39:C42)</f>
        <v>4264.5</v>
      </c>
      <c r="D38" s="271" t="s">
        <v>353</v>
      </c>
      <c r="E38" s="249" t="s">
        <v>459</v>
      </c>
    </row>
    <row r="39" spans="1:5" ht="105">
      <c r="A39" s="250">
        <v>1.1000000000000001</v>
      </c>
      <c r="B39" s="416" t="s">
        <v>819</v>
      </c>
      <c r="C39" s="431">
        <f>'II1.1BDI'!G9+'II1.1'!G9</f>
        <v>3048.5</v>
      </c>
      <c r="D39" s="463" t="s">
        <v>820</v>
      </c>
      <c r="E39" s="510" t="s">
        <v>823</v>
      </c>
    </row>
    <row r="40" spans="1:5" ht="75">
      <c r="A40" s="250">
        <v>1.2</v>
      </c>
      <c r="B40" s="416" t="s">
        <v>821</v>
      </c>
      <c r="C40" s="431">
        <f>'II1.2'!G9</f>
        <v>1216</v>
      </c>
      <c r="D40" s="464" t="s">
        <v>822</v>
      </c>
      <c r="E40" s="511"/>
    </row>
    <row r="41" spans="1:5" ht="45">
      <c r="A41" s="250">
        <v>1.3</v>
      </c>
      <c r="B41" s="449" t="s">
        <v>824</v>
      </c>
      <c r="C41" s="431">
        <f>'II1.3'!G9</f>
        <v>0</v>
      </c>
      <c r="D41" s="464" t="s">
        <v>825</v>
      </c>
      <c r="E41" s="251" t="s">
        <v>460</v>
      </c>
    </row>
    <row r="42" spans="1:5" ht="15.75">
      <c r="A42" s="252">
        <v>1.4</v>
      </c>
      <c r="B42" s="422" t="s">
        <v>828</v>
      </c>
      <c r="C42" s="431">
        <f>'II1.4'!I9</f>
        <v>0</v>
      </c>
      <c r="D42" s="465"/>
      <c r="E42" s="417"/>
    </row>
    <row r="43" spans="1:5" ht="15.75">
      <c r="A43" s="423" t="s">
        <v>833</v>
      </c>
      <c r="B43" s="422" t="s">
        <v>829</v>
      </c>
      <c r="C43" s="431">
        <f>'II1.4'!S9</f>
        <v>0</v>
      </c>
      <c r="D43" s="466" t="s">
        <v>830</v>
      </c>
      <c r="E43" s="417" t="s">
        <v>826</v>
      </c>
    </row>
    <row r="44" spans="1:5" ht="15.75">
      <c r="A44" s="423" t="s">
        <v>834</v>
      </c>
      <c r="B44" s="422" t="s">
        <v>831</v>
      </c>
      <c r="C44" s="431">
        <f>C42-C43</f>
        <v>0</v>
      </c>
      <c r="D44" s="466" t="s">
        <v>832</v>
      </c>
      <c r="E44" s="417" t="s">
        <v>826</v>
      </c>
    </row>
    <row r="45" spans="1:5" ht="45">
      <c r="A45" s="253">
        <v>2</v>
      </c>
      <c r="B45" s="254" t="s">
        <v>461</v>
      </c>
      <c r="C45" s="431">
        <f>C46+C50</f>
        <v>2005.3500659111689</v>
      </c>
      <c r="D45" s="271" t="s">
        <v>353</v>
      </c>
      <c r="E45" s="248" t="s">
        <v>353</v>
      </c>
    </row>
    <row r="46" spans="1:5" ht="60">
      <c r="A46" s="255" t="s">
        <v>80</v>
      </c>
      <c r="B46" s="256" t="s">
        <v>540</v>
      </c>
      <c r="C46" s="431">
        <f>'II2.1a'!M9</f>
        <v>88.33</v>
      </c>
      <c r="D46" s="466"/>
      <c r="E46" s="512" t="s">
        <v>847</v>
      </c>
    </row>
    <row r="47" spans="1:5" ht="30">
      <c r="A47" s="255"/>
      <c r="B47" s="448" t="s">
        <v>836</v>
      </c>
      <c r="C47" s="431">
        <f>'II2.1a'!Q9</f>
        <v>88.33</v>
      </c>
      <c r="D47" s="467" t="s">
        <v>839</v>
      </c>
      <c r="E47" s="513"/>
    </row>
    <row r="48" spans="1:5" ht="30">
      <c r="A48" s="255"/>
      <c r="B48" s="448" t="s">
        <v>837</v>
      </c>
      <c r="C48" s="431">
        <f>'II2.1a'!R9</f>
        <v>0</v>
      </c>
      <c r="D48" s="467" t="s">
        <v>840</v>
      </c>
      <c r="E48" s="513"/>
    </row>
    <row r="49" spans="1:5" ht="45">
      <c r="A49" s="255"/>
      <c r="B49" s="448" t="s">
        <v>838</v>
      </c>
      <c r="C49" s="431">
        <f>'II2.1a'!S9</f>
        <v>0</v>
      </c>
      <c r="D49" s="466" t="s">
        <v>841</v>
      </c>
      <c r="E49" s="513"/>
    </row>
    <row r="50" spans="1:5" ht="45">
      <c r="A50" s="255" t="s">
        <v>81</v>
      </c>
      <c r="B50" s="450" t="s">
        <v>541</v>
      </c>
      <c r="C50" s="431">
        <f>'II2.1b'!M9</f>
        <v>1917.020065911169</v>
      </c>
      <c r="D50" s="468"/>
      <c r="E50" s="513"/>
    </row>
    <row r="51" spans="1:5" ht="30">
      <c r="A51" s="255"/>
      <c r="B51" s="450" t="s">
        <v>842</v>
      </c>
      <c r="C51" s="431">
        <f>'II2.1b'!R9</f>
        <v>504.7552927158211</v>
      </c>
      <c r="D51" s="467" t="s">
        <v>845</v>
      </c>
      <c r="E51" s="513"/>
    </row>
    <row r="52" spans="1:5" ht="30">
      <c r="A52" s="255"/>
      <c r="B52" s="450" t="s">
        <v>843</v>
      </c>
      <c r="C52" s="431">
        <f>'II2.1b'!S9</f>
        <v>0</v>
      </c>
      <c r="D52" s="467" t="s">
        <v>846</v>
      </c>
      <c r="E52" s="513"/>
    </row>
    <row r="53" spans="1:5" ht="45">
      <c r="A53" s="255"/>
      <c r="B53" s="450" t="s">
        <v>844</v>
      </c>
      <c r="C53" s="431">
        <f>'II2.1b'!T9</f>
        <v>1412.264773195348</v>
      </c>
      <c r="D53" s="466" t="s">
        <v>841</v>
      </c>
      <c r="E53" s="513"/>
    </row>
    <row r="54" spans="1:5" ht="15.75">
      <c r="A54" s="257">
        <v>3</v>
      </c>
      <c r="B54" s="258" t="s">
        <v>784</v>
      </c>
      <c r="C54" s="431">
        <f>'II3'!D9</f>
        <v>2222</v>
      </c>
      <c r="D54" s="469" t="s">
        <v>353</v>
      </c>
      <c r="E54" s="514" t="s">
        <v>854</v>
      </c>
    </row>
    <row r="55" spans="1:5" ht="15.75">
      <c r="A55" s="451">
        <v>3.1</v>
      </c>
      <c r="B55" s="449" t="s">
        <v>462</v>
      </c>
      <c r="C55" s="431">
        <f>'II3'!D10</f>
        <v>790</v>
      </c>
      <c r="D55" s="469" t="s">
        <v>848</v>
      </c>
      <c r="E55" s="515"/>
    </row>
    <row r="56" spans="1:5" ht="15.75">
      <c r="A56" s="451">
        <v>3.2</v>
      </c>
      <c r="B56" s="449" t="s">
        <v>463</v>
      </c>
      <c r="C56" s="431">
        <f>'II3'!D11</f>
        <v>760</v>
      </c>
      <c r="D56" s="469" t="s">
        <v>849</v>
      </c>
      <c r="E56" s="515"/>
    </row>
    <row r="57" spans="1:5" ht="15.75">
      <c r="A57" s="451">
        <v>3.3</v>
      </c>
      <c r="B57" s="449" t="s">
        <v>464</v>
      </c>
      <c r="C57" s="431">
        <f>'II3'!D12</f>
        <v>672</v>
      </c>
      <c r="D57" s="469" t="s">
        <v>850</v>
      </c>
      <c r="E57" s="515"/>
    </row>
    <row r="58" spans="1:5" ht="15.75">
      <c r="A58" s="247">
        <v>4</v>
      </c>
      <c r="B58" s="248" t="s">
        <v>465</v>
      </c>
      <c r="C58" s="431">
        <f>'II4'!D14</f>
        <v>3200</v>
      </c>
      <c r="D58" s="468" t="s">
        <v>353</v>
      </c>
      <c r="E58" s="515"/>
    </row>
    <row r="59" spans="1:5" ht="18">
      <c r="A59" s="423">
        <v>4.0999999999999996</v>
      </c>
      <c r="B59" s="422" t="s">
        <v>466</v>
      </c>
      <c r="C59" s="431">
        <f>'II4'!D11</f>
        <v>1200</v>
      </c>
      <c r="D59" s="467" t="s">
        <v>851</v>
      </c>
      <c r="E59" s="515"/>
    </row>
    <row r="60" spans="1:5" ht="18">
      <c r="A60" s="423">
        <v>4.2</v>
      </c>
      <c r="B60" s="422" t="s">
        <v>467</v>
      </c>
      <c r="C60" s="431">
        <f>'II4'!D12</f>
        <v>1280</v>
      </c>
      <c r="D60" s="467" t="s">
        <v>852</v>
      </c>
      <c r="E60" s="515"/>
    </row>
    <row r="61" spans="1:5" ht="18">
      <c r="A61" s="423">
        <v>4.3</v>
      </c>
      <c r="B61" s="422" t="s">
        <v>468</v>
      </c>
      <c r="C61" s="431">
        <f>'II4'!D13</f>
        <v>720</v>
      </c>
      <c r="D61" s="467" t="s">
        <v>853</v>
      </c>
      <c r="E61" s="516"/>
    </row>
    <row r="62" spans="1:5" ht="15.75">
      <c r="A62" s="247">
        <v>5</v>
      </c>
      <c r="B62" s="248" t="s">
        <v>542</v>
      </c>
      <c r="C62" s="431">
        <f>SUM(C63,C71,C76,C79)</f>
        <v>0</v>
      </c>
      <c r="D62" s="468" t="s">
        <v>353</v>
      </c>
      <c r="E62" s="249" t="s">
        <v>353</v>
      </c>
    </row>
    <row r="63" spans="1:5" ht="15.75">
      <c r="A63" s="247" t="s">
        <v>469</v>
      </c>
      <c r="B63" s="248" t="s">
        <v>775</v>
      </c>
      <c r="C63" s="431"/>
      <c r="D63" s="468" t="s">
        <v>353</v>
      </c>
      <c r="E63" s="249" t="s">
        <v>353</v>
      </c>
    </row>
    <row r="64" spans="1:5" ht="95.25" customHeight="1">
      <c r="A64" s="250" t="s">
        <v>470</v>
      </c>
      <c r="B64" s="449" t="s">
        <v>855</v>
      </c>
      <c r="C64" s="431"/>
      <c r="D64" s="470" t="s">
        <v>856</v>
      </c>
      <c r="E64" s="251" t="s">
        <v>472</v>
      </c>
    </row>
    <row r="65" spans="1:5" ht="180">
      <c r="A65" s="250" t="s">
        <v>473</v>
      </c>
      <c r="B65" s="449" t="s">
        <v>857</v>
      </c>
      <c r="C65" s="431"/>
      <c r="D65" s="471" t="s">
        <v>858</v>
      </c>
      <c r="E65" s="251" t="s">
        <v>472</v>
      </c>
    </row>
    <row r="66" spans="1:5" ht="60">
      <c r="A66" s="250" t="s">
        <v>474</v>
      </c>
      <c r="B66" s="449" t="s">
        <v>859</v>
      </c>
      <c r="C66" s="431"/>
      <c r="D66" s="470" t="s">
        <v>860</v>
      </c>
      <c r="E66" s="251" t="s">
        <v>472</v>
      </c>
    </row>
    <row r="67" spans="1:5" ht="45">
      <c r="A67" s="250" t="s">
        <v>475</v>
      </c>
      <c r="B67" s="449" t="s">
        <v>861</v>
      </c>
      <c r="C67" s="431"/>
      <c r="D67" s="470" t="s">
        <v>862</v>
      </c>
      <c r="E67" s="251" t="s">
        <v>472</v>
      </c>
    </row>
    <row r="68" spans="1:5" ht="105">
      <c r="A68" s="250" t="s">
        <v>476</v>
      </c>
      <c r="B68" s="449" t="s">
        <v>863</v>
      </c>
      <c r="C68" s="431"/>
      <c r="D68" s="470" t="s">
        <v>864</v>
      </c>
      <c r="E68" s="251" t="s">
        <v>472</v>
      </c>
    </row>
    <row r="69" spans="1:5" ht="75">
      <c r="A69" s="250" t="s">
        <v>477</v>
      </c>
      <c r="B69" s="449" t="s">
        <v>865</v>
      </c>
      <c r="C69" s="431"/>
      <c r="D69" s="470" t="s">
        <v>866</v>
      </c>
      <c r="E69" s="251" t="s">
        <v>472</v>
      </c>
    </row>
    <row r="70" spans="1:5" ht="60">
      <c r="A70" s="250" t="s">
        <v>478</v>
      </c>
      <c r="B70" s="449" t="s">
        <v>886</v>
      </c>
      <c r="C70" s="431"/>
      <c r="D70" s="470" t="s">
        <v>867</v>
      </c>
      <c r="E70" s="251" t="s">
        <v>472</v>
      </c>
    </row>
    <row r="71" spans="1:5" ht="15.75">
      <c r="A71" s="247" t="s">
        <v>479</v>
      </c>
      <c r="B71" s="248" t="s">
        <v>778</v>
      </c>
      <c r="C71" s="431"/>
      <c r="D71" s="468" t="s">
        <v>353</v>
      </c>
      <c r="E71" s="249" t="s">
        <v>353</v>
      </c>
    </row>
    <row r="72" spans="1:5" ht="105">
      <c r="A72" s="250" t="s">
        <v>480</v>
      </c>
      <c r="B72" s="449" t="s">
        <v>887</v>
      </c>
      <c r="C72" s="431"/>
      <c r="D72" s="471" t="s">
        <v>914</v>
      </c>
      <c r="E72" s="449" t="s">
        <v>868</v>
      </c>
    </row>
    <row r="73" spans="1:5" ht="75">
      <c r="A73" s="250" t="s">
        <v>481</v>
      </c>
      <c r="B73" s="449" t="s">
        <v>888</v>
      </c>
      <c r="C73" s="431"/>
      <c r="D73" s="471" t="s">
        <v>915</v>
      </c>
      <c r="E73" s="449" t="s">
        <v>869</v>
      </c>
    </row>
    <row r="74" spans="1:5" ht="30">
      <c r="A74" s="252" t="s">
        <v>483</v>
      </c>
      <c r="B74" s="249" t="s">
        <v>515</v>
      </c>
      <c r="C74" s="431"/>
      <c r="D74" s="468">
        <v>20</v>
      </c>
      <c r="E74" s="249" t="s">
        <v>449</v>
      </c>
    </row>
    <row r="75" spans="1:5" ht="75">
      <c r="A75" s="250" t="s">
        <v>484</v>
      </c>
      <c r="B75" s="449" t="s">
        <v>889</v>
      </c>
      <c r="C75" s="431"/>
      <c r="D75" s="471" t="s">
        <v>908</v>
      </c>
      <c r="E75" s="251" t="s">
        <v>485</v>
      </c>
    </row>
    <row r="76" spans="1:5" ht="15.75">
      <c r="A76" s="247" t="s">
        <v>486</v>
      </c>
      <c r="B76" s="248" t="s">
        <v>776</v>
      </c>
      <c r="C76" s="431"/>
      <c r="D76" s="468" t="s">
        <v>353</v>
      </c>
      <c r="E76" s="249" t="s">
        <v>353</v>
      </c>
    </row>
    <row r="77" spans="1:5" ht="30">
      <c r="A77" s="423" t="s">
        <v>870</v>
      </c>
      <c r="B77" s="422" t="s">
        <v>871</v>
      </c>
      <c r="C77" s="431"/>
      <c r="D77" s="468">
        <v>10</v>
      </c>
      <c r="E77" s="249" t="s">
        <v>482</v>
      </c>
    </row>
    <row r="78" spans="1:5" ht="15.75">
      <c r="A78" s="423" t="s">
        <v>872</v>
      </c>
      <c r="B78" s="422" t="s">
        <v>873</v>
      </c>
      <c r="C78" s="431"/>
      <c r="D78" s="468">
        <v>8</v>
      </c>
      <c r="E78" s="249" t="s">
        <v>874</v>
      </c>
    </row>
    <row r="79" spans="1:5" ht="15.75">
      <c r="A79" s="247" t="s">
        <v>487</v>
      </c>
      <c r="B79" s="248" t="s">
        <v>777</v>
      </c>
      <c r="C79" s="431"/>
      <c r="D79" s="468" t="s">
        <v>353</v>
      </c>
      <c r="E79" s="259" t="s">
        <v>353</v>
      </c>
    </row>
    <row r="80" spans="1:5" ht="105">
      <c r="A80" s="423" t="s">
        <v>875</v>
      </c>
      <c r="B80" s="422" t="s">
        <v>890</v>
      </c>
      <c r="C80" s="431"/>
      <c r="D80" s="467" t="s">
        <v>913</v>
      </c>
      <c r="E80" s="259"/>
    </row>
    <row r="81" spans="1:5" ht="15.75">
      <c r="A81" s="247">
        <v>6</v>
      </c>
      <c r="B81" s="248" t="s">
        <v>701</v>
      </c>
      <c r="C81" s="431">
        <f>'II6'!E15</f>
        <v>380</v>
      </c>
      <c r="E81" s="249" t="s">
        <v>353</v>
      </c>
    </row>
    <row r="82" spans="1:5" s="482" customFormat="1" ht="15.75">
      <c r="A82" s="483" t="s">
        <v>952</v>
      </c>
      <c r="B82" s="449" t="s">
        <v>488</v>
      </c>
      <c r="C82" s="431">
        <f>'II6'!E11</f>
        <v>200</v>
      </c>
      <c r="D82" s="468">
        <v>200</v>
      </c>
      <c r="E82" s="422"/>
    </row>
    <row r="83" spans="1:5" s="482" customFormat="1" ht="15.75">
      <c r="A83" s="451">
        <v>6.1</v>
      </c>
      <c r="B83" s="449" t="s">
        <v>876</v>
      </c>
      <c r="C83" s="431">
        <f>'II6'!E12</f>
        <v>150</v>
      </c>
      <c r="D83" s="471" t="s">
        <v>877</v>
      </c>
      <c r="E83" s="422"/>
    </row>
    <row r="84" spans="1:5" s="482" customFormat="1" ht="15.75">
      <c r="A84" s="451">
        <v>6.2</v>
      </c>
      <c r="B84" s="449" t="s">
        <v>878</v>
      </c>
      <c r="C84" s="431">
        <f>'II6'!E13</f>
        <v>0</v>
      </c>
      <c r="D84" s="471" t="s">
        <v>879</v>
      </c>
      <c r="E84" s="422"/>
    </row>
    <row r="85" spans="1:5" s="482" customFormat="1" ht="15.75">
      <c r="A85" s="451">
        <v>6.3</v>
      </c>
      <c r="B85" s="449" t="s">
        <v>489</v>
      </c>
      <c r="C85" s="431">
        <f>'II6'!E14</f>
        <v>30</v>
      </c>
      <c r="D85" s="471">
        <v>5</v>
      </c>
      <c r="E85" s="422" t="s">
        <v>490</v>
      </c>
    </row>
    <row r="86" spans="1:5" ht="15.75">
      <c r="A86" s="257">
        <v>7</v>
      </c>
      <c r="B86" s="258" t="s">
        <v>554</v>
      </c>
      <c r="C86" s="431">
        <f>'II7'!F11</f>
        <v>0</v>
      </c>
      <c r="D86" s="469" t="s">
        <v>353</v>
      </c>
      <c r="E86" s="249" t="s">
        <v>491</v>
      </c>
    </row>
    <row r="87" spans="1:5" s="482" customFormat="1" ht="15.75">
      <c r="A87" s="451"/>
      <c r="B87" s="449" t="s">
        <v>905</v>
      </c>
      <c r="C87" s="431">
        <f>'II7'!H11</f>
        <v>0</v>
      </c>
      <c r="D87" s="471">
        <v>20</v>
      </c>
      <c r="E87" s="506" t="s">
        <v>880</v>
      </c>
    </row>
    <row r="88" spans="1:5" s="482" customFormat="1" ht="15.75">
      <c r="A88" s="451"/>
      <c r="B88" s="449" t="s">
        <v>906</v>
      </c>
      <c r="C88" s="431">
        <f>'II7'!I11</f>
        <v>0</v>
      </c>
      <c r="D88" s="471">
        <v>5</v>
      </c>
      <c r="E88" s="506"/>
    </row>
    <row r="89" spans="1:5" s="482" customFormat="1" ht="15.75">
      <c r="A89" s="451"/>
      <c r="B89" s="449" t="s">
        <v>907</v>
      </c>
      <c r="C89" s="431">
        <f>'II7'!J11</f>
        <v>0</v>
      </c>
      <c r="D89" s="471">
        <v>2</v>
      </c>
      <c r="E89" s="505"/>
    </row>
    <row r="90" spans="1:5" ht="15.75">
      <c r="A90" s="257">
        <v>8</v>
      </c>
      <c r="B90" s="248" t="s">
        <v>492</v>
      </c>
      <c r="C90" s="431">
        <f>'II8'!E9</f>
        <v>225</v>
      </c>
      <c r="D90" s="468" t="s">
        <v>353</v>
      </c>
      <c r="E90" s="249" t="s">
        <v>353</v>
      </c>
    </row>
    <row r="91" spans="1:5" s="482" customFormat="1" ht="45">
      <c r="A91" s="451"/>
      <c r="B91" s="422" t="s">
        <v>891</v>
      </c>
      <c r="C91" s="431">
        <f>'II8'!H9</f>
        <v>190</v>
      </c>
      <c r="D91" s="467" t="s">
        <v>818</v>
      </c>
      <c r="E91" s="449" t="s">
        <v>881</v>
      </c>
    </row>
    <row r="92" spans="1:5" s="482" customFormat="1" ht="45">
      <c r="A92" s="451"/>
      <c r="B92" s="422" t="s">
        <v>892</v>
      </c>
      <c r="C92" s="431">
        <f>'II8'!I9</f>
        <v>35</v>
      </c>
      <c r="D92" s="467" t="s">
        <v>909</v>
      </c>
      <c r="E92" s="449" t="s">
        <v>882</v>
      </c>
    </row>
    <row r="93" spans="1:5" ht="15.75">
      <c r="A93" s="257">
        <v>9</v>
      </c>
      <c r="B93" s="248" t="s">
        <v>720</v>
      </c>
      <c r="C93" s="431">
        <f>'II9'!F9</f>
        <v>409</v>
      </c>
      <c r="D93" s="468" t="s">
        <v>353</v>
      </c>
      <c r="E93" s="251" t="s">
        <v>482</v>
      </c>
    </row>
    <row r="94" spans="1:5" s="482" customFormat="1" ht="15.75">
      <c r="A94" s="451"/>
      <c r="B94" s="422" t="s">
        <v>883</v>
      </c>
      <c r="C94" s="431"/>
      <c r="D94" s="467"/>
      <c r="E94" s="449"/>
    </row>
    <row r="95" spans="1:5" s="482" customFormat="1" ht="15.75">
      <c r="A95" s="451"/>
      <c r="B95" s="422" t="s">
        <v>899</v>
      </c>
      <c r="C95" s="431">
        <f>'II9'!I9</f>
        <v>360</v>
      </c>
      <c r="D95" s="467">
        <v>10</v>
      </c>
      <c r="E95" s="504" t="s">
        <v>482</v>
      </c>
    </row>
    <row r="96" spans="1:5" s="482" customFormat="1" ht="15.75">
      <c r="A96" s="451"/>
      <c r="B96" s="422" t="s">
        <v>900</v>
      </c>
      <c r="C96" s="431">
        <f>'II9'!J9</f>
        <v>18</v>
      </c>
      <c r="D96" s="467">
        <v>6</v>
      </c>
      <c r="E96" s="506"/>
    </row>
    <row r="97" spans="1:5" s="482" customFormat="1" ht="15.75">
      <c r="A97" s="451"/>
      <c r="B97" s="422" t="s">
        <v>901</v>
      </c>
      <c r="C97" s="431">
        <f>'II9'!K9</f>
        <v>0</v>
      </c>
      <c r="D97" s="467">
        <v>4</v>
      </c>
      <c r="E97" s="505"/>
    </row>
    <row r="98" spans="1:5" s="482" customFormat="1" ht="15.75">
      <c r="A98" s="451"/>
      <c r="B98" s="422" t="s">
        <v>884</v>
      </c>
      <c r="C98" s="431"/>
      <c r="D98" s="467"/>
      <c r="E98" s="449"/>
    </row>
    <row r="99" spans="1:5" s="482" customFormat="1" ht="15.75">
      <c r="A99" s="451"/>
      <c r="B99" s="422" t="s">
        <v>902</v>
      </c>
      <c r="C99" s="431">
        <f>'II9'!L9</f>
        <v>25</v>
      </c>
      <c r="D99" s="467">
        <v>5</v>
      </c>
      <c r="E99" s="504" t="s">
        <v>482</v>
      </c>
    </row>
    <row r="100" spans="1:5" s="482" customFormat="1" ht="15.75">
      <c r="A100" s="451"/>
      <c r="B100" s="422" t="s">
        <v>903</v>
      </c>
      <c r="C100" s="431">
        <f>'II9'!M9</f>
        <v>6</v>
      </c>
      <c r="D100" s="467">
        <v>3</v>
      </c>
      <c r="E100" s="506"/>
    </row>
    <row r="101" spans="1:5" s="482" customFormat="1" ht="15.75">
      <c r="A101" s="451"/>
      <c r="B101" s="422" t="s">
        <v>904</v>
      </c>
      <c r="C101" s="431">
        <f>'II9'!N9</f>
        <v>0</v>
      </c>
      <c r="D101" s="467">
        <v>2</v>
      </c>
      <c r="E101" s="505"/>
    </row>
    <row r="102" spans="1:5" ht="15.75">
      <c r="A102" s="257">
        <v>10</v>
      </c>
      <c r="B102" s="248" t="s">
        <v>543</v>
      </c>
      <c r="C102" s="431">
        <f>'II10'!E9</f>
        <v>50</v>
      </c>
      <c r="D102" s="468" t="s">
        <v>353</v>
      </c>
      <c r="E102" s="249" t="s">
        <v>353</v>
      </c>
    </row>
    <row r="103" spans="1:5" s="482" customFormat="1" ht="90">
      <c r="A103" s="451"/>
      <c r="B103" s="449" t="s">
        <v>893</v>
      </c>
      <c r="C103" s="431">
        <f>'II10'!H9</f>
        <v>50</v>
      </c>
      <c r="D103" s="471" t="s">
        <v>912</v>
      </c>
      <c r="E103" s="449" t="s">
        <v>882</v>
      </c>
    </row>
    <row r="104" spans="1:5" s="482" customFormat="1" ht="120">
      <c r="A104" s="451"/>
      <c r="B104" s="449" t="s">
        <v>894</v>
      </c>
      <c r="C104" s="431">
        <f>'II10'!I9</f>
        <v>0</v>
      </c>
      <c r="D104" s="471" t="s">
        <v>911</v>
      </c>
      <c r="E104" s="449" t="s">
        <v>882</v>
      </c>
    </row>
    <row r="105" spans="1:5" s="482" customFormat="1" ht="96" customHeight="1">
      <c r="A105" s="451"/>
      <c r="B105" s="449" t="s">
        <v>895</v>
      </c>
      <c r="C105" s="431">
        <f>'II10'!J9</f>
        <v>0</v>
      </c>
      <c r="D105" s="471" t="s">
        <v>910</v>
      </c>
      <c r="E105" s="449" t="s">
        <v>885</v>
      </c>
    </row>
    <row r="106" spans="1:5" ht="45">
      <c r="A106" s="257">
        <v>11</v>
      </c>
      <c r="B106" s="258" t="s">
        <v>898</v>
      </c>
      <c r="C106" s="431">
        <f>'II11'!E9</f>
        <v>0</v>
      </c>
      <c r="D106" s="471" t="s">
        <v>916</v>
      </c>
      <c r="E106" s="251" t="s">
        <v>493</v>
      </c>
    </row>
    <row r="107" spans="1:5" ht="15.75">
      <c r="A107" s="257">
        <v>12</v>
      </c>
      <c r="B107" s="248" t="s">
        <v>494</v>
      </c>
      <c r="C107" s="431">
        <f>'II12'!E9</f>
        <v>40</v>
      </c>
      <c r="D107" s="468" t="s">
        <v>353</v>
      </c>
      <c r="E107" s="249" t="s">
        <v>353</v>
      </c>
    </row>
    <row r="108" spans="1:5" s="482" customFormat="1" ht="15.75">
      <c r="A108" s="451"/>
      <c r="B108" s="422" t="s">
        <v>896</v>
      </c>
      <c r="C108" s="431">
        <f>'II12'!I9</f>
        <v>10</v>
      </c>
      <c r="D108" s="467">
        <v>10</v>
      </c>
      <c r="E108" s="504" t="s">
        <v>490</v>
      </c>
    </row>
    <row r="109" spans="1:5" s="482" customFormat="1" ht="15.75">
      <c r="A109" s="451"/>
      <c r="B109" s="422" t="s">
        <v>897</v>
      </c>
      <c r="C109" s="431">
        <f>'II12'!H9</f>
        <v>30</v>
      </c>
      <c r="D109" s="467">
        <v>5</v>
      </c>
      <c r="E109" s="505"/>
    </row>
    <row r="110" spans="1:5" ht="15.75">
      <c r="A110" s="247">
        <v>13</v>
      </c>
      <c r="B110" s="248" t="s">
        <v>495</v>
      </c>
      <c r="C110" s="431">
        <f>'II13'!D9</f>
        <v>0</v>
      </c>
      <c r="D110" s="468">
        <v>10</v>
      </c>
      <c r="E110" s="249" t="s">
        <v>490</v>
      </c>
    </row>
    <row r="111" spans="1:5">
      <c r="A111" s="260" t="s">
        <v>353</v>
      </c>
      <c r="B111" s="261" t="s">
        <v>496</v>
      </c>
      <c r="C111" s="442" t="s">
        <v>453</v>
      </c>
      <c r="D111" s="472" t="s">
        <v>353</v>
      </c>
      <c r="E111" s="262" t="s">
        <v>353</v>
      </c>
    </row>
    <row r="112" spans="1:5">
      <c r="A112" s="263"/>
      <c r="B112" s="264" t="s">
        <v>353</v>
      </c>
      <c r="C112" s="443" t="s">
        <v>454</v>
      </c>
      <c r="D112" s="473"/>
      <c r="E112" s="265"/>
    </row>
    <row r="113" spans="1:5">
      <c r="A113" s="263"/>
      <c r="B113" s="264" t="s">
        <v>455</v>
      </c>
      <c r="C113" s="443" t="s">
        <v>456</v>
      </c>
      <c r="D113" s="473"/>
      <c r="E113" s="265"/>
    </row>
    <row r="114" spans="1:5">
      <c r="A114" s="266"/>
      <c r="B114" s="267"/>
      <c r="C114" s="444" t="s">
        <v>457</v>
      </c>
      <c r="D114" s="474"/>
      <c r="E114" s="267"/>
    </row>
    <row r="115" spans="1:5" ht="15.75">
      <c r="A115" s="222" t="s">
        <v>353</v>
      </c>
      <c r="B115" s="223" t="s">
        <v>458</v>
      </c>
      <c r="C115" s="432">
        <f>SUM(C38,C45,C54,C58,C62,C81,C86,C90,C93,C102,C106,C107,C110,)</f>
        <v>12795.850065911169</v>
      </c>
      <c r="D115" s="462" t="s">
        <v>353</v>
      </c>
      <c r="E115" s="246"/>
    </row>
    <row r="117" spans="1:5" ht="16.5">
      <c r="A117" s="268" t="s">
        <v>353</v>
      </c>
      <c r="B117" s="269" t="s">
        <v>497</v>
      </c>
      <c r="C117" s="433"/>
      <c r="D117" s="475" t="s">
        <v>353</v>
      </c>
      <c r="E117" s="270" t="s">
        <v>353</v>
      </c>
    </row>
    <row r="118" spans="1:5" ht="30" customHeight="1">
      <c r="A118" s="247">
        <v>1</v>
      </c>
      <c r="B118" s="271" t="s">
        <v>544</v>
      </c>
      <c r="C118" s="428">
        <f>III.1!F11</f>
        <v>39</v>
      </c>
      <c r="D118" s="476"/>
      <c r="E118" s="422"/>
    </row>
    <row r="119" spans="1:5" s="482" customFormat="1" ht="30" customHeight="1">
      <c r="A119" s="451">
        <v>1.1000000000000001</v>
      </c>
      <c r="B119" s="471" t="s">
        <v>918</v>
      </c>
      <c r="C119" s="428">
        <f>III.1!J11</f>
        <v>15</v>
      </c>
      <c r="D119" s="471">
        <v>5</v>
      </c>
      <c r="E119" s="504" t="s">
        <v>917</v>
      </c>
    </row>
    <row r="120" spans="1:5" s="482" customFormat="1" ht="60">
      <c r="A120" s="451">
        <v>1.2</v>
      </c>
      <c r="B120" s="471" t="s">
        <v>919</v>
      </c>
      <c r="C120" s="428">
        <f>III.1!K11</f>
        <v>10</v>
      </c>
      <c r="D120" s="471">
        <v>10</v>
      </c>
      <c r="E120" s="506"/>
    </row>
    <row r="121" spans="1:5" s="482" customFormat="1" ht="60">
      <c r="A121" s="451">
        <v>1.3</v>
      </c>
      <c r="B121" s="471" t="s">
        <v>920</v>
      </c>
      <c r="C121" s="428">
        <f>III.1!L11</f>
        <v>14</v>
      </c>
      <c r="D121" s="471">
        <v>2</v>
      </c>
      <c r="E121" s="505"/>
    </row>
    <row r="122" spans="1:5" ht="60">
      <c r="A122" s="257">
        <v>2</v>
      </c>
      <c r="B122" s="258" t="s">
        <v>950</v>
      </c>
      <c r="C122" s="428">
        <f>III.2!F11</f>
        <v>50</v>
      </c>
      <c r="D122" s="471" t="s">
        <v>951</v>
      </c>
      <c r="E122" s="449" t="s">
        <v>921</v>
      </c>
    </row>
    <row r="123" spans="1:5" ht="15.75">
      <c r="A123" s="247">
        <v>3</v>
      </c>
      <c r="B123" s="248" t="s">
        <v>545</v>
      </c>
      <c r="C123" s="428">
        <f>III.3!D11</f>
        <v>50</v>
      </c>
      <c r="D123" s="468">
        <v>50</v>
      </c>
      <c r="E123" s="249" t="s">
        <v>449</v>
      </c>
    </row>
    <row r="124" spans="1:5" ht="45">
      <c r="A124" s="257">
        <v>4</v>
      </c>
      <c r="B124" s="258" t="s">
        <v>949</v>
      </c>
      <c r="C124" s="428">
        <f>III.4!E11</f>
        <v>50</v>
      </c>
      <c r="D124" s="471" t="s">
        <v>947</v>
      </c>
      <c r="E124" s="251" t="s">
        <v>449</v>
      </c>
    </row>
    <row r="125" spans="1:5" ht="60">
      <c r="A125" s="257">
        <v>5</v>
      </c>
      <c r="B125" s="258" t="s">
        <v>948</v>
      </c>
      <c r="C125" s="428">
        <f>III.5!E11</f>
        <v>120</v>
      </c>
      <c r="D125" s="471" t="s">
        <v>946</v>
      </c>
      <c r="E125" s="498" t="s">
        <v>490</v>
      </c>
    </row>
    <row r="126" spans="1:5" ht="15.75">
      <c r="A126" s="257">
        <v>6</v>
      </c>
      <c r="B126" s="248" t="s">
        <v>499</v>
      </c>
      <c r="C126" s="428">
        <f>III.6!F11</f>
        <v>120</v>
      </c>
      <c r="D126" s="468" t="s">
        <v>353</v>
      </c>
      <c r="E126" s="249" t="s">
        <v>353</v>
      </c>
    </row>
    <row r="127" spans="1:5" s="482" customFormat="1" ht="15.75">
      <c r="A127" s="451"/>
      <c r="B127" s="422" t="s">
        <v>935</v>
      </c>
      <c r="C127" s="428">
        <f>III.6!J11</f>
        <v>120</v>
      </c>
      <c r="D127" s="467">
        <v>120</v>
      </c>
      <c r="E127" s="504" t="s">
        <v>922</v>
      </c>
    </row>
    <row r="128" spans="1:5" s="482" customFormat="1" ht="15.75">
      <c r="A128" s="451"/>
      <c r="B128" s="422" t="s">
        <v>936</v>
      </c>
      <c r="C128" s="428">
        <f>III.6!K11</f>
        <v>0</v>
      </c>
      <c r="D128" s="467">
        <v>60</v>
      </c>
      <c r="E128" s="506"/>
    </row>
    <row r="129" spans="1:5" s="482" customFormat="1" ht="15.75">
      <c r="A129" s="451"/>
      <c r="B129" s="422" t="s">
        <v>937</v>
      </c>
      <c r="C129" s="428">
        <f>III.6!L11</f>
        <v>0</v>
      </c>
      <c r="D129" s="467">
        <v>40</v>
      </c>
      <c r="E129" s="506"/>
    </row>
    <row r="130" spans="1:5" s="482" customFormat="1" ht="15.75">
      <c r="A130" s="451"/>
      <c r="B130" s="422" t="s">
        <v>938</v>
      </c>
      <c r="C130" s="428">
        <f>III.6!M11</f>
        <v>0</v>
      </c>
      <c r="D130" s="467">
        <v>20</v>
      </c>
      <c r="E130" s="505"/>
    </row>
    <row r="131" spans="1:5" ht="15.75">
      <c r="A131" s="257">
        <v>7</v>
      </c>
      <c r="B131" s="248" t="s">
        <v>500</v>
      </c>
      <c r="C131" s="428">
        <f>III.7!E11</f>
        <v>0</v>
      </c>
      <c r="D131" s="468" t="s">
        <v>353</v>
      </c>
      <c r="E131" s="249" t="s">
        <v>353</v>
      </c>
    </row>
    <row r="132" spans="1:5" s="482" customFormat="1" ht="15.75">
      <c r="A132" s="451"/>
      <c r="B132" s="422" t="s">
        <v>935</v>
      </c>
      <c r="C132" s="428">
        <f>III.7!F11</f>
        <v>0</v>
      </c>
      <c r="D132" s="467">
        <v>200</v>
      </c>
      <c r="E132" s="422" t="s">
        <v>498</v>
      </c>
    </row>
    <row r="133" spans="1:5" s="482" customFormat="1" ht="15.75">
      <c r="A133" s="451"/>
      <c r="B133" s="422" t="s">
        <v>939</v>
      </c>
      <c r="C133" s="428">
        <f>III.7!G11</f>
        <v>0</v>
      </c>
      <c r="D133" s="467">
        <v>50</v>
      </c>
      <c r="E133" s="422" t="s">
        <v>923</v>
      </c>
    </row>
    <row r="134" spans="1:5" ht="15.75">
      <c r="A134" s="257">
        <v>8</v>
      </c>
      <c r="B134" s="248" t="s">
        <v>582</v>
      </c>
      <c r="C134" s="428">
        <f>III.8!F11</f>
        <v>39</v>
      </c>
      <c r="D134" s="468" t="s">
        <v>353</v>
      </c>
      <c r="E134" s="249" t="s">
        <v>353</v>
      </c>
    </row>
    <row r="135" spans="1:5" s="482" customFormat="1" ht="15.75">
      <c r="A135" s="451"/>
      <c r="B135" s="422" t="s">
        <v>501</v>
      </c>
      <c r="C135" s="428"/>
      <c r="D135" s="467"/>
      <c r="E135" s="422"/>
    </row>
    <row r="136" spans="1:5" s="482" customFormat="1" ht="15.75">
      <c r="A136" s="451"/>
      <c r="B136" s="422" t="s">
        <v>940</v>
      </c>
      <c r="C136" s="428">
        <f>III.8!J11</f>
        <v>0</v>
      </c>
      <c r="D136" s="467">
        <v>50</v>
      </c>
      <c r="E136" s="504" t="s">
        <v>925</v>
      </c>
    </row>
    <row r="137" spans="1:5" s="482" customFormat="1" ht="15.75">
      <c r="A137" s="451"/>
      <c r="B137" s="422" t="s">
        <v>941</v>
      </c>
      <c r="C137" s="428">
        <f>III.8!M11</f>
        <v>0</v>
      </c>
      <c r="D137" s="467">
        <v>20</v>
      </c>
      <c r="E137" s="505"/>
    </row>
    <row r="138" spans="1:5" s="482" customFormat="1" ht="15.75">
      <c r="A138" s="451"/>
      <c r="B138" s="422" t="s">
        <v>502</v>
      </c>
      <c r="C138" s="428"/>
      <c r="D138" s="467"/>
      <c r="E138" s="467"/>
    </row>
    <row r="139" spans="1:5" s="482" customFormat="1" ht="15.75">
      <c r="A139" s="451"/>
      <c r="B139" s="422" t="s">
        <v>940</v>
      </c>
      <c r="C139" s="428">
        <f>III.8!K11</f>
        <v>25</v>
      </c>
      <c r="D139" s="467">
        <v>5</v>
      </c>
      <c r="E139" s="504" t="s">
        <v>925</v>
      </c>
    </row>
    <row r="140" spans="1:5" s="482" customFormat="1" ht="15.75">
      <c r="A140" s="451"/>
      <c r="B140" s="422" t="s">
        <v>941</v>
      </c>
      <c r="C140" s="428">
        <f>III.8!N11</f>
        <v>14</v>
      </c>
      <c r="D140" s="467">
        <v>2</v>
      </c>
      <c r="E140" s="505"/>
    </row>
    <row r="141" spans="1:5" s="482" customFormat="1" ht="15.75">
      <c r="A141" s="451"/>
      <c r="B141" s="422" t="s">
        <v>924</v>
      </c>
      <c r="C141" s="428">
        <f>III.8!L11+III.8!O11</f>
        <v>0</v>
      </c>
      <c r="D141" s="467">
        <v>3</v>
      </c>
      <c r="E141" s="422" t="s">
        <v>926</v>
      </c>
    </row>
    <row r="142" spans="1:5" ht="15.75">
      <c r="A142" s="257">
        <v>9</v>
      </c>
      <c r="B142" s="248" t="s">
        <v>808</v>
      </c>
      <c r="C142" s="428">
        <f>III.9!E11</f>
        <v>100</v>
      </c>
      <c r="D142" s="468" t="s">
        <v>353</v>
      </c>
      <c r="E142" s="249" t="s">
        <v>353</v>
      </c>
    </row>
    <row r="143" spans="1:5" s="482" customFormat="1" ht="15.75">
      <c r="A143" s="451"/>
      <c r="B143" s="422" t="s">
        <v>942</v>
      </c>
      <c r="C143" s="428">
        <f>III.9!I11</f>
        <v>0</v>
      </c>
      <c r="D143" s="467">
        <v>15</v>
      </c>
      <c r="E143" s="504" t="s">
        <v>927</v>
      </c>
    </row>
    <row r="144" spans="1:5" s="482" customFormat="1" ht="15.75">
      <c r="A144" s="451"/>
      <c r="B144" s="422" t="s">
        <v>943</v>
      </c>
      <c r="C144" s="428">
        <f>III.9!J11</f>
        <v>100</v>
      </c>
      <c r="D144" s="467">
        <v>10</v>
      </c>
      <c r="E144" s="505"/>
    </row>
    <row r="145" spans="1:5" ht="15.75">
      <c r="A145" s="247">
        <v>10</v>
      </c>
      <c r="B145" s="248" t="s">
        <v>504</v>
      </c>
      <c r="C145" s="428">
        <f>III.10!D11</f>
        <v>0</v>
      </c>
      <c r="D145" s="468">
        <v>100</v>
      </c>
      <c r="E145" s="249" t="s">
        <v>505</v>
      </c>
    </row>
    <row r="146" spans="1:5" ht="15.75">
      <c r="A146" s="247">
        <v>11</v>
      </c>
      <c r="B146" s="248" t="s">
        <v>546</v>
      </c>
      <c r="C146" s="428">
        <f>III.11!D11</f>
        <v>0</v>
      </c>
      <c r="D146" s="468">
        <v>40</v>
      </c>
      <c r="E146" s="249" t="s">
        <v>505</v>
      </c>
    </row>
    <row r="147" spans="1:5" ht="90">
      <c r="A147" s="257">
        <v>12</v>
      </c>
      <c r="B147" s="258" t="s">
        <v>933</v>
      </c>
      <c r="C147" s="428">
        <f>III.12!D11</f>
        <v>0</v>
      </c>
      <c r="D147" s="471" t="s">
        <v>945</v>
      </c>
      <c r="E147" s="251" t="s">
        <v>498</v>
      </c>
    </row>
    <row r="148" spans="1:5" ht="60">
      <c r="A148" s="257">
        <v>13</v>
      </c>
      <c r="B148" s="258" t="s">
        <v>934</v>
      </c>
      <c r="C148" s="428">
        <f>III.13!E11</f>
        <v>120</v>
      </c>
      <c r="D148" s="471" t="s">
        <v>944</v>
      </c>
      <c r="E148" s="251" t="s">
        <v>498</v>
      </c>
    </row>
    <row r="149" spans="1:5" ht="30">
      <c r="A149" s="247">
        <v>14</v>
      </c>
      <c r="B149" s="248" t="s">
        <v>506</v>
      </c>
      <c r="C149" s="428">
        <f>III.14!D11</f>
        <v>0</v>
      </c>
      <c r="D149" s="468">
        <v>50</v>
      </c>
      <c r="E149" s="249" t="s">
        <v>507</v>
      </c>
    </row>
    <row r="150" spans="1:5" ht="30">
      <c r="A150" s="247">
        <v>15</v>
      </c>
      <c r="B150" s="248" t="s">
        <v>516</v>
      </c>
      <c r="C150" s="428">
        <f>III.15!E11</f>
        <v>0</v>
      </c>
      <c r="D150" s="468" t="s">
        <v>517</v>
      </c>
      <c r="E150" s="249" t="s">
        <v>518</v>
      </c>
    </row>
    <row r="151" spans="1:5" ht="30">
      <c r="A151" s="247">
        <v>16</v>
      </c>
      <c r="B151" s="248" t="s">
        <v>547</v>
      </c>
      <c r="C151" s="428">
        <f>III.16!D11</f>
        <v>0</v>
      </c>
      <c r="D151" s="468">
        <v>10</v>
      </c>
      <c r="E151" s="249" t="s">
        <v>507</v>
      </c>
    </row>
    <row r="152" spans="1:5">
      <c r="A152" s="260" t="s">
        <v>353</v>
      </c>
      <c r="B152" s="261" t="s">
        <v>508</v>
      </c>
      <c r="C152" s="440" t="s">
        <v>791</v>
      </c>
      <c r="D152" s="472" t="s">
        <v>353</v>
      </c>
      <c r="E152" s="262" t="s">
        <v>353</v>
      </c>
    </row>
    <row r="153" spans="1:5">
      <c r="A153" s="263"/>
      <c r="B153" s="264" t="s">
        <v>353</v>
      </c>
      <c r="C153" s="440" t="s">
        <v>792</v>
      </c>
      <c r="D153" s="473"/>
      <c r="E153" s="265"/>
    </row>
    <row r="154" spans="1:5">
      <c r="A154" s="263"/>
      <c r="B154" s="398" t="s">
        <v>795</v>
      </c>
      <c r="C154" s="440" t="s">
        <v>793</v>
      </c>
      <c r="D154" s="473"/>
      <c r="E154" s="265"/>
    </row>
    <row r="155" spans="1:5">
      <c r="A155" s="266"/>
      <c r="B155" s="267"/>
      <c r="C155" s="440" t="s">
        <v>794</v>
      </c>
      <c r="D155" s="474"/>
      <c r="E155" s="267"/>
    </row>
    <row r="156" spans="1:5" ht="16.5">
      <c r="A156" s="268" t="s">
        <v>353</v>
      </c>
      <c r="B156" s="269" t="s">
        <v>497</v>
      </c>
      <c r="C156" s="434">
        <f>SUM(C151,C150,C149,C148,C147,C146,C145,C142,C134,C131,C126,C125,C124,C122,C123,C118)</f>
        <v>688</v>
      </c>
      <c r="D156" s="475" t="s">
        <v>353</v>
      </c>
      <c r="E156" s="270" t="s">
        <v>353</v>
      </c>
    </row>
    <row r="157" spans="1:5">
      <c r="A157" s="272" t="s">
        <v>353</v>
      </c>
      <c r="B157" s="273" t="s">
        <v>353</v>
      </c>
      <c r="C157" s="435" t="s">
        <v>353</v>
      </c>
      <c r="D157" s="477" t="s">
        <v>353</v>
      </c>
      <c r="E157" s="274" t="s">
        <v>353</v>
      </c>
    </row>
    <row r="158" spans="1:5">
      <c r="A158" s="275" t="s">
        <v>353</v>
      </c>
      <c r="B158" s="276" t="s">
        <v>509</v>
      </c>
      <c r="C158" s="445" t="s">
        <v>510</v>
      </c>
      <c r="D158" s="478" t="s">
        <v>353</v>
      </c>
      <c r="E158" s="277" t="s">
        <v>511</v>
      </c>
    </row>
    <row r="159" spans="1:5">
      <c r="A159" s="278"/>
      <c r="B159" s="279"/>
      <c r="C159" s="446" t="s">
        <v>512</v>
      </c>
      <c r="D159" s="479"/>
      <c r="E159" s="279"/>
    </row>
    <row r="160" spans="1:5">
      <c r="A160" s="278"/>
      <c r="B160" s="279"/>
      <c r="C160" s="446" t="s">
        <v>513</v>
      </c>
      <c r="D160" s="479"/>
      <c r="E160" s="279"/>
    </row>
    <row r="161" spans="1:5">
      <c r="A161" s="280"/>
      <c r="B161" s="281"/>
      <c r="C161" s="447" t="s">
        <v>514</v>
      </c>
      <c r="D161" s="480"/>
      <c r="E161" s="281"/>
    </row>
    <row r="162" spans="1:5" ht="16.5">
      <c r="A162" s="268" t="s">
        <v>353</v>
      </c>
      <c r="B162" s="269" t="s">
        <v>744</v>
      </c>
      <c r="C162" s="434">
        <f>C156+C115+C35</f>
        <v>14072.750065911168</v>
      </c>
      <c r="D162" s="475" t="s">
        <v>353</v>
      </c>
      <c r="E162" s="270" t="s">
        <v>353</v>
      </c>
    </row>
    <row r="164" spans="1:5">
      <c r="B164" s="226" t="s">
        <v>800</v>
      </c>
      <c r="C164" s="436" t="s">
        <v>800</v>
      </c>
    </row>
    <row r="165" spans="1:5">
      <c r="C165" s="437"/>
    </row>
    <row r="166" spans="1:5">
      <c r="C166" s="436" t="s">
        <v>800</v>
      </c>
    </row>
  </sheetData>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196</v>
      </c>
      <c r="B1" s="35" t="s">
        <v>192</v>
      </c>
      <c r="C1" s="35" t="s">
        <v>193</v>
      </c>
      <c r="D1" s="35" t="s">
        <v>194</v>
      </c>
      <c r="E1" s="35" t="s">
        <v>195</v>
      </c>
      <c r="G1" s="35" t="s">
        <v>189</v>
      </c>
    </row>
    <row r="2" spans="1:7">
      <c r="A2" t="s">
        <v>181</v>
      </c>
      <c r="B2" t="s">
        <v>190</v>
      </c>
      <c r="C2" t="s">
        <v>186</v>
      </c>
      <c r="D2" t="s">
        <v>190</v>
      </c>
      <c r="E2" t="s">
        <v>190</v>
      </c>
      <c r="G2" t="s">
        <v>183</v>
      </c>
    </row>
    <row r="3" spans="1:7">
      <c r="A3" t="s">
        <v>182</v>
      </c>
      <c r="B3" t="s">
        <v>191</v>
      </c>
      <c r="C3" t="s">
        <v>187</v>
      </c>
      <c r="D3" t="s">
        <v>191</v>
      </c>
      <c r="E3" t="s">
        <v>191</v>
      </c>
      <c r="G3" t="s">
        <v>184</v>
      </c>
    </row>
    <row r="4" spans="1:7">
      <c r="A4" t="s">
        <v>180</v>
      </c>
      <c r="C4" t="s">
        <v>188</v>
      </c>
      <c r="G4" t="s">
        <v>185</v>
      </c>
    </row>
    <row r="5" spans="1:7">
      <c r="A5" t="s">
        <v>179</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cols>
    <col min="1" max="1" width="10.28515625" style="129" customWidth="1"/>
    <col min="2" max="2" width="12.28515625" style="130" customWidth="1"/>
    <col min="3" max="3" width="36.5703125" style="40" bestFit="1" customWidth="1"/>
    <col min="4" max="4" width="9.140625" style="40"/>
    <col min="5" max="6" width="10.7109375" style="96" customWidth="1"/>
    <col min="7" max="16384" width="9.140625" style="40"/>
  </cols>
  <sheetData>
    <row r="1" spans="1:6" ht="15.75" thickBot="1">
      <c r="A1" s="91" t="s">
        <v>15</v>
      </c>
      <c r="B1" s="92" t="s">
        <v>13</v>
      </c>
      <c r="E1" s="93" t="s">
        <v>0</v>
      </c>
      <c r="F1" s="93" t="s">
        <v>71</v>
      </c>
    </row>
    <row r="2" spans="1:6">
      <c r="A2" s="94" t="s">
        <v>27</v>
      </c>
      <c r="B2" s="95">
        <v>120</v>
      </c>
      <c r="E2" s="96">
        <v>1</v>
      </c>
      <c r="F2" s="97">
        <v>1</v>
      </c>
    </row>
    <row r="3" spans="1:6">
      <c r="A3" s="98" t="s">
        <v>28</v>
      </c>
      <c r="B3" s="99">
        <v>100</v>
      </c>
      <c r="E3" s="96">
        <v>2</v>
      </c>
      <c r="F3" s="97">
        <v>0.9</v>
      </c>
    </row>
    <row r="4" spans="1:6">
      <c r="A4" s="98" t="s">
        <v>32</v>
      </c>
      <c r="B4" s="99">
        <v>80</v>
      </c>
      <c r="E4" s="96">
        <v>3</v>
      </c>
      <c r="F4" s="97">
        <v>0.8</v>
      </c>
    </row>
    <row r="5" spans="1:6">
      <c r="A5" s="98" t="s">
        <v>5</v>
      </c>
      <c r="B5" s="99">
        <v>80</v>
      </c>
      <c r="E5" s="96">
        <v>4</v>
      </c>
      <c r="F5" s="97">
        <v>0.7</v>
      </c>
    </row>
    <row r="6" spans="1:6">
      <c r="A6" s="98" t="s">
        <v>6</v>
      </c>
      <c r="B6" s="99">
        <v>70</v>
      </c>
      <c r="E6" s="96">
        <v>5</v>
      </c>
      <c r="F6" s="97">
        <v>0.6</v>
      </c>
    </row>
    <row r="7" spans="1:6">
      <c r="A7" s="98" t="s">
        <v>84</v>
      </c>
      <c r="B7" s="99">
        <v>80</v>
      </c>
      <c r="E7" s="96">
        <v>6</v>
      </c>
      <c r="F7" s="97">
        <v>0.5</v>
      </c>
    </row>
    <row r="8" spans="1:6">
      <c r="A8" s="98" t="s">
        <v>33</v>
      </c>
      <c r="B8" s="99">
        <v>40</v>
      </c>
      <c r="E8" s="96">
        <v>7</v>
      </c>
      <c r="F8" s="97">
        <v>0.5</v>
      </c>
    </row>
    <row r="9" spans="1:6">
      <c r="A9" s="98" t="s">
        <v>34</v>
      </c>
      <c r="B9" s="99">
        <v>30</v>
      </c>
      <c r="E9" s="96">
        <v>8</v>
      </c>
      <c r="F9" s="97">
        <v>0.5</v>
      </c>
    </row>
    <row r="10" spans="1:6">
      <c r="A10" s="98" t="s">
        <v>48</v>
      </c>
      <c r="B10" s="99">
        <v>30</v>
      </c>
      <c r="E10" s="96">
        <v>9</v>
      </c>
      <c r="F10" s="97">
        <v>0.5</v>
      </c>
    </row>
    <row r="11" spans="1:6">
      <c r="A11" s="98" t="s">
        <v>49</v>
      </c>
      <c r="B11" s="99">
        <v>20</v>
      </c>
      <c r="E11" s="96">
        <v>10</v>
      </c>
      <c r="F11" s="97">
        <v>0.5</v>
      </c>
    </row>
    <row r="12" spans="1:6">
      <c r="A12" s="520" t="s">
        <v>50</v>
      </c>
      <c r="B12" s="99">
        <v>20</v>
      </c>
      <c r="E12" s="96">
        <v>11</v>
      </c>
      <c r="F12" s="97">
        <v>0.5</v>
      </c>
    </row>
    <row r="13" spans="1:6">
      <c r="A13" s="521"/>
      <c r="B13" s="99">
        <v>10</v>
      </c>
      <c r="E13" s="96">
        <v>12</v>
      </c>
      <c r="F13" s="97">
        <v>0.5</v>
      </c>
    </row>
    <row r="14" spans="1:6">
      <c r="A14" s="98" t="s">
        <v>51</v>
      </c>
      <c r="B14" s="99">
        <v>10</v>
      </c>
      <c r="E14" s="96">
        <v>13</v>
      </c>
      <c r="F14" s="97">
        <v>0.5</v>
      </c>
    </row>
    <row r="15" spans="1:6">
      <c r="A15" s="520" t="s">
        <v>10</v>
      </c>
      <c r="B15" s="100">
        <v>100</v>
      </c>
      <c r="E15" s="96">
        <v>14</v>
      </c>
      <c r="F15" s="97">
        <v>0.5</v>
      </c>
    </row>
    <row r="16" spans="1:6">
      <c r="A16" s="522"/>
      <c r="B16" s="100">
        <v>200</v>
      </c>
      <c r="E16" s="96">
        <v>15</v>
      </c>
      <c r="F16" s="97">
        <v>0.5</v>
      </c>
    </row>
    <row r="17" spans="1:6" ht="15.75" thickBot="1">
      <c r="A17" s="523"/>
      <c r="B17" s="101">
        <v>100</v>
      </c>
      <c r="E17" s="96">
        <v>16</v>
      </c>
      <c r="F17" s="97">
        <v>0.5</v>
      </c>
    </row>
    <row r="18" spans="1:6" ht="28.5">
      <c r="A18" s="94" t="s">
        <v>80</v>
      </c>
      <c r="B18" s="102">
        <v>4</v>
      </c>
      <c r="C18" s="153" t="s">
        <v>535</v>
      </c>
      <c r="E18" s="40"/>
      <c r="F18" s="40"/>
    </row>
    <row r="19" spans="1:6" ht="29.25" thickBot="1">
      <c r="A19" s="103" t="s">
        <v>81</v>
      </c>
      <c r="B19" s="104">
        <v>2</v>
      </c>
      <c r="C19" s="153" t="s">
        <v>536</v>
      </c>
      <c r="E19" s="40"/>
      <c r="F19" s="40"/>
    </row>
    <row r="20" spans="1:6" ht="28.5">
      <c r="A20" s="94" t="s">
        <v>399</v>
      </c>
      <c r="B20" s="104">
        <v>1.5</v>
      </c>
      <c r="C20" s="153" t="s">
        <v>537</v>
      </c>
      <c r="E20" s="40"/>
      <c r="F20" s="40"/>
    </row>
    <row r="21" spans="1:6" ht="46.5">
      <c r="A21" s="103" t="s">
        <v>410</v>
      </c>
      <c r="B21" s="104">
        <v>1</v>
      </c>
      <c r="C21" s="153" t="s">
        <v>538</v>
      </c>
      <c r="E21" s="40"/>
      <c r="F21" s="40"/>
    </row>
    <row r="22" spans="1:6" ht="29.25" thickBot="1">
      <c r="A22" s="103" t="s">
        <v>411</v>
      </c>
      <c r="B22" s="104">
        <v>0.5</v>
      </c>
      <c r="C22" s="153" t="s">
        <v>550</v>
      </c>
      <c r="E22" s="40"/>
      <c r="F22" s="40"/>
    </row>
    <row r="23" spans="1:6" ht="19.5">
      <c r="A23" s="94" t="s">
        <v>418</v>
      </c>
      <c r="B23" s="102">
        <v>2</v>
      </c>
      <c r="C23" s="153" t="s">
        <v>424</v>
      </c>
    </row>
    <row r="24" spans="1:6" ht="20.25" thickBot="1">
      <c r="A24" s="103" t="s">
        <v>419</v>
      </c>
      <c r="B24" s="104">
        <v>1</v>
      </c>
      <c r="C24" s="154" t="s">
        <v>425</v>
      </c>
    </row>
    <row r="25" spans="1:6" ht="19.5">
      <c r="A25" s="94" t="s">
        <v>420</v>
      </c>
      <c r="B25" s="104">
        <f>1.5/2</f>
        <v>0.75</v>
      </c>
      <c r="C25" s="154" t="s">
        <v>426</v>
      </c>
    </row>
    <row r="26" spans="1:6" ht="37.5">
      <c r="A26" s="103" t="s">
        <v>421</v>
      </c>
      <c r="B26" s="104">
        <v>0.5</v>
      </c>
      <c r="C26" s="153" t="s">
        <v>427</v>
      </c>
    </row>
    <row r="27" spans="1:6" ht="19.5">
      <c r="A27" s="103" t="s">
        <v>422</v>
      </c>
      <c r="B27" s="104">
        <f>0.5/2</f>
        <v>0.25</v>
      </c>
      <c r="C27" s="153" t="s">
        <v>428</v>
      </c>
    </row>
    <row r="28" spans="1:6">
      <c r="A28" s="98" t="s">
        <v>7</v>
      </c>
      <c r="B28" s="105">
        <v>0.5</v>
      </c>
    </row>
    <row r="29" spans="1:6">
      <c r="A29" s="98" t="s">
        <v>29</v>
      </c>
      <c r="B29" s="105">
        <v>0.2</v>
      </c>
    </row>
    <row r="30" spans="1:6">
      <c r="A30" s="98" t="s">
        <v>442</v>
      </c>
      <c r="B30" s="105">
        <v>1</v>
      </c>
    </row>
    <row r="31" spans="1:6">
      <c r="A31" s="98" t="s">
        <v>444</v>
      </c>
      <c r="B31" s="105">
        <v>0.5</v>
      </c>
    </row>
    <row r="32" spans="1:6">
      <c r="A32" s="98" t="s">
        <v>8</v>
      </c>
      <c r="B32" s="99">
        <v>50</v>
      </c>
    </row>
    <row r="33" spans="1:2">
      <c r="A33" s="98" t="s">
        <v>9</v>
      </c>
      <c r="B33" s="99">
        <v>15</v>
      </c>
    </row>
    <row r="34" spans="1:2">
      <c r="A34" s="98" t="s">
        <v>30</v>
      </c>
      <c r="B34" s="105">
        <v>0.1</v>
      </c>
    </row>
    <row r="35" spans="1:2" ht="15.75" thickBot="1">
      <c r="A35" s="106" t="s">
        <v>31</v>
      </c>
      <c r="B35" s="100">
        <v>0.05</v>
      </c>
    </row>
    <row r="36" spans="1:2">
      <c r="A36" s="517" t="s">
        <v>82</v>
      </c>
      <c r="B36" s="107">
        <v>100</v>
      </c>
    </row>
    <row r="37" spans="1:2">
      <c r="A37" s="518"/>
      <c r="B37" s="108">
        <v>80</v>
      </c>
    </row>
    <row r="38" spans="1:2">
      <c r="A38" s="518"/>
      <c r="B38" s="108">
        <v>0</v>
      </c>
    </row>
    <row r="39" spans="1:2" ht="15.75" thickBot="1">
      <c r="A39" s="519"/>
      <c r="B39" s="109">
        <v>20</v>
      </c>
    </row>
    <row r="40" spans="1:2">
      <c r="A40" s="517" t="s">
        <v>83</v>
      </c>
      <c r="B40" s="110">
        <v>30</v>
      </c>
    </row>
    <row r="41" spans="1:2">
      <c r="A41" s="518"/>
      <c r="B41" s="108">
        <v>20</v>
      </c>
    </row>
    <row r="42" spans="1:2">
      <c r="A42" s="518"/>
      <c r="B42" s="108">
        <v>15</v>
      </c>
    </row>
    <row r="43" spans="1:2" ht="15.75" thickBot="1">
      <c r="A43" s="519"/>
      <c r="B43" s="111">
        <v>10</v>
      </c>
    </row>
    <row r="44" spans="1:2">
      <c r="A44" s="517" t="s">
        <v>11</v>
      </c>
      <c r="B44" s="107">
        <v>60</v>
      </c>
    </row>
    <row r="45" spans="1:2">
      <c r="A45" s="518"/>
      <c r="B45" s="108">
        <v>40</v>
      </c>
    </row>
    <row r="46" spans="1:2">
      <c r="A46" s="518"/>
      <c r="B46" s="108">
        <v>0</v>
      </c>
    </row>
    <row r="47" spans="1:2" ht="15.75" thickBot="1">
      <c r="A47" s="519"/>
      <c r="B47" s="109">
        <v>20</v>
      </c>
    </row>
    <row r="48" spans="1:2">
      <c r="A48" s="517" t="s">
        <v>12</v>
      </c>
      <c r="B48" s="107">
        <v>15</v>
      </c>
    </row>
    <row r="49" spans="1:2">
      <c r="A49" s="518"/>
      <c r="B49" s="108">
        <v>10</v>
      </c>
    </row>
    <row r="50" spans="1:2">
      <c r="A50" s="518"/>
      <c r="B50" s="108">
        <v>7.5</v>
      </c>
    </row>
    <row r="51" spans="1:2" ht="15.75" thickBot="1">
      <c r="A51" s="518"/>
      <c r="B51" s="109">
        <v>5</v>
      </c>
    </row>
    <row r="52" spans="1:2" ht="15.75" thickBot="1">
      <c r="A52" s="112" t="s">
        <v>73</v>
      </c>
      <c r="B52" s="113">
        <v>30</v>
      </c>
    </row>
    <row r="53" spans="1:2" ht="15.75" thickBot="1">
      <c r="A53" s="112" t="s">
        <v>74</v>
      </c>
      <c r="B53" s="114">
        <v>12</v>
      </c>
    </row>
    <row r="54" spans="1:2">
      <c r="A54" s="115" t="s">
        <v>76</v>
      </c>
      <c r="B54" s="116">
        <v>24</v>
      </c>
    </row>
    <row r="55" spans="1:2">
      <c r="A55" s="117" t="s">
        <v>77</v>
      </c>
      <c r="B55" s="118">
        <v>16</v>
      </c>
    </row>
    <row r="56" spans="1:2" ht="15.75" thickBot="1">
      <c r="A56" s="119" t="s">
        <v>78</v>
      </c>
      <c r="B56" s="120">
        <v>12</v>
      </c>
    </row>
    <row r="57" spans="1:2">
      <c r="A57" s="121" t="s">
        <v>177</v>
      </c>
      <c r="B57" s="122">
        <v>40</v>
      </c>
    </row>
    <row r="58" spans="1:2">
      <c r="A58" s="123" t="s">
        <v>178</v>
      </c>
      <c r="B58" s="124">
        <v>40</v>
      </c>
    </row>
    <row r="59" spans="1:2">
      <c r="A59" s="123" t="s">
        <v>197</v>
      </c>
      <c r="B59" s="124">
        <v>100</v>
      </c>
    </row>
    <row r="60" spans="1:2">
      <c r="A60" s="123" t="s">
        <v>198</v>
      </c>
      <c r="B60" s="124">
        <v>40</v>
      </c>
    </row>
    <row r="61" spans="1:2">
      <c r="A61" s="123" t="s">
        <v>397</v>
      </c>
      <c r="B61" s="124">
        <v>1</v>
      </c>
    </row>
    <row r="62" spans="1:2">
      <c r="A62" s="123" t="s">
        <v>398</v>
      </c>
      <c r="B62" s="124">
        <v>0.8</v>
      </c>
    </row>
    <row r="63" spans="1:2">
      <c r="A63" s="125"/>
      <c r="B63" s="126"/>
    </row>
    <row r="65" spans="1:6" ht="30">
      <c r="A65" s="127" t="s">
        <v>90</v>
      </c>
      <c r="B65" s="128">
        <v>207</v>
      </c>
      <c r="F65" s="97"/>
    </row>
    <row r="66" spans="1:6">
      <c r="F66" s="97"/>
    </row>
    <row r="67" spans="1:6">
      <c r="F67" s="97"/>
    </row>
    <row r="68" spans="1:6">
      <c r="F68" s="97"/>
    </row>
    <row r="69" spans="1:6">
      <c r="F69" s="97"/>
    </row>
    <row r="70" spans="1:6">
      <c r="F70" s="97"/>
    </row>
    <row r="71" spans="1:6">
      <c r="F71" s="97"/>
    </row>
    <row r="72" spans="1:6">
      <c r="F72" s="97"/>
    </row>
    <row r="73" spans="1:6">
      <c r="F73" s="97"/>
    </row>
    <row r="74" spans="1:6">
      <c r="F74" s="97"/>
    </row>
    <row r="75" spans="1:6">
      <c r="F75" s="97"/>
    </row>
    <row r="76" spans="1:6">
      <c r="F76" s="97"/>
    </row>
    <row r="77" spans="1:6">
      <c r="F77" s="97"/>
    </row>
    <row r="78" spans="1:6">
      <c r="F78" s="97"/>
    </row>
    <row r="79" spans="1:6">
      <c r="F79" s="97"/>
    </row>
    <row r="80" spans="1:6">
      <c r="F80" s="97"/>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D182" sqref="D182"/>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228</v>
      </c>
      <c r="B1" s="64"/>
      <c r="C1" s="64"/>
      <c r="D1" s="64"/>
      <c r="E1" s="71"/>
      <c r="F1" s="71"/>
      <c r="G1" s="64"/>
      <c r="H1" s="68"/>
      <c r="I1" s="69"/>
      <c r="J1" s="64"/>
      <c r="K1" s="68"/>
      <c r="L1" s="64"/>
      <c r="M1" s="284"/>
      <c r="N1" s="284"/>
    </row>
    <row r="2" spans="1:14" s="60" customFormat="1" ht="15.75">
      <c r="A2" s="339" t="str">
        <f>IF(ISBLANK(facultate), IF(ISBLANK(departament),"","Departament " &amp; departament), "Facultatea " &amp; facultate)</f>
        <v>Facultatea Construcții</v>
      </c>
      <c r="B2" s="64"/>
      <c r="C2" s="64"/>
      <c r="D2" s="64"/>
      <c r="E2" s="71"/>
      <c r="F2" s="71"/>
      <c r="G2" s="64"/>
      <c r="H2" s="68"/>
      <c r="I2" s="69"/>
      <c r="J2" s="64"/>
      <c r="K2" s="68"/>
      <c r="L2" s="64"/>
      <c r="M2" s="284"/>
      <c r="N2" s="284"/>
    </row>
    <row r="3" spans="1:14" s="60" customFormat="1" ht="15.75">
      <c r="A3" s="339" t="str">
        <f>IF(ISBLANK(departament),"","Departamentul " &amp; departament)</f>
        <v>Departamentul Căi de Comunicație Terestre, Fundații și Cadastru</v>
      </c>
      <c r="B3" s="64"/>
      <c r="C3" s="64"/>
      <c r="D3" s="64"/>
      <c r="E3" s="71"/>
      <c r="F3" s="71"/>
      <c r="G3" s="64"/>
      <c r="H3" s="68"/>
      <c r="I3" s="69"/>
      <c r="J3" s="64"/>
      <c r="K3" s="68"/>
      <c r="L3" s="64"/>
      <c r="M3" s="284"/>
      <c r="N3" s="284"/>
    </row>
    <row r="4" spans="1:14" s="64" customFormat="1" ht="15.75">
      <c r="A4" s="527" t="s">
        <v>531</v>
      </c>
      <c r="B4" s="527"/>
      <c r="C4" s="527"/>
      <c r="D4" s="527"/>
      <c r="E4" s="527"/>
      <c r="F4" s="527"/>
      <c r="G4" s="527"/>
      <c r="H4" s="527"/>
      <c r="I4" s="527"/>
      <c r="J4" s="527"/>
      <c r="K4" s="527"/>
      <c r="L4" s="527"/>
      <c r="M4" s="286"/>
    </row>
    <row r="5" spans="1:14" s="64" customFormat="1" ht="15.75">
      <c r="A5" s="527" t="s">
        <v>747</v>
      </c>
      <c r="B5" s="527"/>
      <c r="C5" s="527"/>
      <c r="D5" s="527"/>
      <c r="E5" s="527"/>
      <c r="F5" s="527"/>
      <c r="G5" s="527"/>
      <c r="H5" s="527"/>
      <c r="I5" s="527"/>
      <c r="J5" s="527"/>
      <c r="K5" s="527"/>
      <c r="L5" s="527"/>
      <c r="M5" s="71"/>
    </row>
    <row r="6" spans="1:14" s="60" customFormat="1" ht="13.5" customHeight="1">
      <c r="E6" s="61"/>
      <c r="F6" s="61"/>
      <c r="H6" s="62"/>
      <c r="I6" s="63"/>
      <c r="K6" s="62"/>
      <c r="M6" s="284"/>
      <c r="N6" s="284"/>
    </row>
    <row r="7" spans="1:14" s="64" customFormat="1" ht="18.75" customHeight="1">
      <c r="A7" s="524" t="s">
        <v>93</v>
      </c>
      <c r="B7" s="524" t="s">
        <v>40</v>
      </c>
      <c r="C7" s="525" t="s">
        <v>288</v>
      </c>
      <c r="D7" s="524" t="s">
        <v>41</v>
      </c>
      <c r="E7" s="528" t="s">
        <v>43</v>
      </c>
      <c r="F7" s="529"/>
      <c r="G7" s="524" t="s">
        <v>16</v>
      </c>
      <c r="H7" s="525" t="s">
        <v>17</v>
      </c>
      <c r="I7" s="530" t="s">
        <v>2</v>
      </c>
      <c r="J7" s="524" t="s">
        <v>46</v>
      </c>
      <c r="K7" s="525" t="s">
        <v>42</v>
      </c>
      <c r="L7" s="525" t="s">
        <v>289</v>
      </c>
      <c r="M7" s="525" t="s">
        <v>286</v>
      </c>
      <c r="N7" s="287"/>
    </row>
    <row r="8" spans="1:14" s="64" customFormat="1" ht="40.5" customHeight="1">
      <c r="A8" s="524"/>
      <c r="B8" s="524"/>
      <c r="C8" s="526"/>
      <c r="D8" s="524"/>
      <c r="E8" s="208" t="s">
        <v>44</v>
      </c>
      <c r="F8" s="208" t="s">
        <v>45</v>
      </c>
      <c r="G8" s="524"/>
      <c r="H8" s="526"/>
      <c r="I8" s="530"/>
      <c r="J8" s="524"/>
      <c r="K8" s="526"/>
      <c r="L8" s="526"/>
      <c r="M8" s="526"/>
      <c r="N8" s="288"/>
    </row>
    <row r="9" spans="1:14" s="64" customFormat="1" ht="15.75">
      <c r="A9" s="86"/>
      <c r="B9" s="65"/>
      <c r="C9" s="65"/>
      <c r="D9" s="65"/>
      <c r="E9" s="66"/>
      <c r="F9" s="66"/>
      <c r="G9" s="65"/>
      <c r="H9" s="66"/>
      <c r="I9" s="30"/>
      <c r="J9" s="66"/>
      <c r="K9" s="67"/>
      <c r="L9" s="367">
        <f>SUMIF(L10:L14,"&gt;0")</f>
        <v>0</v>
      </c>
      <c r="M9" s="289"/>
      <c r="N9" s="290"/>
    </row>
    <row r="10" spans="1:14" s="64" customFormat="1" ht="78.75">
      <c r="A10" s="37">
        <v>1</v>
      </c>
      <c r="B10" s="7" t="s">
        <v>964</v>
      </c>
      <c r="C10" s="7" t="s">
        <v>966</v>
      </c>
      <c r="D10" s="7" t="s">
        <v>967</v>
      </c>
      <c r="E10" s="5" t="s">
        <v>969</v>
      </c>
      <c r="F10" s="5" t="s">
        <v>968</v>
      </c>
      <c r="G10" s="7" t="s">
        <v>298</v>
      </c>
      <c r="H10" s="5" t="s">
        <v>297</v>
      </c>
      <c r="I10" s="210">
        <v>2003</v>
      </c>
      <c r="J10" s="210">
        <v>100</v>
      </c>
      <c r="K10" s="5" t="s">
        <v>970</v>
      </c>
      <c r="L10" s="368" t="str">
        <f>IF(OR($B10="",$C10="",$D10="",$I10&lt;an_initial,$I10&gt;an_final,$K10="",$M10=FALSE),"",100)</f>
        <v/>
      </c>
      <c r="M10" s="58" t="b">
        <f>IF(nume_candidat="",FALSE,ISNUMBER(SEARCH(nume_candidat,$B10)))</f>
        <v>1</v>
      </c>
      <c r="N10" s="291"/>
    </row>
    <row r="11" spans="1:14" s="64" customFormat="1" ht="15.75">
      <c r="A11" s="208">
        <v>2</v>
      </c>
      <c r="B11" s="8"/>
      <c r="C11" s="8"/>
      <c r="D11" s="6"/>
      <c r="E11" s="208"/>
      <c r="F11" s="208"/>
      <c r="G11" s="6"/>
      <c r="H11" s="208"/>
      <c r="I11" s="209"/>
      <c r="J11" s="210"/>
      <c r="K11" s="5"/>
      <c r="L11" s="368" t="str">
        <f>IF(OR($B11="",$C11="",$D11="",$I11&lt;an_initial,$I11&gt;an_final,$K11="",$M11=FALSE),"",100)</f>
        <v/>
      </c>
      <c r="M11" s="58" t="b">
        <f>IF(nume_candidat="",FALSE,ISNUMBER(SEARCH(nume_candidat,$B11)))</f>
        <v>0</v>
      </c>
      <c r="N11" s="291"/>
    </row>
    <row r="12" spans="1:14" s="64" customFormat="1" ht="15.75">
      <c r="A12" s="208">
        <v>3</v>
      </c>
      <c r="B12" s="6"/>
      <c r="C12" s="6"/>
      <c r="D12" s="6"/>
      <c r="E12" s="208"/>
      <c r="F12" s="208"/>
      <c r="G12" s="6"/>
      <c r="H12" s="208"/>
      <c r="I12" s="209"/>
      <c r="J12" s="210"/>
      <c r="K12" s="5"/>
      <c r="L12" s="368" t="str">
        <f>IF(OR($B12="",$C12="",$D12="",$I12&lt;an_initial,$I12&gt;an_final,$K12="",$M12=FALSE),"",100)</f>
        <v/>
      </c>
      <c r="M12" s="58" t="b">
        <f>IF(nume_candidat="",FALSE,ISNUMBER(SEARCH(nume_candidat,$B12)))</f>
        <v>0</v>
      </c>
      <c r="N12" s="291"/>
    </row>
    <row r="13" spans="1:14" s="64" customFormat="1" ht="15.75">
      <c r="A13" s="208">
        <v>4</v>
      </c>
      <c r="B13" s="6"/>
      <c r="C13" s="6"/>
      <c r="D13" s="6"/>
      <c r="E13" s="208"/>
      <c r="F13" s="208"/>
      <c r="G13" s="6"/>
      <c r="H13" s="208"/>
      <c r="I13" s="209"/>
      <c r="J13" s="209"/>
      <c r="K13" s="10"/>
      <c r="L13" s="368" t="str">
        <f>IF(OR($B13="",$C13="",$D13="",$I13&lt;an_initial,$I13&gt;an_final,$K13="",$M13=FALSE),"",100)</f>
        <v/>
      </c>
      <c r="M13" s="58" t="b">
        <f>IF(nume_candidat="",FALSE,ISNUMBER(SEARCH(nume_candidat,$B13)))</f>
        <v>0</v>
      </c>
      <c r="N13" s="291"/>
    </row>
    <row r="14" spans="1:14" s="64" customFormat="1" ht="15.75">
      <c r="A14" s="208">
        <v>5</v>
      </c>
      <c r="B14" s="6"/>
      <c r="C14" s="6"/>
      <c r="D14" s="6"/>
      <c r="E14" s="208"/>
      <c r="F14" s="208"/>
      <c r="G14" s="6"/>
      <c r="H14" s="208"/>
      <c r="I14" s="209"/>
      <c r="J14" s="209"/>
      <c r="K14" s="10"/>
      <c r="L14" s="368" t="str">
        <f>IF(OR($B14="",$C14="",$D14="",$I14&lt;an_initial,$I14&gt;an_final,$K14="",$M14=FALSE),"",100)</f>
        <v/>
      </c>
      <c r="M14" s="58" t="b">
        <f>IF(nume_candidat="",FALSE,ISNUMBER(SEARCH(nume_candidat,$B14)))</f>
        <v>0</v>
      </c>
      <c r="N14" s="291"/>
    </row>
  </sheetData>
  <sheetProtection algorithmName="SHA-512" hashValue="xJmjpV2y1vL7G45p6j9KKoI2nI+OIBtVXdunLCUxf29MwR8GHC35ZFjfGkANcMmtoNA2OqSAX6cJ2oP3+R7UIw==" saltValue="+kLF1NJ7PN6E3WANV5MD6w=="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T12" sqref="T12"/>
    </sheetView>
  </sheetViews>
  <sheetFormatPr defaultColWidth="9.140625" defaultRowHeight="15.75"/>
  <cols>
    <col min="1" max="1" width="5.7109375" style="60" customWidth="1"/>
    <col min="2" max="3" width="35.7109375" style="64" customWidth="1"/>
    <col min="4" max="4" width="18.7109375" style="64" customWidth="1"/>
    <col min="5" max="5" width="18.7109375" style="285"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228</v>
      </c>
      <c r="E1" s="61"/>
      <c r="F1" s="61"/>
      <c r="H1" s="62"/>
      <c r="I1" s="63"/>
      <c r="K1" s="62"/>
      <c r="M1" s="284"/>
      <c r="N1" s="284"/>
      <c r="O1" s="284"/>
    </row>
    <row r="2" spans="1:16" s="60" customFormat="1">
      <c r="A2" s="339" t="str">
        <f>IF(ISBLANK(facultate), IF(ISBLANK(departament),"","Departament " &amp; departament), "Facultatea " &amp; facultate)</f>
        <v>Facultatea Construcții</v>
      </c>
      <c r="E2" s="61"/>
      <c r="F2" s="61"/>
      <c r="H2" s="62"/>
      <c r="I2" s="63"/>
      <c r="K2" s="62"/>
      <c r="M2" s="284"/>
      <c r="N2" s="284"/>
      <c r="O2" s="284"/>
    </row>
    <row r="3" spans="1:16" s="60" customFormat="1">
      <c r="A3" s="339" t="str">
        <f>IF(ISBLANK(departament),"","Departamentul " &amp; departament)</f>
        <v>Departamentul Căi de Comunicație Terestre, Fundații și Cadastru</v>
      </c>
      <c r="E3" s="61"/>
      <c r="F3" s="61"/>
      <c r="H3" s="62"/>
      <c r="I3" s="63"/>
      <c r="K3" s="62"/>
      <c r="M3" s="284"/>
      <c r="N3" s="284"/>
      <c r="O3" s="284"/>
    </row>
    <row r="4" spans="1:16">
      <c r="A4" s="527" t="s">
        <v>531</v>
      </c>
      <c r="B4" s="527"/>
      <c r="C4" s="527"/>
      <c r="D4" s="527"/>
      <c r="E4" s="527"/>
      <c r="F4" s="527"/>
      <c r="G4" s="527"/>
      <c r="H4" s="527"/>
      <c r="I4" s="527"/>
      <c r="J4" s="221"/>
      <c r="K4" s="221"/>
      <c r="L4" s="221"/>
      <c r="M4" s="221"/>
      <c r="N4" s="64"/>
      <c r="O4" s="286"/>
    </row>
    <row r="5" spans="1:16">
      <c r="A5" s="527" t="s">
        <v>402</v>
      </c>
      <c r="B5" s="527"/>
      <c r="C5" s="527"/>
      <c r="D5" s="527"/>
      <c r="E5" s="527"/>
      <c r="F5" s="527"/>
      <c r="G5" s="527"/>
      <c r="H5" s="527"/>
      <c r="I5" s="527"/>
      <c r="J5" s="221"/>
      <c r="K5" s="221"/>
      <c r="L5" s="221"/>
      <c r="M5" s="221"/>
      <c r="N5" s="64"/>
    </row>
    <row r="6" spans="1:16" ht="13.5" customHeight="1">
      <c r="E6" s="64"/>
      <c r="F6" s="64"/>
      <c r="H6" s="64"/>
      <c r="I6" s="296"/>
      <c r="J6" s="340" t="str">
        <f>CONCATENATE(functie," ",nume_candidat)</f>
        <v>Profesor Ciutina Adrian</v>
      </c>
      <c r="N6" s="64"/>
    </row>
    <row r="7" spans="1:16" ht="18.75" customHeight="1">
      <c r="A7" s="524" t="s">
        <v>93</v>
      </c>
      <c r="B7" s="524" t="s">
        <v>0</v>
      </c>
      <c r="C7" s="524" t="s">
        <v>290</v>
      </c>
      <c r="D7" s="524" t="s">
        <v>16</v>
      </c>
      <c r="E7" s="525" t="s">
        <v>17</v>
      </c>
      <c r="F7" s="530" t="s">
        <v>2</v>
      </c>
      <c r="G7" s="524" t="s">
        <v>18</v>
      </c>
      <c r="H7" s="525" t="s">
        <v>291</v>
      </c>
      <c r="I7" s="524" t="s">
        <v>289</v>
      </c>
      <c r="J7" s="524"/>
      <c r="K7" s="524" t="s">
        <v>4</v>
      </c>
      <c r="L7" s="524"/>
      <c r="M7" s="528" t="s">
        <v>47</v>
      </c>
      <c r="N7" s="529"/>
      <c r="O7" s="531" t="s">
        <v>286</v>
      </c>
      <c r="P7" s="532" t="s">
        <v>296</v>
      </c>
    </row>
    <row r="8" spans="1:16"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10" t="s">
        <v>3</v>
      </c>
      <c r="N8" s="341" t="str">
        <f>CONCATENATE("ultimii                                  ",durata_evaluare," ani")</f>
        <v>ultimii                                  5 ani</v>
      </c>
      <c r="O8" s="531"/>
      <c r="P8" s="532"/>
    </row>
    <row r="9" spans="1:16">
      <c r="A9" s="86"/>
      <c r="B9" s="65"/>
      <c r="C9" s="65"/>
      <c r="D9" s="65"/>
      <c r="E9" s="66"/>
      <c r="F9" s="30"/>
      <c r="G9" s="74"/>
      <c r="H9" s="67"/>
      <c r="I9" s="144">
        <f>SUMIF(I10:I1010,"&gt;0")</f>
        <v>15</v>
      </c>
      <c r="J9" s="144">
        <f t="shared" ref="J9:N9" si="0">SUMIF(J10:J214,"&gt;0")</f>
        <v>15</v>
      </c>
      <c r="K9" s="4">
        <f t="shared" si="0"/>
        <v>1</v>
      </c>
      <c r="L9" s="4">
        <f t="shared" si="0"/>
        <v>1</v>
      </c>
      <c r="M9" s="4">
        <f t="shared" si="0"/>
        <v>10</v>
      </c>
      <c r="N9" s="4">
        <f t="shared" si="0"/>
        <v>10</v>
      </c>
      <c r="O9" s="293"/>
    </row>
    <row r="10" spans="1:16" ht="63">
      <c r="A10" s="37">
        <v>1</v>
      </c>
      <c r="B10" s="7" t="s">
        <v>974</v>
      </c>
      <c r="C10" s="7" t="s">
        <v>971</v>
      </c>
      <c r="D10" s="65" t="s">
        <v>972</v>
      </c>
      <c r="E10" s="5" t="s">
        <v>973</v>
      </c>
      <c r="F10" s="215">
        <v>2017</v>
      </c>
      <c r="G10" s="215">
        <v>130</v>
      </c>
      <c r="H10" s="215">
        <v>10</v>
      </c>
      <c r="I10" s="16">
        <f t="shared" ref="I10:I73" si="1">IF(OR($B10="",$C10="",$D10="",$E10="",$F10&lt;an_initial,$F10&gt;an_final,$O10=FALSE),"",IF($H10="",CS_STR_ALTE*$G10/P10,CS_STR_ALTE*$H10))</f>
        <v>15</v>
      </c>
      <c r="J10" s="16">
        <f t="shared" ref="J10:J73" si="2">IF(OR($B10="",$C10="",$D10="",$E10="",$F10="",$F10&gt;an_final,$O10=FALSE),"",IF($H10="",CS_STR_ALTE*$G10/P10,CS_STR_ALTE*$H10))</f>
        <v>15</v>
      </c>
      <c r="K10" s="58">
        <f t="shared" ref="K10:K175" si="3">IF(OR($B10="",$C10="",$D10="",$E10="",$F10="",$F10&gt;an_final,$O10=FALSE),"",IF($F10&gt;=an_initial,1,""))</f>
        <v>1</v>
      </c>
      <c r="L10" s="58">
        <f t="shared" ref="L10:L175" si="4">IF(OR($B10="",$C10="",$D10="",$E10="",$F10="",$F10&gt;an_final,$O10=FALSE),"",1)</f>
        <v>1</v>
      </c>
      <c r="M10" s="365">
        <f t="shared" ref="M10:M175" si="5">IF(OR($B10="",$C10="",$D10="",$E10="",$F10="",$F10&gt;an_final,$O10=FALSE),"",IF($H10="",$G10/P10,$H10))</f>
        <v>10</v>
      </c>
      <c r="N10" s="58">
        <f t="shared" ref="N10:N175" si="6">IF(OR($B10="",$C10="",$D10="",$E10="",$F10="",$F10&lt;an_initial,$F10&gt;an_final,$O10=FALSE),"",IF($H10="",$G10/P10,$H10))</f>
        <v>10</v>
      </c>
      <c r="O10" s="342" t="b">
        <f t="shared" ref="O10:O175" si="7">IF(nume_candidat="",FALSE,ISNUMBER(SEARCH(nume_candidat,$B10)))</f>
        <v>1</v>
      </c>
      <c r="P10" s="343">
        <f t="shared" ref="P10:P175" si="8">LEN(B10)-LEN(SUBSTITUTE(B10,",",""))+1</f>
        <v>6</v>
      </c>
    </row>
    <row r="11" spans="1:16">
      <c r="A11" s="37">
        <v>2</v>
      </c>
      <c r="B11" s="7"/>
      <c r="C11" s="7"/>
      <c r="D11" s="65"/>
      <c r="E11" s="5"/>
      <c r="F11" s="215"/>
      <c r="G11" s="215"/>
      <c r="H11" s="215"/>
      <c r="I11" s="16" t="str">
        <f t="shared" si="1"/>
        <v/>
      </c>
      <c r="J11" s="16" t="str">
        <f t="shared" si="2"/>
        <v/>
      </c>
      <c r="K11" s="58" t="str">
        <f t="shared" si="3"/>
        <v/>
      </c>
      <c r="L11" s="58" t="str">
        <f t="shared" si="4"/>
        <v/>
      </c>
      <c r="M11" s="365" t="str">
        <f t="shared" si="5"/>
        <v/>
      </c>
      <c r="N11" s="58" t="str">
        <f t="shared" si="6"/>
        <v/>
      </c>
      <c r="O11" s="342" t="b">
        <f t="shared" si="7"/>
        <v>0</v>
      </c>
      <c r="P11" s="343">
        <f t="shared" si="8"/>
        <v>1</v>
      </c>
    </row>
    <row r="12" spans="1:16">
      <c r="A12" s="37">
        <v>3</v>
      </c>
      <c r="B12" s="6"/>
      <c r="C12" s="7"/>
      <c r="D12" s="65"/>
      <c r="E12" s="5"/>
      <c r="F12" s="215"/>
      <c r="G12" s="215"/>
      <c r="H12" s="215"/>
      <c r="I12" s="16" t="str">
        <f t="shared" si="1"/>
        <v/>
      </c>
      <c r="J12" s="16" t="str">
        <f t="shared" si="2"/>
        <v/>
      </c>
      <c r="K12" s="58" t="str">
        <f t="shared" si="3"/>
        <v/>
      </c>
      <c r="L12" s="58" t="str">
        <f t="shared" si="4"/>
        <v/>
      </c>
      <c r="M12" s="365" t="str">
        <f t="shared" si="5"/>
        <v/>
      </c>
      <c r="N12" s="58" t="str">
        <f t="shared" si="6"/>
        <v/>
      </c>
      <c r="O12" s="342" t="b">
        <f t="shared" si="7"/>
        <v>0</v>
      </c>
      <c r="P12" s="343">
        <f t="shared" si="8"/>
        <v>1</v>
      </c>
    </row>
    <row r="13" spans="1:16">
      <c r="A13" s="37">
        <v>4</v>
      </c>
      <c r="B13" s="6"/>
      <c r="C13" s="6"/>
      <c r="D13" s="65"/>
      <c r="E13" s="212"/>
      <c r="F13" s="211"/>
      <c r="G13" s="211"/>
      <c r="H13" s="211"/>
      <c r="I13" s="16" t="str">
        <f t="shared" si="1"/>
        <v/>
      </c>
      <c r="J13" s="16" t="str">
        <f t="shared" si="2"/>
        <v/>
      </c>
      <c r="K13" s="58" t="str">
        <f t="shared" si="3"/>
        <v/>
      </c>
      <c r="L13" s="58" t="str">
        <f t="shared" si="4"/>
        <v/>
      </c>
      <c r="M13" s="365" t="str">
        <f t="shared" si="5"/>
        <v/>
      </c>
      <c r="N13" s="58" t="str">
        <f t="shared" si="6"/>
        <v/>
      </c>
      <c r="O13" s="342" t="b">
        <f t="shared" si="7"/>
        <v>0</v>
      </c>
      <c r="P13" s="343">
        <f t="shared" si="8"/>
        <v>1</v>
      </c>
    </row>
    <row r="14" spans="1:16">
      <c r="A14" s="139">
        <v>5</v>
      </c>
      <c r="B14" s="6"/>
      <c r="C14" s="6"/>
      <c r="D14" s="65"/>
      <c r="E14" s="212"/>
      <c r="F14" s="211"/>
      <c r="G14" s="211"/>
      <c r="H14" s="211"/>
      <c r="I14" s="16" t="str">
        <f t="shared" si="1"/>
        <v/>
      </c>
      <c r="J14" s="16" t="str">
        <f t="shared" si="2"/>
        <v/>
      </c>
      <c r="K14" s="364" t="str">
        <f t="shared" si="3"/>
        <v/>
      </c>
      <c r="L14" s="58" t="str">
        <f t="shared" si="4"/>
        <v/>
      </c>
      <c r="M14" s="365" t="str">
        <f t="shared" si="5"/>
        <v/>
      </c>
      <c r="N14" s="58" t="str">
        <f t="shared" si="6"/>
        <v/>
      </c>
      <c r="O14" s="342" t="b">
        <f t="shared" si="7"/>
        <v>0</v>
      </c>
      <c r="P14" s="343">
        <f t="shared" si="8"/>
        <v>1</v>
      </c>
    </row>
    <row r="15" spans="1:16">
      <c r="A15" s="139">
        <v>6</v>
      </c>
      <c r="B15" s="6"/>
      <c r="C15" s="6"/>
      <c r="D15" s="65"/>
      <c r="E15" s="212"/>
      <c r="F15" s="211"/>
      <c r="G15" s="211"/>
      <c r="H15" s="211"/>
      <c r="I15" s="16" t="str">
        <f t="shared" si="1"/>
        <v/>
      </c>
      <c r="J15" s="16" t="str">
        <f t="shared" si="2"/>
        <v/>
      </c>
      <c r="K15" s="364" t="str">
        <f t="shared" si="3"/>
        <v/>
      </c>
      <c r="L15" s="58" t="str">
        <f t="shared" si="4"/>
        <v/>
      </c>
      <c r="M15" s="365" t="str">
        <f t="shared" si="5"/>
        <v/>
      </c>
      <c r="N15" s="58" t="str">
        <f t="shared" si="6"/>
        <v/>
      </c>
      <c r="O15" s="342" t="b">
        <f t="shared" si="7"/>
        <v>0</v>
      </c>
      <c r="P15" s="343">
        <f t="shared" si="8"/>
        <v>1</v>
      </c>
    </row>
    <row r="16" spans="1:16">
      <c r="A16" s="139">
        <v>7</v>
      </c>
      <c r="B16" s="6"/>
      <c r="C16" s="6"/>
      <c r="D16" s="65"/>
      <c r="E16" s="212"/>
      <c r="F16" s="211"/>
      <c r="G16" s="211"/>
      <c r="H16" s="211"/>
      <c r="I16" s="16" t="str">
        <f t="shared" si="1"/>
        <v/>
      </c>
      <c r="J16" s="16" t="str">
        <f t="shared" si="2"/>
        <v/>
      </c>
      <c r="K16" s="364" t="str">
        <f t="shared" si="3"/>
        <v/>
      </c>
      <c r="L16" s="58" t="str">
        <f t="shared" si="4"/>
        <v/>
      </c>
      <c r="M16" s="365" t="str">
        <f t="shared" si="5"/>
        <v/>
      </c>
      <c r="N16" s="58" t="str">
        <f t="shared" si="6"/>
        <v/>
      </c>
      <c r="O16" s="342" t="b">
        <f t="shared" si="7"/>
        <v>0</v>
      </c>
      <c r="P16" s="343">
        <f t="shared" si="8"/>
        <v>1</v>
      </c>
    </row>
    <row r="17" spans="1:16">
      <c r="A17" s="139">
        <v>8</v>
      </c>
      <c r="B17" s="6"/>
      <c r="C17" s="6"/>
      <c r="D17" s="65"/>
      <c r="E17" s="212"/>
      <c r="F17" s="211"/>
      <c r="G17" s="211"/>
      <c r="H17" s="211"/>
      <c r="I17" s="16" t="str">
        <f t="shared" si="1"/>
        <v/>
      </c>
      <c r="J17" s="16" t="str">
        <f t="shared" si="2"/>
        <v/>
      </c>
      <c r="K17" s="364" t="str">
        <f t="shared" si="3"/>
        <v/>
      </c>
      <c r="L17" s="58" t="str">
        <f t="shared" si="4"/>
        <v/>
      </c>
      <c r="M17" s="365" t="str">
        <f t="shared" si="5"/>
        <v/>
      </c>
      <c r="N17" s="58" t="str">
        <f t="shared" si="6"/>
        <v/>
      </c>
      <c r="O17" s="342" t="b">
        <f t="shared" si="7"/>
        <v>0</v>
      </c>
      <c r="P17" s="343">
        <f t="shared" si="8"/>
        <v>1</v>
      </c>
    </row>
    <row r="18" spans="1:16">
      <c r="A18" s="139">
        <v>9</v>
      </c>
      <c r="B18" s="6"/>
      <c r="C18" s="6"/>
      <c r="D18" s="65"/>
      <c r="E18" s="212"/>
      <c r="F18" s="211"/>
      <c r="G18" s="211"/>
      <c r="H18" s="211"/>
      <c r="I18" s="16" t="str">
        <f t="shared" si="1"/>
        <v/>
      </c>
      <c r="J18" s="16" t="str">
        <f t="shared" si="2"/>
        <v/>
      </c>
      <c r="K18" s="364" t="str">
        <f t="shared" si="3"/>
        <v/>
      </c>
      <c r="L18" s="58" t="str">
        <f t="shared" si="4"/>
        <v/>
      </c>
      <c r="M18" s="365" t="str">
        <f t="shared" si="5"/>
        <v/>
      </c>
      <c r="N18" s="58" t="str">
        <f t="shared" si="6"/>
        <v/>
      </c>
      <c r="O18" s="342" t="b">
        <f t="shared" si="7"/>
        <v>0</v>
      </c>
      <c r="P18" s="343">
        <f t="shared" si="8"/>
        <v>1</v>
      </c>
    </row>
    <row r="19" spans="1:16">
      <c r="A19" s="139">
        <v>10</v>
      </c>
      <c r="B19" s="6"/>
      <c r="C19" s="6"/>
      <c r="D19" s="65"/>
      <c r="E19" s="212"/>
      <c r="F19" s="211"/>
      <c r="G19" s="211"/>
      <c r="H19" s="211"/>
      <c r="I19" s="16" t="str">
        <f t="shared" si="1"/>
        <v/>
      </c>
      <c r="J19" s="16" t="str">
        <f t="shared" si="2"/>
        <v/>
      </c>
      <c r="K19" s="364" t="str">
        <f t="shared" si="3"/>
        <v/>
      </c>
      <c r="L19" s="58" t="str">
        <f t="shared" si="4"/>
        <v/>
      </c>
      <c r="M19" s="365" t="str">
        <f t="shared" si="5"/>
        <v/>
      </c>
      <c r="N19" s="58" t="str">
        <f t="shared" si="6"/>
        <v/>
      </c>
      <c r="O19" s="342" t="b">
        <f t="shared" si="7"/>
        <v>0</v>
      </c>
      <c r="P19" s="343">
        <f t="shared" si="8"/>
        <v>1</v>
      </c>
    </row>
    <row r="20" spans="1:16">
      <c r="A20" s="139">
        <v>11</v>
      </c>
      <c r="B20" s="6"/>
      <c r="C20" s="6"/>
      <c r="D20" s="65"/>
      <c r="E20" s="212"/>
      <c r="F20" s="211"/>
      <c r="G20" s="211"/>
      <c r="H20" s="211"/>
      <c r="I20" s="16" t="str">
        <f t="shared" si="1"/>
        <v/>
      </c>
      <c r="J20" s="16" t="str">
        <f t="shared" si="2"/>
        <v/>
      </c>
      <c r="K20" s="364" t="str">
        <f t="shared" si="3"/>
        <v/>
      </c>
      <c r="L20" s="58" t="str">
        <f t="shared" si="4"/>
        <v/>
      </c>
      <c r="M20" s="365" t="str">
        <f t="shared" si="5"/>
        <v/>
      </c>
      <c r="N20" s="58" t="str">
        <f t="shared" si="6"/>
        <v/>
      </c>
      <c r="O20" s="342" t="b">
        <f t="shared" si="7"/>
        <v>0</v>
      </c>
      <c r="P20" s="343">
        <f t="shared" si="8"/>
        <v>1</v>
      </c>
    </row>
    <row r="21" spans="1:16">
      <c r="A21" s="139">
        <v>12</v>
      </c>
      <c r="B21" s="6"/>
      <c r="C21" s="6"/>
      <c r="D21" s="65"/>
      <c r="E21" s="212"/>
      <c r="F21" s="211"/>
      <c r="G21" s="211"/>
      <c r="H21" s="211"/>
      <c r="I21" s="16" t="str">
        <f t="shared" si="1"/>
        <v/>
      </c>
      <c r="J21" s="16" t="str">
        <f t="shared" si="2"/>
        <v/>
      </c>
      <c r="K21" s="364" t="str">
        <f t="shared" si="3"/>
        <v/>
      </c>
      <c r="L21" s="58" t="str">
        <f t="shared" si="4"/>
        <v/>
      </c>
      <c r="M21" s="365" t="str">
        <f t="shared" si="5"/>
        <v/>
      </c>
      <c r="N21" s="58" t="str">
        <f t="shared" si="6"/>
        <v/>
      </c>
      <c r="O21" s="342" t="b">
        <f t="shared" si="7"/>
        <v>0</v>
      </c>
      <c r="P21" s="343">
        <f t="shared" si="8"/>
        <v>1</v>
      </c>
    </row>
    <row r="22" spans="1:16">
      <c r="A22" s="139">
        <v>13</v>
      </c>
      <c r="B22" s="6"/>
      <c r="C22" s="6"/>
      <c r="D22" s="65"/>
      <c r="E22" s="212"/>
      <c r="F22" s="211"/>
      <c r="G22" s="211"/>
      <c r="H22" s="211"/>
      <c r="I22" s="16" t="str">
        <f t="shared" si="1"/>
        <v/>
      </c>
      <c r="J22" s="16" t="str">
        <f t="shared" si="2"/>
        <v/>
      </c>
      <c r="K22" s="364" t="str">
        <f t="shared" si="3"/>
        <v/>
      </c>
      <c r="L22" s="58" t="str">
        <f t="shared" si="4"/>
        <v/>
      </c>
      <c r="M22" s="365" t="str">
        <f t="shared" si="5"/>
        <v/>
      </c>
      <c r="N22" s="58" t="str">
        <f t="shared" si="6"/>
        <v/>
      </c>
      <c r="O22" s="342" t="b">
        <f t="shared" si="7"/>
        <v>0</v>
      </c>
      <c r="P22" s="343">
        <f t="shared" si="8"/>
        <v>1</v>
      </c>
    </row>
    <row r="23" spans="1:16">
      <c r="A23" s="139">
        <v>14</v>
      </c>
      <c r="B23" s="6"/>
      <c r="C23" s="6"/>
      <c r="D23" s="65"/>
      <c r="E23" s="212"/>
      <c r="F23" s="211"/>
      <c r="G23" s="211"/>
      <c r="H23" s="211"/>
      <c r="I23" s="16" t="str">
        <f t="shared" si="1"/>
        <v/>
      </c>
      <c r="J23" s="16" t="str">
        <f t="shared" si="2"/>
        <v/>
      </c>
      <c r="K23" s="364" t="str">
        <f t="shared" si="3"/>
        <v/>
      </c>
      <c r="L23" s="58" t="str">
        <f t="shared" si="4"/>
        <v/>
      </c>
      <c r="M23" s="365" t="str">
        <f t="shared" si="5"/>
        <v/>
      </c>
      <c r="N23" s="58" t="str">
        <f t="shared" si="6"/>
        <v/>
      </c>
      <c r="O23" s="342" t="b">
        <f t="shared" si="7"/>
        <v>0</v>
      </c>
      <c r="P23" s="343">
        <f t="shared" si="8"/>
        <v>1</v>
      </c>
    </row>
    <row r="24" spans="1:16">
      <c r="A24" s="139">
        <v>15</v>
      </c>
      <c r="B24" s="6"/>
      <c r="C24" s="6"/>
      <c r="D24" s="65"/>
      <c r="E24" s="212"/>
      <c r="F24" s="211"/>
      <c r="G24" s="211"/>
      <c r="H24" s="211"/>
      <c r="I24" s="16" t="str">
        <f t="shared" si="1"/>
        <v/>
      </c>
      <c r="J24" s="16" t="str">
        <f t="shared" si="2"/>
        <v/>
      </c>
      <c r="K24" s="364" t="str">
        <f t="shared" si="3"/>
        <v/>
      </c>
      <c r="L24" s="58" t="str">
        <f t="shared" si="4"/>
        <v/>
      </c>
      <c r="M24" s="365" t="str">
        <f t="shared" si="5"/>
        <v/>
      </c>
      <c r="N24" s="58" t="str">
        <f t="shared" si="6"/>
        <v/>
      </c>
      <c r="O24" s="342" t="b">
        <f t="shared" si="7"/>
        <v>0</v>
      </c>
      <c r="P24" s="343">
        <f t="shared" si="8"/>
        <v>1</v>
      </c>
    </row>
    <row r="25" spans="1:16">
      <c r="A25" s="139">
        <v>16</v>
      </c>
      <c r="B25" s="6"/>
      <c r="C25" s="6"/>
      <c r="D25" s="65"/>
      <c r="E25" s="212"/>
      <c r="F25" s="211"/>
      <c r="G25" s="211"/>
      <c r="H25" s="211"/>
      <c r="I25" s="16" t="str">
        <f t="shared" si="1"/>
        <v/>
      </c>
      <c r="J25" s="16" t="str">
        <f t="shared" si="2"/>
        <v/>
      </c>
      <c r="K25" s="364" t="str">
        <f t="shared" si="3"/>
        <v/>
      </c>
      <c r="L25" s="58" t="str">
        <f t="shared" si="4"/>
        <v/>
      </c>
      <c r="M25" s="365" t="str">
        <f t="shared" si="5"/>
        <v/>
      </c>
      <c r="N25" s="58" t="str">
        <f t="shared" si="6"/>
        <v/>
      </c>
      <c r="O25" s="342" t="b">
        <f t="shared" si="7"/>
        <v>0</v>
      </c>
      <c r="P25" s="343">
        <f t="shared" si="8"/>
        <v>1</v>
      </c>
    </row>
    <row r="26" spans="1:16">
      <c r="A26" s="139">
        <v>17</v>
      </c>
      <c r="B26" s="6"/>
      <c r="C26" s="6"/>
      <c r="D26" s="65"/>
      <c r="E26" s="212"/>
      <c r="F26" s="211"/>
      <c r="G26" s="211"/>
      <c r="H26" s="211"/>
      <c r="I26" s="16" t="str">
        <f t="shared" si="1"/>
        <v/>
      </c>
      <c r="J26" s="16" t="str">
        <f t="shared" si="2"/>
        <v/>
      </c>
      <c r="K26" s="364" t="str">
        <f t="shared" si="3"/>
        <v/>
      </c>
      <c r="L26" s="58" t="str">
        <f t="shared" si="4"/>
        <v/>
      </c>
      <c r="M26" s="365" t="str">
        <f t="shared" si="5"/>
        <v/>
      </c>
      <c r="N26" s="58" t="str">
        <f t="shared" si="6"/>
        <v/>
      </c>
      <c r="O26" s="342" t="b">
        <f t="shared" si="7"/>
        <v>0</v>
      </c>
      <c r="P26" s="343">
        <f t="shared" si="8"/>
        <v>1</v>
      </c>
    </row>
    <row r="27" spans="1:16">
      <c r="A27" s="139">
        <v>18</v>
      </c>
      <c r="B27" s="6"/>
      <c r="C27" s="6"/>
      <c r="D27" s="65"/>
      <c r="E27" s="212"/>
      <c r="F27" s="211"/>
      <c r="G27" s="211"/>
      <c r="H27" s="211"/>
      <c r="I27" s="16" t="str">
        <f t="shared" si="1"/>
        <v/>
      </c>
      <c r="J27" s="16" t="str">
        <f t="shared" si="2"/>
        <v/>
      </c>
      <c r="K27" s="364" t="str">
        <f t="shared" si="3"/>
        <v/>
      </c>
      <c r="L27" s="58" t="str">
        <f t="shared" si="4"/>
        <v/>
      </c>
      <c r="M27" s="365" t="str">
        <f t="shared" si="5"/>
        <v/>
      </c>
      <c r="N27" s="58" t="str">
        <f t="shared" si="6"/>
        <v/>
      </c>
      <c r="O27" s="342" t="b">
        <f t="shared" si="7"/>
        <v>0</v>
      </c>
      <c r="P27" s="343">
        <f t="shared" si="8"/>
        <v>1</v>
      </c>
    </row>
    <row r="28" spans="1:16">
      <c r="A28" s="139">
        <v>19</v>
      </c>
      <c r="B28" s="6"/>
      <c r="C28" s="6"/>
      <c r="D28" s="65"/>
      <c r="E28" s="212"/>
      <c r="F28" s="211"/>
      <c r="G28" s="211"/>
      <c r="H28" s="211"/>
      <c r="I28" s="16" t="str">
        <f t="shared" si="1"/>
        <v/>
      </c>
      <c r="J28" s="16" t="str">
        <f t="shared" si="2"/>
        <v/>
      </c>
      <c r="K28" s="364" t="str">
        <f t="shared" si="3"/>
        <v/>
      </c>
      <c r="L28" s="58" t="str">
        <f t="shared" si="4"/>
        <v/>
      </c>
      <c r="M28" s="365" t="str">
        <f t="shared" si="5"/>
        <v/>
      </c>
      <c r="N28" s="58" t="str">
        <f t="shared" si="6"/>
        <v/>
      </c>
      <c r="O28" s="342" t="b">
        <f t="shared" si="7"/>
        <v>0</v>
      </c>
      <c r="P28" s="343">
        <f t="shared" si="8"/>
        <v>1</v>
      </c>
    </row>
    <row r="29" spans="1:16">
      <c r="A29" s="139">
        <v>20</v>
      </c>
      <c r="B29" s="6"/>
      <c r="C29" s="6"/>
      <c r="D29" s="65"/>
      <c r="E29" s="212"/>
      <c r="F29" s="211"/>
      <c r="G29" s="211"/>
      <c r="H29" s="211"/>
      <c r="I29" s="16" t="str">
        <f t="shared" si="1"/>
        <v/>
      </c>
      <c r="J29" s="16" t="str">
        <f t="shared" si="2"/>
        <v/>
      </c>
      <c r="K29" s="364" t="str">
        <f t="shared" si="3"/>
        <v/>
      </c>
      <c r="L29" s="58" t="str">
        <f t="shared" si="4"/>
        <v/>
      </c>
      <c r="M29" s="365" t="str">
        <f t="shared" si="5"/>
        <v/>
      </c>
      <c r="N29" s="58" t="str">
        <f t="shared" si="6"/>
        <v/>
      </c>
      <c r="O29" s="342" t="b">
        <f t="shared" si="7"/>
        <v>0</v>
      </c>
      <c r="P29" s="343">
        <f t="shared" si="8"/>
        <v>1</v>
      </c>
    </row>
    <row r="30" spans="1:16">
      <c r="A30" s="139">
        <v>21</v>
      </c>
      <c r="B30" s="6"/>
      <c r="C30" s="6"/>
      <c r="D30" s="65"/>
      <c r="E30" s="212"/>
      <c r="F30" s="211"/>
      <c r="G30" s="211"/>
      <c r="H30" s="211"/>
      <c r="I30" s="16" t="str">
        <f t="shared" si="1"/>
        <v/>
      </c>
      <c r="J30" s="16" t="str">
        <f t="shared" si="2"/>
        <v/>
      </c>
      <c r="K30" s="364" t="str">
        <f t="shared" si="3"/>
        <v/>
      </c>
      <c r="L30" s="58" t="str">
        <f t="shared" si="4"/>
        <v/>
      </c>
      <c r="M30" s="365" t="str">
        <f t="shared" si="5"/>
        <v/>
      </c>
      <c r="N30" s="58" t="str">
        <f t="shared" si="6"/>
        <v/>
      </c>
      <c r="O30" s="342" t="b">
        <f t="shared" si="7"/>
        <v>0</v>
      </c>
      <c r="P30" s="343">
        <f t="shared" si="8"/>
        <v>1</v>
      </c>
    </row>
    <row r="31" spans="1:16">
      <c r="A31" s="139">
        <v>22</v>
      </c>
      <c r="B31" s="6"/>
      <c r="C31" s="6"/>
      <c r="D31" s="65"/>
      <c r="E31" s="212"/>
      <c r="F31" s="211"/>
      <c r="G31" s="211"/>
      <c r="H31" s="211"/>
      <c r="I31" s="16" t="str">
        <f t="shared" si="1"/>
        <v/>
      </c>
      <c r="J31" s="16" t="str">
        <f t="shared" si="2"/>
        <v/>
      </c>
      <c r="K31" s="364" t="str">
        <f t="shared" si="3"/>
        <v/>
      </c>
      <c r="L31" s="58" t="str">
        <f t="shared" si="4"/>
        <v/>
      </c>
      <c r="M31" s="365" t="str">
        <f t="shared" si="5"/>
        <v/>
      </c>
      <c r="N31" s="58" t="str">
        <f t="shared" si="6"/>
        <v/>
      </c>
      <c r="O31" s="342" t="b">
        <f t="shared" si="7"/>
        <v>0</v>
      </c>
      <c r="P31" s="343">
        <f t="shared" si="8"/>
        <v>1</v>
      </c>
    </row>
    <row r="32" spans="1:16">
      <c r="A32" s="139">
        <v>23</v>
      </c>
      <c r="B32" s="6"/>
      <c r="C32" s="6"/>
      <c r="D32" s="65"/>
      <c r="E32" s="212"/>
      <c r="F32" s="211"/>
      <c r="G32" s="211"/>
      <c r="H32" s="211"/>
      <c r="I32" s="16" t="str">
        <f t="shared" si="1"/>
        <v/>
      </c>
      <c r="J32" s="16" t="str">
        <f t="shared" si="2"/>
        <v/>
      </c>
      <c r="K32" s="364" t="str">
        <f t="shared" si="3"/>
        <v/>
      </c>
      <c r="L32" s="58" t="str">
        <f t="shared" si="4"/>
        <v/>
      </c>
      <c r="M32" s="365" t="str">
        <f t="shared" si="5"/>
        <v/>
      </c>
      <c r="N32" s="58" t="str">
        <f t="shared" si="6"/>
        <v/>
      </c>
      <c r="O32" s="342" t="b">
        <f t="shared" si="7"/>
        <v>0</v>
      </c>
      <c r="P32" s="343">
        <f t="shared" si="8"/>
        <v>1</v>
      </c>
    </row>
    <row r="33" spans="1:16">
      <c r="A33" s="139">
        <v>24</v>
      </c>
      <c r="B33" s="6"/>
      <c r="C33" s="6"/>
      <c r="D33" s="65"/>
      <c r="E33" s="212"/>
      <c r="F33" s="211"/>
      <c r="G33" s="211"/>
      <c r="H33" s="211"/>
      <c r="I33" s="16" t="str">
        <f t="shared" si="1"/>
        <v/>
      </c>
      <c r="J33" s="16" t="str">
        <f t="shared" si="2"/>
        <v/>
      </c>
      <c r="K33" s="364" t="str">
        <f t="shared" si="3"/>
        <v/>
      </c>
      <c r="L33" s="58" t="str">
        <f t="shared" si="4"/>
        <v/>
      </c>
      <c r="M33" s="365" t="str">
        <f t="shared" si="5"/>
        <v/>
      </c>
      <c r="N33" s="58" t="str">
        <f t="shared" si="6"/>
        <v/>
      </c>
      <c r="O33" s="342" t="b">
        <f t="shared" si="7"/>
        <v>0</v>
      </c>
      <c r="P33" s="343">
        <f t="shared" si="8"/>
        <v>1</v>
      </c>
    </row>
    <row r="34" spans="1:16">
      <c r="A34" s="139">
        <v>25</v>
      </c>
      <c r="B34" s="6"/>
      <c r="C34" s="6"/>
      <c r="D34" s="65"/>
      <c r="E34" s="212"/>
      <c r="F34" s="211"/>
      <c r="G34" s="211"/>
      <c r="H34" s="211"/>
      <c r="I34" s="16" t="str">
        <f t="shared" si="1"/>
        <v/>
      </c>
      <c r="J34" s="16" t="str">
        <f t="shared" si="2"/>
        <v/>
      </c>
      <c r="K34" s="364" t="str">
        <f t="shared" si="3"/>
        <v/>
      </c>
      <c r="L34" s="58" t="str">
        <f t="shared" si="4"/>
        <v/>
      </c>
      <c r="M34" s="365" t="str">
        <f t="shared" si="5"/>
        <v/>
      </c>
      <c r="N34" s="58" t="str">
        <f t="shared" si="6"/>
        <v/>
      </c>
      <c r="O34" s="342" t="b">
        <f t="shared" si="7"/>
        <v>0</v>
      </c>
      <c r="P34" s="343">
        <f t="shared" si="8"/>
        <v>1</v>
      </c>
    </row>
    <row r="35" spans="1:16">
      <c r="A35" s="139">
        <v>26</v>
      </c>
      <c r="B35" s="6"/>
      <c r="C35" s="6"/>
      <c r="D35" s="65"/>
      <c r="E35" s="212"/>
      <c r="F35" s="211"/>
      <c r="G35" s="211"/>
      <c r="H35" s="211"/>
      <c r="I35" s="16" t="str">
        <f t="shared" si="1"/>
        <v/>
      </c>
      <c r="J35" s="16" t="str">
        <f t="shared" si="2"/>
        <v/>
      </c>
      <c r="K35" s="364" t="str">
        <f t="shared" si="3"/>
        <v/>
      </c>
      <c r="L35" s="58" t="str">
        <f t="shared" si="4"/>
        <v/>
      </c>
      <c r="M35" s="365" t="str">
        <f t="shared" si="5"/>
        <v/>
      </c>
      <c r="N35" s="58" t="str">
        <f t="shared" si="6"/>
        <v/>
      </c>
      <c r="O35" s="342" t="b">
        <f t="shared" si="7"/>
        <v>0</v>
      </c>
      <c r="P35" s="343">
        <f t="shared" si="8"/>
        <v>1</v>
      </c>
    </row>
    <row r="36" spans="1:16">
      <c r="A36" s="139">
        <v>27</v>
      </c>
      <c r="B36" s="6"/>
      <c r="C36" s="6"/>
      <c r="D36" s="65"/>
      <c r="E36" s="212"/>
      <c r="F36" s="211"/>
      <c r="G36" s="211"/>
      <c r="H36" s="211"/>
      <c r="I36" s="16" t="str">
        <f t="shared" si="1"/>
        <v/>
      </c>
      <c r="J36" s="16" t="str">
        <f t="shared" si="2"/>
        <v/>
      </c>
      <c r="K36" s="364" t="str">
        <f t="shared" si="3"/>
        <v/>
      </c>
      <c r="L36" s="58" t="str">
        <f t="shared" si="4"/>
        <v/>
      </c>
      <c r="M36" s="365" t="str">
        <f t="shared" si="5"/>
        <v/>
      </c>
      <c r="N36" s="58" t="str">
        <f t="shared" si="6"/>
        <v/>
      </c>
      <c r="O36" s="342" t="b">
        <f t="shared" si="7"/>
        <v>0</v>
      </c>
      <c r="P36" s="343">
        <f t="shared" si="8"/>
        <v>1</v>
      </c>
    </row>
    <row r="37" spans="1:16">
      <c r="A37" s="139">
        <v>28</v>
      </c>
      <c r="B37" s="6"/>
      <c r="C37" s="6"/>
      <c r="D37" s="65"/>
      <c r="E37" s="212"/>
      <c r="F37" s="211"/>
      <c r="G37" s="211"/>
      <c r="H37" s="211"/>
      <c r="I37" s="16" t="str">
        <f t="shared" si="1"/>
        <v/>
      </c>
      <c r="J37" s="16" t="str">
        <f t="shared" si="2"/>
        <v/>
      </c>
      <c r="K37" s="364" t="str">
        <f t="shared" si="3"/>
        <v/>
      </c>
      <c r="L37" s="58" t="str">
        <f t="shared" si="4"/>
        <v/>
      </c>
      <c r="M37" s="365" t="str">
        <f t="shared" si="5"/>
        <v/>
      </c>
      <c r="N37" s="58" t="str">
        <f t="shared" si="6"/>
        <v/>
      </c>
      <c r="O37" s="342" t="b">
        <f t="shared" si="7"/>
        <v>0</v>
      </c>
      <c r="P37" s="343">
        <f t="shared" si="8"/>
        <v>1</v>
      </c>
    </row>
    <row r="38" spans="1:16">
      <c r="A38" s="139">
        <v>29</v>
      </c>
      <c r="B38" s="6"/>
      <c r="C38" s="6"/>
      <c r="D38" s="65"/>
      <c r="E38" s="212"/>
      <c r="F38" s="211"/>
      <c r="G38" s="211"/>
      <c r="H38" s="211"/>
      <c r="I38" s="16" t="str">
        <f t="shared" si="1"/>
        <v/>
      </c>
      <c r="J38" s="16" t="str">
        <f t="shared" si="2"/>
        <v/>
      </c>
      <c r="K38" s="364" t="str">
        <f t="shared" si="3"/>
        <v/>
      </c>
      <c r="L38" s="58" t="str">
        <f t="shared" si="4"/>
        <v/>
      </c>
      <c r="M38" s="365" t="str">
        <f t="shared" si="5"/>
        <v/>
      </c>
      <c r="N38" s="58" t="str">
        <f t="shared" si="6"/>
        <v/>
      </c>
      <c r="O38" s="342" t="b">
        <f t="shared" si="7"/>
        <v>0</v>
      </c>
      <c r="P38" s="343">
        <f t="shared" si="8"/>
        <v>1</v>
      </c>
    </row>
    <row r="39" spans="1:16">
      <c r="A39" s="139">
        <v>30</v>
      </c>
      <c r="B39" s="6"/>
      <c r="C39" s="6"/>
      <c r="D39" s="65"/>
      <c r="E39" s="212"/>
      <c r="F39" s="211"/>
      <c r="G39" s="211"/>
      <c r="H39" s="211"/>
      <c r="I39" s="16" t="str">
        <f t="shared" si="1"/>
        <v/>
      </c>
      <c r="J39" s="16" t="str">
        <f t="shared" si="2"/>
        <v/>
      </c>
      <c r="K39" s="364" t="str">
        <f t="shared" si="3"/>
        <v/>
      </c>
      <c r="L39" s="58" t="str">
        <f t="shared" si="4"/>
        <v/>
      </c>
      <c r="M39" s="365" t="str">
        <f t="shared" si="5"/>
        <v/>
      </c>
      <c r="N39" s="58" t="str">
        <f t="shared" si="6"/>
        <v/>
      </c>
      <c r="O39" s="342" t="b">
        <f t="shared" si="7"/>
        <v>0</v>
      </c>
      <c r="P39" s="343">
        <f t="shared" si="8"/>
        <v>1</v>
      </c>
    </row>
    <row r="40" spans="1:16">
      <c r="A40" s="139">
        <v>31</v>
      </c>
      <c r="B40" s="6"/>
      <c r="C40" s="6"/>
      <c r="D40" s="65"/>
      <c r="E40" s="212"/>
      <c r="F40" s="211"/>
      <c r="G40" s="211"/>
      <c r="H40" s="211"/>
      <c r="I40" s="16" t="str">
        <f t="shared" si="1"/>
        <v/>
      </c>
      <c r="J40" s="16" t="str">
        <f t="shared" si="2"/>
        <v/>
      </c>
      <c r="K40" s="364" t="str">
        <f t="shared" si="3"/>
        <v/>
      </c>
      <c r="L40" s="58" t="str">
        <f t="shared" si="4"/>
        <v/>
      </c>
      <c r="M40" s="365" t="str">
        <f t="shared" si="5"/>
        <v/>
      </c>
      <c r="N40" s="58" t="str">
        <f t="shared" si="6"/>
        <v/>
      </c>
      <c r="O40" s="342" t="b">
        <f t="shared" si="7"/>
        <v>0</v>
      </c>
      <c r="P40" s="343">
        <f t="shared" si="8"/>
        <v>1</v>
      </c>
    </row>
    <row r="41" spans="1:16">
      <c r="A41" s="139">
        <v>32</v>
      </c>
      <c r="B41" s="6"/>
      <c r="C41" s="6"/>
      <c r="D41" s="65"/>
      <c r="E41" s="212"/>
      <c r="F41" s="211"/>
      <c r="G41" s="211"/>
      <c r="H41" s="211"/>
      <c r="I41" s="16" t="str">
        <f t="shared" si="1"/>
        <v/>
      </c>
      <c r="J41" s="16" t="str">
        <f t="shared" si="2"/>
        <v/>
      </c>
      <c r="K41" s="364" t="str">
        <f t="shared" si="3"/>
        <v/>
      </c>
      <c r="L41" s="58" t="str">
        <f t="shared" si="4"/>
        <v/>
      </c>
      <c r="M41" s="365" t="str">
        <f t="shared" si="5"/>
        <v/>
      </c>
      <c r="N41" s="58" t="str">
        <f t="shared" si="6"/>
        <v/>
      </c>
      <c r="O41" s="342" t="b">
        <f t="shared" si="7"/>
        <v>0</v>
      </c>
      <c r="P41" s="343">
        <f t="shared" si="8"/>
        <v>1</v>
      </c>
    </row>
    <row r="42" spans="1:16">
      <c r="A42" s="139">
        <v>33</v>
      </c>
      <c r="B42" s="6"/>
      <c r="C42" s="6"/>
      <c r="D42" s="65"/>
      <c r="E42" s="212"/>
      <c r="F42" s="211"/>
      <c r="G42" s="211"/>
      <c r="H42" s="211"/>
      <c r="I42" s="16" t="str">
        <f t="shared" si="1"/>
        <v/>
      </c>
      <c r="J42" s="16" t="str">
        <f t="shared" si="2"/>
        <v/>
      </c>
      <c r="K42" s="364" t="str">
        <f t="shared" si="3"/>
        <v/>
      </c>
      <c r="L42" s="58" t="str">
        <f t="shared" si="4"/>
        <v/>
      </c>
      <c r="M42" s="365" t="str">
        <f t="shared" si="5"/>
        <v/>
      </c>
      <c r="N42" s="58" t="str">
        <f t="shared" si="6"/>
        <v/>
      </c>
      <c r="O42" s="342" t="b">
        <f t="shared" si="7"/>
        <v>0</v>
      </c>
      <c r="P42" s="343">
        <f t="shared" si="8"/>
        <v>1</v>
      </c>
    </row>
    <row r="43" spans="1:16">
      <c r="A43" s="139">
        <v>34</v>
      </c>
      <c r="B43" s="6"/>
      <c r="C43" s="6"/>
      <c r="D43" s="65"/>
      <c r="E43" s="212"/>
      <c r="F43" s="211"/>
      <c r="G43" s="211"/>
      <c r="H43" s="211"/>
      <c r="I43" s="16" t="str">
        <f t="shared" si="1"/>
        <v/>
      </c>
      <c r="J43" s="16" t="str">
        <f t="shared" si="2"/>
        <v/>
      </c>
      <c r="K43" s="364" t="str">
        <f t="shared" si="3"/>
        <v/>
      </c>
      <c r="L43" s="58" t="str">
        <f t="shared" si="4"/>
        <v/>
      </c>
      <c r="M43" s="365" t="str">
        <f t="shared" si="5"/>
        <v/>
      </c>
      <c r="N43" s="58" t="str">
        <f t="shared" si="6"/>
        <v/>
      </c>
      <c r="O43" s="342" t="b">
        <f t="shared" si="7"/>
        <v>0</v>
      </c>
      <c r="P43" s="343">
        <f t="shared" si="8"/>
        <v>1</v>
      </c>
    </row>
    <row r="44" spans="1:16">
      <c r="A44" s="139">
        <v>35</v>
      </c>
      <c r="B44" s="6"/>
      <c r="C44" s="6"/>
      <c r="D44" s="65"/>
      <c r="E44" s="212"/>
      <c r="F44" s="211"/>
      <c r="G44" s="211"/>
      <c r="H44" s="211"/>
      <c r="I44" s="16" t="str">
        <f t="shared" si="1"/>
        <v/>
      </c>
      <c r="J44" s="16" t="str">
        <f t="shared" si="2"/>
        <v/>
      </c>
      <c r="K44" s="364" t="str">
        <f t="shared" si="3"/>
        <v/>
      </c>
      <c r="L44" s="58" t="str">
        <f t="shared" si="4"/>
        <v/>
      </c>
      <c r="M44" s="365" t="str">
        <f t="shared" si="5"/>
        <v/>
      </c>
      <c r="N44" s="58" t="str">
        <f t="shared" si="6"/>
        <v/>
      </c>
      <c r="O44" s="342" t="b">
        <f t="shared" si="7"/>
        <v>0</v>
      </c>
      <c r="P44" s="343">
        <f t="shared" si="8"/>
        <v>1</v>
      </c>
    </row>
    <row r="45" spans="1:16">
      <c r="A45" s="139">
        <v>36</v>
      </c>
      <c r="B45" s="6"/>
      <c r="C45" s="6"/>
      <c r="D45" s="65"/>
      <c r="E45" s="212"/>
      <c r="F45" s="211"/>
      <c r="G45" s="211"/>
      <c r="H45" s="211"/>
      <c r="I45" s="16" t="str">
        <f t="shared" si="1"/>
        <v/>
      </c>
      <c r="J45" s="16" t="str">
        <f t="shared" si="2"/>
        <v/>
      </c>
      <c r="K45" s="364" t="str">
        <f t="shared" si="3"/>
        <v/>
      </c>
      <c r="L45" s="58" t="str">
        <f t="shared" si="4"/>
        <v/>
      </c>
      <c r="M45" s="365" t="str">
        <f t="shared" si="5"/>
        <v/>
      </c>
      <c r="N45" s="58" t="str">
        <f t="shared" si="6"/>
        <v/>
      </c>
      <c r="O45" s="342" t="b">
        <f t="shared" si="7"/>
        <v>0</v>
      </c>
      <c r="P45" s="343">
        <f t="shared" si="8"/>
        <v>1</v>
      </c>
    </row>
    <row r="46" spans="1:16">
      <c r="A46" s="139">
        <v>37</v>
      </c>
      <c r="B46" s="6"/>
      <c r="C46" s="6"/>
      <c r="D46" s="65"/>
      <c r="E46" s="212"/>
      <c r="F46" s="211"/>
      <c r="G46" s="211"/>
      <c r="H46" s="211"/>
      <c r="I46" s="16" t="str">
        <f t="shared" si="1"/>
        <v/>
      </c>
      <c r="J46" s="16" t="str">
        <f t="shared" si="2"/>
        <v/>
      </c>
      <c r="K46" s="364" t="str">
        <f t="shared" si="3"/>
        <v/>
      </c>
      <c r="L46" s="58" t="str">
        <f t="shared" si="4"/>
        <v/>
      </c>
      <c r="M46" s="365" t="str">
        <f t="shared" si="5"/>
        <v/>
      </c>
      <c r="N46" s="58" t="str">
        <f t="shared" si="6"/>
        <v/>
      </c>
      <c r="O46" s="342" t="b">
        <f t="shared" si="7"/>
        <v>0</v>
      </c>
      <c r="P46" s="343">
        <f t="shared" si="8"/>
        <v>1</v>
      </c>
    </row>
    <row r="47" spans="1:16">
      <c r="A47" s="139">
        <v>38</v>
      </c>
      <c r="B47" s="6"/>
      <c r="C47" s="6"/>
      <c r="D47" s="65"/>
      <c r="E47" s="212"/>
      <c r="F47" s="211"/>
      <c r="G47" s="211"/>
      <c r="H47" s="211"/>
      <c r="I47" s="16" t="str">
        <f t="shared" si="1"/>
        <v/>
      </c>
      <c r="J47" s="16" t="str">
        <f t="shared" si="2"/>
        <v/>
      </c>
      <c r="K47" s="364" t="str">
        <f t="shared" si="3"/>
        <v/>
      </c>
      <c r="L47" s="58" t="str">
        <f t="shared" si="4"/>
        <v/>
      </c>
      <c r="M47" s="365" t="str">
        <f t="shared" si="5"/>
        <v/>
      </c>
      <c r="N47" s="58" t="str">
        <f t="shared" si="6"/>
        <v/>
      </c>
      <c r="O47" s="342" t="b">
        <f t="shared" si="7"/>
        <v>0</v>
      </c>
      <c r="P47" s="343">
        <f t="shared" si="8"/>
        <v>1</v>
      </c>
    </row>
    <row r="48" spans="1:16">
      <c r="A48" s="139">
        <v>39</v>
      </c>
      <c r="B48" s="6"/>
      <c r="C48" s="6"/>
      <c r="D48" s="65"/>
      <c r="E48" s="212"/>
      <c r="F48" s="211"/>
      <c r="G48" s="211"/>
      <c r="H48" s="211"/>
      <c r="I48" s="16" t="str">
        <f t="shared" si="1"/>
        <v/>
      </c>
      <c r="J48" s="16" t="str">
        <f t="shared" si="2"/>
        <v/>
      </c>
      <c r="K48" s="364" t="str">
        <f t="shared" si="3"/>
        <v/>
      </c>
      <c r="L48" s="58" t="str">
        <f t="shared" si="4"/>
        <v/>
      </c>
      <c r="M48" s="365" t="str">
        <f t="shared" si="5"/>
        <v/>
      </c>
      <c r="N48" s="58" t="str">
        <f t="shared" si="6"/>
        <v/>
      </c>
      <c r="O48" s="342" t="b">
        <f t="shared" si="7"/>
        <v>0</v>
      </c>
      <c r="P48" s="343">
        <f t="shared" si="8"/>
        <v>1</v>
      </c>
    </row>
    <row r="49" spans="1:16">
      <c r="A49" s="139">
        <v>40</v>
      </c>
      <c r="B49" s="6"/>
      <c r="C49" s="6"/>
      <c r="D49" s="65"/>
      <c r="E49" s="212"/>
      <c r="F49" s="211"/>
      <c r="G49" s="211"/>
      <c r="H49" s="211"/>
      <c r="I49" s="16" t="str">
        <f t="shared" si="1"/>
        <v/>
      </c>
      <c r="J49" s="16" t="str">
        <f t="shared" si="2"/>
        <v/>
      </c>
      <c r="K49" s="364" t="str">
        <f t="shared" si="3"/>
        <v/>
      </c>
      <c r="L49" s="58" t="str">
        <f t="shared" si="4"/>
        <v/>
      </c>
      <c r="M49" s="365" t="str">
        <f t="shared" si="5"/>
        <v/>
      </c>
      <c r="N49" s="58" t="str">
        <f t="shared" si="6"/>
        <v/>
      </c>
      <c r="O49" s="342" t="b">
        <f t="shared" si="7"/>
        <v>0</v>
      </c>
      <c r="P49" s="343">
        <f t="shared" si="8"/>
        <v>1</v>
      </c>
    </row>
    <row r="50" spans="1:16">
      <c r="A50" s="139">
        <v>41</v>
      </c>
      <c r="B50" s="6"/>
      <c r="C50" s="6"/>
      <c r="D50" s="65"/>
      <c r="E50" s="212"/>
      <c r="F50" s="211"/>
      <c r="G50" s="211"/>
      <c r="H50" s="211"/>
      <c r="I50" s="16" t="str">
        <f t="shared" si="1"/>
        <v/>
      </c>
      <c r="J50" s="16" t="str">
        <f t="shared" si="2"/>
        <v/>
      </c>
      <c r="K50" s="364" t="str">
        <f t="shared" si="3"/>
        <v/>
      </c>
      <c r="L50" s="58" t="str">
        <f t="shared" si="4"/>
        <v/>
      </c>
      <c r="M50" s="365" t="str">
        <f t="shared" si="5"/>
        <v/>
      </c>
      <c r="N50" s="58" t="str">
        <f t="shared" si="6"/>
        <v/>
      </c>
      <c r="O50" s="342" t="b">
        <f t="shared" si="7"/>
        <v>0</v>
      </c>
      <c r="P50" s="343">
        <f t="shared" si="8"/>
        <v>1</v>
      </c>
    </row>
    <row r="51" spans="1:16">
      <c r="A51" s="139">
        <v>42</v>
      </c>
      <c r="B51" s="6"/>
      <c r="C51" s="6"/>
      <c r="D51" s="65"/>
      <c r="E51" s="212"/>
      <c r="F51" s="211"/>
      <c r="G51" s="211"/>
      <c r="H51" s="211"/>
      <c r="I51" s="16" t="str">
        <f t="shared" si="1"/>
        <v/>
      </c>
      <c r="J51" s="16" t="str">
        <f t="shared" si="2"/>
        <v/>
      </c>
      <c r="K51" s="364" t="str">
        <f t="shared" si="3"/>
        <v/>
      </c>
      <c r="L51" s="58" t="str">
        <f t="shared" si="4"/>
        <v/>
      </c>
      <c r="M51" s="365" t="str">
        <f t="shared" si="5"/>
        <v/>
      </c>
      <c r="N51" s="58" t="str">
        <f t="shared" si="6"/>
        <v/>
      </c>
      <c r="O51" s="342" t="b">
        <f t="shared" si="7"/>
        <v>0</v>
      </c>
      <c r="P51" s="343">
        <f t="shared" si="8"/>
        <v>1</v>
      </c>
    </row>
    <row r="52" spans="1:16">
      <c r="A52" s="139">
        <v>43</v>
      </c>
      <c r="B52" s="6"/>
      <c r="C52" s="6"/>
      <c r="D52" s="65"/>
      <c r="E52" s="212"/>
      <c r="F52" s="211"/>
      <c r="G52" s="211"/>
      <c r="H52" s="211"/>
      <c r="I52" s="16" t="str">
        <f t="shared" si="1"/>
        <v/>
      </c>
      <c r="J52" s="16" t="str">
        <f t="shared" si="2"/>
        <v/>
      </c>
      <c r="K52" s="364" t="str">
        <f t="shared" si="3"/>
        <v/>
      </c>
      <c r="L52" s="58" t="str">
        <f t="shared" si="4"/>
        <v/>
      </c>
      <c r="M52" s="365" t="str">
        <f t="shared" si="5"/>
        <v/>
      </c>
      <c r="N52" s="58" t="str">
        <f t="shared" si="6"/>
        <v/>
      </c>
      <c r="O52" s="342" t="b">
        <f t="shared" si="7"/>
        <v>0</v>
      </c>
      <c r="P52" s="343">
        <f t="shared" si="8"/>
        <v>1</v>
      </c>
    </row>
    <row r="53" spans="1:16">
      <c r="A53" s="139">
        <v>44</v>
      </c>
      <c r="B53" s="6"/>
      <c r="C53" s="6"/>
      <c r="D53" s="65"/>
      <c r="E53" s="212"/>
      <c r="F53" s="211"/>
      <c r="G53" s="211"/>
      <c r="H53" s="211"/>
      <c r="I53" s="16" t="str">
        <f t="shared" si="1"/>
        <v/>
      </c>
      <c r="J53" s="16" t="str">
        <f t="shared" si="2"/>
        <v/>
      </c>
      <c r="K53" s="364" t="str">
        <f t="shared" si="3"/>
        <v/>
      </c>
      <c r="L53" s="58" t="str">
        <f t="shared" si="4"/>
        <v/>
      </c>
      <c r="M53" s="365" t="str">
        <f t="shared" si="5"/>
        <v/>
      </c>
      <c r="N53" s="58" t="str">
        <f t="shared" si="6"/>
        <v/>
      </c>
      <c r="O53" s="342" t="b">
        <f t="shared" si="7"/>
        <v>0</v>
      </c>
      <c r="P53" s="343">
        <f t="shared" si="8"/>
        <v>1</v>
      </c>
    </row>
    <row r="54" spans="1:16">
      <c r="A54" s="139">
        <v>45</v>
      </c>
      <c r="B54" s="6"/>
      <c r="C54" s="6"/>
      <c r="D54" s="65"/>
      <c r="E54" s="212"/>
      <c r="F54" s="211"/>
      <c r="G54" s="211"/>
      <c r="H54" s="211"/>
      <c r="I54" s="16" t="str">
        <f t="shared" si="1"/>
        <v/>
      </c>
      <c r="J54" s="16" t="str">
        <f t="shared" si="2"/>
        <v/>
      </c>
      <c r="K54" s="364" t="str">
        <f t="shared" si="3"/>
        <v/>
      </c>
      <c r="L54" s="58" t="str">
        <f t="shared" si="4"/>
        <v/>
      </c>
      <c r="M54" s="365" t="str">
        <f t="shared" si="5"/>
        <v/>
      </c>
      <c r="N54" s="58" t="str">
        <f t="shared" si="6"/>
        <v/>
      </c>
      <c r="O54" s="342" t="b">
        <f t="shared" si="7"/>
        <v>0</v>
      </c>
      <c r="P54" s="343">
        <f t="shared" si="8"/>
        <v>1</v>
      </c>
    </row>
    <row r="55" spans="1:16">
      <c r="A55" s="139">
        <v>46</v>
      </c>
      <c r="B55" s="6"/>
      <c r="C55" s="6"/>
      <c r="D55" s="65"/>
      <c r="E55" s="212"/>
      <c r="F55" s="211"/>
      <c r="G55" s="211"/>
      <c r="H55" s="211"/>
      <c r="I55" s="16" t="str">
        <f t="shared" si="1"/>
        <v/>
      </c>
      <c r="J55" s="16" t="str">
        <f t="shared" si="2"/>
        <v/>
      </c>
      <c r="K55" s="364" t="str">
        <f t="shared" si="3"/>
        <v/>
      </c>
      <c r="L55" s="58" t="str">
        <f t="shared" si="4"/>
        <v/>
      </c>
      <c r="M55" s="365" t="str">
        <f t="shared" si="5"/>
        <v/>
      </c>
      <c r="N55" s="58" t="str">
        <f t="shared" si="6"/>
        <v/>
      </c>
      <c r="O55" s="342" t="b">
        <f t="shared" si="7"/>
        <v>0</v>
      </c>
      <c r="P55" s="343">
        <f t="shared" si="8"/>
        <v>1</v>
      </c>
    </row>
    <row r="56" spans="1:16">
      <c r="A56" s="139">
        <v>47</v>
      </c>
      <c r="B56" s="6"/>
      <c r="C56" s="6"/>
      <c r="D56" s="65"/>
      <c r="E56" s="212"/>
      <c r="F56" s="211"/>
      <c r="G56" s="211"/>
      <c r="H56" s="211"/>
      <c r="I56" s="16" t="str">
        <f t="shared" si="1"/>
        <v/>
      </c>
      <c r="J56" s="16" t="str">
        <f t="shared" si="2"/>
        <v/>
      </c>
      <c r="K56" s="364" t="str">
        <f t="shared" si="3"/>
        <v/>
      </c>
      <c r="L56" s="58" t="str">
        <f t="shared" si="4"/>
        <v/>
      </c>
      <c r="M56" s="365" t="str">
        <f t="shared" si="5"/>
        <v/>
      </c>
      <c r="N56" s="58" t="str">
        <f t="shared" si="6"/>
        <v/>
      </c>
      <c r="O56" s="342" t="b">
        <f t="shared" si="7"/>
        <v>0</v>
      </c>
      <c r="P56" s="343">
        <f t="shared" si="8"/>
        <v>1</v>
      </c>
    </row>
    <row r="57" spans="1:16">
      <c r="A57" s="139">
        <v>48</v>
      </c>
      <c r="B57" s="6"/>
      <c r="C57" s="6"/>
      <c r="D57" s="65"/>
      <c r="E57" s="212"/>
      <c r="F57" s="211"/>
      <c r="G57" s="211"/>
      <c r="H57" s="211"/>
      <c r="I57" s="16" t="str">
        <f t="shared" si="1"/>
        <v/>
      </c>
      <c r="J57" s="16" t="str">
        <f t="shared" si="2"/>
        <v/>
      </c>
      <c r="K57" s="364" t="str">
        <f t="shared" si="3"/>
        <v/>
      </c>
      <c r="L57" s="58" t="str">
        <f t="shared" si="4"/>
        <v/>
      </c>
      <c r="M57" s="365" t="str">
        <f t="shared" si="5"/>
        <v/>
      </c>
      <c r="N57" s="58" t="str">
        <f t="shared" si="6"/>
        <v/>
      </c>
      <c r="O57" s="342" t="b">
        <f t="shared" si="7"/>
        <v>0</v>
      </c>
      <c r="P57" s="343">
        <f t="shared" si="8"/>
        <v>1</v>
      </c>
    </row>
    <row r="58" spans="1:16">
      <c r="A58" s="139">
        <v>49</v>
      </c>
      <c r="B58" s="6"/>
      <c r="C58" s="6"/>
      <c r="D58" s="65"/>
      <c r="E58" s="212"/>
      <c r="F58" s="211"/>
      <c r="G58" s="211"/>
      <c r="H58" s="211"/>
      <c r="I58" s="16" t="str">
        <f t="shared" si="1"/>
        <v/>
      </c>
      <c r="J58" s="16" t="str">
        <f t="shared" si="2"/>
        <v/>
      </c>
      <c r="K58" s="364" t="str">
        <f t="shared" si="3"/>
        <v/>
      </c>
      <c r="L58" s="58" t="str">
        <f t="shared" si="4"/>
        <v/>
      </c>
      <c r="M58" s="365" t="str">
        <f t="shared" si="5"/>
        <v/>
      </c>
      <c r="N58" s="58" t="str">
        <f t="shared" si="6"/>
        <v/>
      </c>
      <c r="O58" s="342" t="b">
        <f t="shared" si="7"/>
        <v>0</v>
      </c>
      <c r="P58" s="343">
        <f t="shared" si="8"/>
        <v>1</v>
      </c>
    </row>
    <row r="59" spans="1:16">
      <c r="A59" s="139">
        <v>50</v>
      </c>
      <c r="B59" s="6"/>
      <c r="C59" s="6"/>
      <c r="D59" s="65"/>
      <c r="E59" s="212"/>
      <c r="F59" s="211"/>
      <c r="G59" s="211"/>
      <c r="H59" s="211"/>
      <c r="I59" s="16" t="str">
        <f t="shared" si="1"/>
        <v/>
      </c>
      <c r="J59" s="16" t="str">
        <f t="shared" si="2"/>
        <v/>
      </c>
      <c r="K59" s="364" t="str">
        <f t="shared" si="3"/>
        <v/>
      </c>
      <c r="L59" s="58" t="str">
        <f t="shared" si="4"/>
        <v/>
      </c>
      <c r="M59" s="365" t="str">
        <f t="shared" si="5"/>
        <v/>
      </c>
      <c r="N59" s="58" t="str">
        <f t="shared" si="6"/>
        <v/>
      </c>
      <c r="O59" s="342" t="b">
        <f t="shared" si="7"/>
        <v>0</v>
      </c>
      <c r="P59" s="343">
        <f t="shared" si="8"/>
        <v>1</v>
      </c>
    </row>
    <row r="60" spans="1:16">
      <c r="A60" s="139">
        <v>51</v>
      </c>
      <c r="B60" s="6"/>
      <c r="C60" s="6"/>
      <c r="D60" s="65"/>
      <c r="E60" s="212"/>
      <c r="F60" s="211"/>
      <c r="G60" s="211"/>
      <c r="H60" s="211"/>
      <c r="I60" s="16" t="str">
        <f t="shared" si="1"/>
        <v/>
      </c>
      <c r="J60" s="16" t="str">
        <f t="shared" si="2"/>
        <v/>
      </c>
      <c r="K60" s="364" t="str">
        <f t="shared" si="3"/>
        <v/>
      </c>
      <c r="L60" s="58" t="str">
        <f t="shared" si="4"/>
        <v/>
      </c>
      <c r="M60" s="365" t="str">
        <f t="shared" si="5"/>
        <v/>
      </c>
      <c r="N60" s="58" t="str">
        <f t="shared" si="6"/>
        <v/>
      </c>
      <c r="O60" s="342" t="b">
        <f t="shared" si="7"/>
        <v>0</v>
      </c>
      <c r="P60" s="343">
        <f t="shared" si="8"/>
        <v>1</v>
      </c>
    </row>
    <row r="61" spans="1:16">
      <c r="A61" s="139">
        <v>52</v>
      </c>
      <c r="B61" s="6"/>
      <c r="C61" s="6"/>
      <c r="D61" s="65"/>
      <c r="E61" s="212"/>
      <c r="F61" s="211"/>
      <c r="G61" s="211"/>
      <c r="H61" s="211"/>
      <c r="I61" s="16" t="str">
        <f t="shared" si="1"/>
        <v/>
      </c>
      <c r="J61" s="16" t="str">
        <f t="shared" si="2"/>
        <v/>
      </c>
      <c r="K61" s="364" t="str">
        <f t="shared" si="3"/>
        <v/>
      </c>
      <c r="L61" s="58" t="str">
        <f t="shared" si="4"/>
        <v/>
      </c>
      <c r="M61" s="365" t="str">
        <f t="shared" si="5"/>
        <v/>
      </c>
      <c r="N61" s="58" t="str">
        <f t="shared" si="6"/>
        <v/>
      </c>
      <c r="O61" s="342" t="b">
        <f t="shared" si="7"/>
        <v>0</v>
      </c>
      <c r="P61" s="343">
        <f t="shared" si="8"/>
        <v>1</v>
      </c>
    </row>
    <row r="62" spans="1:16">
      <c r="A62" s="139">
        <v>53</v>
      </c>
      <c r="B62" s="6"/>
      <c r="C62" s="6"/>
      <c r="D62" s="65"/>
      <c r="E62" s="212"/>
      <c r="F62" s="211"/>
      <c r="G62" s="211"/>
      <c r="H62" s="211"/>
      <c r="I62" s="16" t="str">
        <f t="shared" si="1"/>
        <v/>
      </c>
      <c r="J62" s="16" t="str">
        <f t="shared" si="2"/>
        <v/>
      </c>
      <c r="K62" s="364" t="str">
        <f t="shared" si="3"/>
        <v/>
      </c>
      <c r="L62" s="58" t="str">
        <f t="shared" si="4"/>
        <v/>
      </c>
      <c r="M62" s="365" t="str">
        <f t="shared" si="5"/>
        <v/>
      </c>
      <c r="N62" s="58" t="str">
        <f t="shared" si="6"/>
        <v/>
      </c>
      <c r="O62" s="342" t="b">
        <f t="shared" si="7"/>
        <v>0</v>
      </c>
      <c r="P62" s="343">
        <f t="shared" si="8"/>
        <v>1</v>
      </c>
    </row>
    <row r="63" spans="1:16">
      <c r="A63" s="139">
        <v>54</v>
      </c>
      <c r="B63" s="6"/>
      <c r="C63" s="6"/>
      <c r="D63" s="65"/>
      <c r="E63" s="212"/>
      <c r="F63" s="211"/>
      <c r="G63" s="211"/>
      <c r="H63" s="211"/>
      <c r="I63" s="16" t="str">
        <f t="shared" si="1"/>
        <v/>
      </c>
      <c r="J63" s="16" t="str">
        <f t="shared" si="2"/>
        <v/>
      </c>
      <c r="K63" s="364" t="str">
        <f t="shared" si="3"/>
        <v/>
      </c>
      <c r="L63" s="58" t="str">
        <f t="shared" si="4"/>
        <v/>
      </c>
      <c r="M63" s="365" t="str">
        <f t="shared" si="5"/>
        <v/>
      </c>
      <c r="N63" s="58" t="str">
        <f t="shared" si="6"/>
        <v/>
      </c>
      <c r="O63" s="342" t="b">
        <f t="shared" si="7"/>
        <v>0</v>
      </c>
      <c r="P63" s="343">
        <f t="shared" si="8"/>
        <v>1</v>
      </c>
    </row>
    <row r="64" spans="1:16">
      <c r="A64" s="139">
        <v>55</v>
      </c>
      <c r="B64" s="6"/>
      <c r="C64" s="6"/>
      <c r="D64" s="65"/>
      <c r="E64" s="212"/>
      <c r="F64" s="211"/>
      <c r="G64" s="211"/>
      <c r="H64" s="211"/>
      <c r="I64" s="16" t="str">
        <f t="shared" si="1"/>
        <v/>
      </c>
      <c r="J64" s="16" t="str">
        <f t="shared" si="2"/>
        <v/>
      </c>
      <c r="K64" s="364" t="str">
        <f t="shared" si="3"/>
        <v/>
      </c>
      <c r="L64" s="58" t="str">
        <f t="shared" si="4"/>
        <v/>
      </c>
      <c r="M64" s="365" t="str">
        <f t="shared" si="5"/>
        <v/>
      </c>
      <c r="N64" s="58" t="str">
        <f t="shared" si="6"/>
        <v/>
      </c>
      <c r="O64" s="342" t="b">
        <f t="shared" si="7"/>
        <v>0</v>
      </c>
      <c r="P64" s="343">
        <f t="shared" si="8"/>
        <v>1</v>
      </c>
    </row>
    <row r="65" spans="1:16">
      <c r="A65" s="139">
        <v>56</v>
      </c>
      <c r="B65" s="6"/>
      <c r="C65" s="6"/>
      <c r="D65" s="65"/>
      <c r="E65" s="212"/>
      <c r="F65" s="211"/>
      <c r="G65" s="211"/>
      <c r="H65" s="211"/>
      <c r="I65" s="16" t="str">
        <f t="shared" si="1"/>
        <v/>
      </c>
      <c r="J65" s="16" t="str">
        <f t="shared" si="2"/>
        <v/>
      </c>
      <c r="K65" s="364" t="str">
        <f t="shared" si="3"/>
        <v/>
      </c>
      <c r="L65" s="58" t="str">
        <f t="shared" si="4"/>
        <v/>
      </c>
      <c r="M65" s="365" t="str">
        <f t="shared" si="5"/>
        <v/>
      </c>
      <c r="N65" s="58" t="str">
        <f t="shared" si="6"/>
        <v/>
      </c>
      <c r="O65" s="342" t="b">
        <f t="shared" si="7"/>
        <v>0</v>
      </c>
      <c r="P65" s="343">
        <f t="shared" si="8"/>
        <v>1</v>
      </c>
    </row>
    <row r="66" spans="1:16">
      <c r="A66" s="139">
        <v>57</v>
      </c>
      <c r="B66" s="6"/>
      <c r="C66" s="6"/>
      <c r="D66" s="65"/>
      <c r="E66" s="212"/>
      <c r="F66" s="211"/>
      <c r="G66" s="211"/>
      <c r="H66" s="211"/>
      <c r="I66" s="16" t="str">
        <f t="shared" si="1"/>
        <v/>
      </c>
      <c r="J66" s="16" t="str">
        <f t="shared" si="2"/>
        <v/>
      </c>
      <c r="K66" s="364" t="str">
        <f t="shared" si="3"/>
        <v/>
      </c>
      <c r="L66" s="58" t="str">
        <f t="shared" si="4"/>
        <v/>
      </c>
      <c r="M66" s="365" t="str">
        <f t="shared" si="5"/>
        <v/>
      </c>
      <c r="N66" s="58" t="str">
        <f t="shared" si="6"/>
        <v/>
      </c>
      <c r="O66" s="342" t="b">
        <f t="shared" si="7"/>
        <v>0</v>
      </c>
      <c r="P66" s="343">
        <f t="shared" si="8"/>
        <v>1</v>
      </c>
    </row>
    <row r="67" spans="1:16">
      <c r="A67" s="139">
        <v>58</v>
      </c>
      <c r="B67" s="6"/>
      <c r="C67" s="6"/>
      <c r="D67" s="65"/>
      <c r="E67" s="212"/>
      <c r="F67" s="211"/>
      <c r="G67" s="211"/>
      <c r="H67" s="211"/>
      <c r="I67" s="16" t="str">
        <f t="shared" si="1"/>
        <v/>
      </c>
      <c r="J67" s="16" t="str">
        <f t="shared" si="2"/>
        <v/>
      </c>
      <c r="K67" s="364" t="str">
        <f t="shared" si="3"/>
        <v/>
      </c>
      <c r="L67" s="58" t="str">
        <f t="shared" si="4"/>
        <v/>
      </c>
      <c r="M67" s="365" t="str">
        <f t="shared" si="5"/>
        <v/>
      </c>
      <c r="N67" s="58" t="str">
        <f t="shared" si="6"/>
        <v/>
      </c>
      <c r="O67" s="342" t="b">
        <f t="shared" si="7"/>
        <v>0</v>
      </c>
      <c r="P67" s="343">
        <f t="shared" si="8"/>
        <v>1</v>
      </c>
    </row>
    <row r="68" spans="1:16">
      <c r="A68" s="139">
        <v>59</v>
      </c>
      <c r="B68" s="6"/>
      <c r="C68" s="6"/>
      <c r="D68" s="65"/>
      <c r="E68" s="212"/>
      <c r="F68" s="211"/>
      <c r="G68" s="211"/>
      <c r="H68" s="211"/>
      <c r="I68" s="16" t="str">
        <f t="shared" si="1"/>
        <v/>
      </c>
      <c r="J68" s="16" t="str">
        <f t="shared" si="2"/>
        <v/>
      </c>
      <c r="K68" s="364" t="str">
        <f t="shared" si="3"/>
        <v/>
      </c>
      <c r="L68" s="58" t="str">
        <f t="shared" si="4"/>
        <v/>
      </c>
      <c r="M68" s="365" t="str">
        <f t="shared" si="5"/>
        <v/>
      </c>
      <c r="N68" s="58" t="str">
        <f t="shared" si="6"/>
        <v/>
      </c>
      <c r="O68" s="342" t="b">
        <f t="shared" si="7"/>
        <v>0</v>
      </c>
      <c r="P68" s="343">
        <f t="shared" si="8"/>
        <v>1</v>
      </c>
    </row>
    <row r="69" spans="1:16">
      <c r="A69" s="139">
        <v>60</v>
      </c>
      <c r="B69" s="6"/>
      <c r="C69" s="6"/>
      <c r="D69" s="65"/>
      <c r="E69" s="212"/>
      <c r="F69" s="211"/>
      <c r="G69" s="211"/>
      <c r="H69" s="211"/>
      <c r="I69" s="16" t="str">
        <f t="shared" si="1"/>
        <v/>
      </c>
      <c r="J69" s="16" t="str">
        <f t="shared" si="2"/>
        <v/>
      </c>
      <c r="K69" s="364" t="str">
        <f t="shared" si="3"/>
        <v/>
      </c>
      <c r="L69" s="58" t="str">
        <f t="shared" si="4"/>
        <v/>
      </c>
      <c r="M69" s="365" t="str">
        <f t="shared" si="5"/>
        <v/>
      </c>
      <c r="N69" s="58" t="str">
        <f t="shared" si="6"/>
        <v/>
      </c>
      <c r="O69" s="342" t="b">
        <f t="shared" si="7"/>
        <v>0</v>
      </c>
      <c r="P69" s="343">
        <f t="shared" si="8"/>
        <v>1</v>
      </c>
    </row>
    <row r="70" spans="1:16">
      <c r="A70" s="139">
        <v>61</v>
      </c>
      <c r="B70" s="6"/>
      <c r="C70" s="6"/>
      <c r="D70" s="65"/>
      <c r="E70" s="212"/>
      <c r="F70" s="211"/>
      <c r="G70" s="211"/>
      <c r="H70" s="211"/>
      <c r="I70" s="16" t="str">
        <f t="shared" si="1"/>
        <v/>
      </c>
      <c r="J70" s="16" t="str">
        <f t="shared" si="2"/>
        <v/>
      </c>
      <c r="K70" s="364" t="str">
        <f t="shared" si="3"/>
        <v/>
      </c>
      <c r="L70" s="58" t="str">
        <f t="shared" si="4"/>
        <v/>
      </c>
      <c r="M70" s="365" t="str">
        <f t="shared" si="5"/>
        <v/>
      </c>
      <c r="N70" s="58" t="str">
        <f t="shared" si="6"/>
        <v/>
      </c>
      <c r="O70" s="342" t="b">
        <f t="shared" si="7"/>
        <v>0</v>
      </c>
      <c r="P70" s="343">
        <f t="shared" si="8"/>
        <v>1</v>
      </c>
    </row>
    <row r="71" spans="1:16">
      <c r="A71" s="139">
        <v>62</v>
      </c>
      <c r="B71" s="6"/>
      <c r="C71" s="6"/>
      <c r="D71" s="65"/>
      <c r="E71" s="212"/>
      <c r="F71" s="211"/>
      <c r="G71" s="211"/>
      <c r="H71" s="211"/>
      <c r="I71" s="16" t="str">
        <f t="shared" si="1"/>
        <v/>
      </c>
      <c r="J71" s="16" t="str">
        <f t="shared" si="2"/>
        <v/>
      </c>
      <c r="K71" s="364" t="str">
        <f t="shared" si="3"/>
        <v/>
      </c>
      <c r="L71" s="58" t="str">
        <f t="shared" si="4"/>
        <v/>
      </c>
      <c r="M71" s="365" t="str">
        <f t="shared" si="5"/>
        <v/>
      </c>
      <c r="N71" s="58" t="str">
        <f t="shared" si="6"/>
        <v/>
      </c>
      <c r="O71" s="342" t="b">
        <f t="shared" si="7"/>
        <v>0</v>
      </c>
      <c r="P71" s="343">
        <f t="shared" si="8"/>
        <v>1</v>
      </c>
    </row>
    <row r="72" spans="1:16">
      <c r="A72" s="139">
        <v>63</v>
      </c>
      <c r="B72" s="6"/>
      <c r="C72" s="6"/>
      <c r="D72" s="65"/>
      <c r="E72" s="212"/>
      <c r="F72" s="211"/>
      <c r="G72" s="211"/>
      <c r="H72" s="211"/>
      <c r="I72" s="16" t="str">
        <f t="shared" si="1"/>
        <v/>
      </c>
      <c r="J72" s="16" t="str">
        <f t="shared" si="2"/>
        <v/>
      </c>
      <c r="K72" s="364" t="str">
        <f t="shared" si="3"/>
        <v/>
      </c>
      <c r="L72" s="58" t="str">
        <f t="shared" si="4"/>
        <v/>
      </c>
      <c r="M72" s="365" t="str">
        <f t="shared" si="5"/>
        <v/>
      </c>
      <c r="N72" s="58" t="str">
        <f t="shared" si="6"/>
        <v/>
      </c>
      <c r="O72" s="342" t="b">
        <f t="shared" si="7"/>
        <v>0</v>
      </c>
      <c r="P72" s="343">
        <f t="shared" si="8"/>
        <v>1</v>
      </c>
    </row>
    <row r="73" spans="1:16">
      <c r="A73" s="139">
        <v>64</v>
      </c>
      <c r="B73" s="6"/>
      <c r="C73" s="6"/>
      <c r="D73" s="65"/>
      <c r="E73" s="212"/>
      <c r="F73" s="211"/>
      <c r="G73" s="211"/>
      <c r="H73" s="211"/>
      <c r="I73" s="16" t="str">
        <f t="shared" si="1"/>
        <v/>
      </c>
      <c r="J73" s="16" t="str">
        <f t="shared" si="2"/>
        <v/>
      </c>
      <c r="K73" s="364" t="str">
        <f t="shared" si="3"/>
        <v/>
      </c>
      <c r="L73" s="58" t="str">
        <f t="shared" si="4"/>
        <v/>
      </c>
      <c r="M73" s="365" t="str">
        <f t="shared" si="5"/>
        <v/>
      </c>
      <c r="N73" s="58" t="str">
        <f t="shared" si="6"/>
        <v/>
      </c>
      <c r="O73" s="342" t="b">
        <f t="shared" si="7"/>
        <v>0</v>
      </c>
      <c r="P73" s="343">
        <f t="shared" si="8"/>
        <v>1</v>
      </c>
    </row>
    <row r="74" spans="1:16">
      <c r="A74" s="139">
        <v>65</v>
      </c>
      <c r="B74" s="6"/>
      <c r="C74" s="6"/>
      <c r="D74" s="65"/>
      <c r="E74" s="212"/>
      <c r="F74" s="211"/>
      <c r="G74" s="211"/>
      <c r="H74" s="211"/>
      <c r="I74" s="16" t="str">
        <f t="shared" ref="I74:I137" si="9">IF(OR($B74="",$C74="",$D74="",$E74="",$F74&lt;an_initial,$F74&gt;an_final,$O74=FALSE),"",IF($H74="",CS_STR_ALTE*$G74/P74,CS_STR_ALTE*$H74))</f>
        <v/>
      </c>
      <c r="J74" s="16" t="str">
        <f t="shared" ref="J74:J137" si="10">IF(OR($B74="",$C74="",$D74="",$E74="",$F74="",$F74&gt;an_final,$O74=FALSE),"",IF($H74="",CS_STR_ALTE*$G74/P74,CS_STR_ALTE*$H74))</f>
        <v/>
      </c>
      <c r="K74" s="364" t="str">
        <f t="shared" si="3"/>
        <v/>
      </c>
      <c r="L74" s="58" t="str">
        <f t="shared" si="4"/>
        <v/>
      </c>
      <c r="M74" s="365" t="str">
        <f t="shared" si="5"/>
        <v/>
      </c>
      <c r="N74" s="58" t="str">
        <f t="shared" si="6"/>
        <v/>
      </c>
      <c r="O74" s="342" t="b">
        <f t="shared" si="7"/>
        <v>0</v>
      </c>
      <c r="P74" s="343">
        <f t="shared" si="8"/>
        <v>1</v>
      </c>
    </row>
    <row r="75" spans="1:16">
      <c r="A75" s="139">
        <v>66</v>
      </c>
      <c r="B75" s="6"/>
      <c r="C75" s="6"/>
      <c r="D75" s="65"/>
      <c r="E75" s="212"/>
      <c r="F75" s="211"/>
      <c r="G75" s="211"/>
      <c r="H75" s="211"/>
      <c r="I75" s="16" t="str">
        <f t="shared" si="9"/>
        <v/>
      </c>
      <c r="J75" s="16" t="str">
        <f t="shared" si="10"/>
        <v/>
      </c>
      <c r="K75" s="364" t="str">
        <f t="shared" si="3"/>
        <v/>
      </c>
      <c r="L75" s="58" t="str">
        <f t="shared" si="4"/>
        <v/>
      </c>
      <c r="M75" s="365" t="str">
        <f t="shared" si="5"/>
        <v/>
      </c>
      <c r="N75" s="58" t="str">
        <f t="shared" si="6"/>
        <v/>
      </c>
      <c r="O75" s="342" t="b">
        <f t="shared" si="7"/>
        <v>0</v>
      </c>
      <c r="P75" s="343">
        <f t="shared" si="8"/>
        <v>1</v>
      </c>
    </row>
    <row r="76" spans="1:16">
      <c r="A76" s="139">
        <v>67</v>
      </c>
      <c r="B76" s="6"/>
      <c r="C76" s="6"/>
      <c r="D76" s="65"/>
      <c r="E76" s="212"/>
      <c r="F76" s="211"/>
      <c r="G76" s="211"/>
      <c r="H76" s="211"/>
      <c r="I76" s="16" t="str">
        <f t="shared" si="9"/>
        <v/>
      </c>
      <c r="J76" s="16" t="str">
        <f t="shared" si="10"/>
        <v/>
      </c>
      <c r="K76" s="364" t="str">
        <f t="shared" si="3"/>
        <v/>
      </c>
      <c r="L76" s="58" t="str">
        <f t="shared" si="4"/>
        <v/>
      </c>
      <c r="M76" s="365" t="str">
        <f t="shared" si="5"/>
        <v/>
      </c>
      <c r="N76" s="58" t="str">
        <f t="shared" si="6"/>
        <v/>
      </c>
      <c r="O76" s="342" t="b">
        <f t="shared" si="7"/>
        <v>0</v>
      </c>
      <c r="P76" s="343">
        <f t="shared" si="8"/>
        <v>1</v>
      </c>
    </row>
    <row r="77" spans="1:16">
      <c r="A77" s="139">
        <v>68</v>
      </c>
      <c r="B77" s="6"/>
      <c r="C77" s="6"/>
      <c r="D77" s="65"/>
      <c r="E77" s="212"/>
      <c r="F77" s="211"/>
      <c r="G77" s="211"/>
      <c r="H77" s="211"/>
      <c r="I77" s="16" t="str">
        <f t="shared" si="9"/>
        <v/>
      </c>
      <c r="J77" s="16" t="str">
        <f t="shared" si="10"/>
        <v/>
      </c>
      <c r="K77" s="364" t="str">
        <f t="shared" si="3"/>
        <v/>
      </c>
      <c r="L77" s="58" t="str">
        <f t="shared" si="4"/>
        <v/>
      </c>
      <c r="M77" s="365" t="str">
        <f t="shared" si="5"/>
        <v/>
      </c>
      <c r="N77" s="58" t="str">
        <f t="shared" si="6"/>
        <v/>
      </c>
      <c r="O77" s="342" t="b">
        <f t="shared" si="7"/>
        <v>0</v>
      </c>
      <c r="P77" s="343">
        <f t="shared" si="8"/>
        <v>1</v>
      </c>
    </row>
    <row r="78" spans="1:16">
      <c r="A78" s="139">
        <v>69</v>
      </c>
      <c r="B78" s="6"/>
      <c r="C78" s="6"/>
      <c r="D78" s="65"/>
      <c r="E78" s="212"/>
      <c r="F78" s="211"/>
      <c r="G78" s="211"/>
      <c r="H78" s="211"/>
      <c r="I78" s="16" t="str">
        <f t="shared" si="9"/>
        <v/>
      </c>
      <c r="J78" s="16" t="str">
        <f t="shared" si="10"/>
        <v/>
      </c>
      <c r="K78" s="364" t="str">
        <f t="shared" si="3"/>
        <v/>
      </c>
      <c r="L78" s="58" t="str">
        <f t="shared" si="4"/>
        <v/>
      </c>
      <c r="M78" s="365" t="str">
        <f t="shared" si="5"/>
        <v/>
      </c>
      <c r="N78" s="58" t="str">
        <f t="shared" si="6"/>
        <v/>
      </c>
      <c r="O78" s="342" t="b">
        <f t="shared" si="7"/>
        <v>0</v>
      </c>
      <c r="P78" s="343">
        <f t="shared" si="8"/>
        <v>1</v>
      </c>
    </row>
    <row r="79" spans="1:16">
      <c r="A79" s="139">
        <v>70</v>
      </c>
      <c r="B79" s="6"/>
      <c r="C79" s="6"/>
      <c r="D79" s="65"/>
      <c r="E79" s="212"/>
      <c r="F79" s="211"/>
      <c r="G79" s="211"/>
      <c r="H79" s="211"/>
      <c r="I79" s="16" t="str">
        <f t="shared" si="9"/>
        <v/>
      </c>
      <c r="J79" s="16" t="str">
        <f t="shared" si="10"/>
        <v/>
      </c>
      <c r="K79" s="364" t="str">
        <f t="shared" si="3"/>
        <v/>
      </c>
      <c r="L79" s="58" t="str">
        <f t="shared" si="4"/>
        <v/>
      </c>
      <c r="M79" s="365" t="str">
        <f t="shared" si="5"/>
        <v/>
      </c>
      <c r="N79" s="58" t="str">
        <f t="shared" si="6"/>
        <v/>
      </c>
      <c r="O79" s="342" t="b">
        <f t="shared" si="7"/>
        <v>0</v>
      </c>
      <c r="P79" s="343">
        <f t="shared" si="8"/>
        <v>1</v>
      </c>
    </row>
    <row r="80" spans="1:16">
      <c r="A80" s="139">
        <v>71</v>
      </c>
      <c r="B80" s="6"/>
      <c r="C80" s="6"/>
      <c r="D80" s="65"/>
      <c r="E80" s="212"/>
      <c r="F80" s="211"/>
      <c r="G80" s="211"/>
      <c r="H80" s="211"/>
      <c r="I80" s="16" t="str">
        <f t="shared" si="9"/>
        <v/>
      </c>
      <c r="J80" s="16" t="str">
        <f t="shared" si="10"/>
        <v/>
      </c>
      <c r="K80" s="364" t="str">
        <f t="shared" si="3"/>
        <v/>
      </c>
      <c r="L80" s="58" t="str">
        <f t="shared" si="4"/>
        <v/>
      </c>
      <c r="M80" s="365" t="str">
        <f t="shared" si="5"/>
        <v/>
      </c>
      <c r="N80" s="58" t="str">
        <f t="shared" si="6"/>
        <v/>
      </c>
      <c r="O80" s="342" t="b">
        <f t="shared" si="7"/>
        <v>0</v>
      </c>
      <c r="P80" s="343">
        <f t="shared" si="8"/>
        <v>1</v>
      </c>
    </row>
    <row r="81" spans="1:16">
      <c r="A81" s="139">
        <v>72</v>
      </c>
      <c r="B81" s="6"/>
      <c r="C81" s="6"/>
      <c r="D81" s="65"/>
      <c r="E81" s="212"/>
      <c r="F81" s="211"/>
      <c r="G81" s="211"/>
      <c r="H81" s="211"/>
      <c r="I81" s="16" t="str">
        <f t="shared" si="9"/>
        <v/>
      </c>
      <c r="J81" s="16" t="str">
        <f t="shared" si="10"/>
        <v/>
      </c>
      <c r="K81" s="364" t="str">
        <f t="shared" si="3"/>
        <v/>
      </c>
      <c r="L81" s="58" t="str">
        <f t="shared" si="4"/>
        <v/>
      </c>
      <c r="M81" s="365" t="str">
        <f t="shared" si="5"/>
        <v/>
      </c>
      <c r="N81" s="58" t="str">
        <f t="shared" si="6"/>
        <v/>
      </c>
      <c r="O81" s="342" t="b">
        <f t="shared" si="7"/>
        <v>0</v>
      </c>
      <c r="P81" s="343">
        <f t="shared" si="8"/>
        <v>1</v>
      </c>
    </row>
    <row r="82" spans="1:16">
      <c r="A82" s="139">
        <v>73</v>
      </c>
      <c r="B82" s="6"/>
      <c r="C82" s="6"/>
      <c r="D82" s="65"/>
      <c r="E82" s="212"/>
      <c r="F82" s="211"/>
      <c r="G82" s="211"/>
      <c r="H82" s="211"/>
      <c r="I82" s="16" t="str">
        <f t="shared" si="9"/>
        <v/>
      </c>
      <c r="J82" s="16" t="str">
        <f t="shared" si="10"/>
        <v/>
      </c>
      <c r="K82" s="364" t="str">
        <f t="shared" si="3"/>
        <v/>
      </c>
      <c r="L82" s="58" t="str">
        <f t="shared" si="4"/>
        <v/>
      </c>
      <c r="M82" s="365" t="str">
        <f t="shared" si="5"/>
        <v/>
      </c>
      <c r="N82" s="58" t="str">
        <f t="shared" si="6"/>
        <v/>
      </c>
      <c r="O82" s="342" t="b">
        <f t="shared" si="7"/>
        <v>0</v>
      </c>
      <c r="P82" s="343">
        <f t="shared" si="8"/>
        <v>1</v>
      </c>
    </row>
    <row r="83" spans="1:16">
      <c r="A83" s="139">
        <v>74</v>
      </c>
      <c r="B83" s="6"/>
      <c r="C83" s="6"/>
      <c r="D83" s="65"/>
      <c r="E83" s="212"/>
      <c r="F83" s="211"/>
      <c r="G83" s="211"/>
      <c r="H83" s="211"/>
      <c r="I83" s="16" t="str">
        <f t="shared" si="9"/>
        <v/>
      </c>
      <c r="J83" s="16" t="str">
        <f t="shared" si="10"/>
        <v/>
      </c>
      <c r="K83" s="364" t="str">
        <f t="shared" si="3"/>
        <v/>
      </c>
      <c r="L83" s="58" t="str">
        <f t="shared" si="4"/>
        <v/>
      </c>
      <c r="M83" s="365" t="str">
        <f t="shared" si="5"/>
        <v/>
      </c>
      <c r="N83" s="58" t="str">
        <f t="shared" si="6"/>
        <v/>
      </c>
      <c r="O83" s="342" t="b">
        <f t="shared" si="7"/>
        <v>0</v>
      </c>
      <c r="P83" s="343">
        <f t="shared" si="8"/>
        <v>1</v>
      </c>
    </row>
    <row r="84" spans="1:16">
      <c r="A84" s="139">
        <v>75</v>
      </c>
      <c r="B84" s="6"/>
      <c r="C84" s="6"/>
      <c r="D84" s="65"/>
      <c r="E84" s="212"/>
      <c r="F84" s="211"/>
      <c r="G84" s="211"/>
      <c r="H84" s="211"/>
      <c r="I84" s="16" t="str">
        <f t="shared" si="9"/>
        <v/>
      </c>
      <c r="J84" s="16" t="str">
        <f t="shared" si="10"/>
        <v/>
      </c>
      <c r="K84" s="364" t="str">
        <f t="shared" si="3"/>
        <v/>
      </c>
      <c r="L84" s="58" t="str">
        <f t="shared" si="4"/>
        <v/>
      </c>
      <c r="M84" s="365" t="str">
        <f t="shared" si="5"/>
        <v/>
      </c>
      <c r="N84" s="58" t="str">
        <f t="shared" si="6"/>
        <v/>
      </c>
      <c r="O84" s="342" t="b">
        <f t="shared" si="7"/>
        <v>0</v>
      </c>
      <c r="P84" s="343">
        <f t="shared" si="8"/>
        <v>1</v>
      </c>
    </row>
    <row r="85" spans="1:16">
      <c r="A85" s="139">
        <v>76</v>
      </c>
      <c r="B85" s="6"/>
      <c r="C85" s="6"/>
      <c r="D85" s="65"/>
      <c r="E85" s="212"/>
      <c r="F85" s="211"/>
      <c r="G85" s="211"/>
      <c r="H85" s="211"/>
      <c r="I85" s="16" t="str">
        <f t="shared" si="9"/>
        <v/>
      </c>
      <c r="J85" s="16" t="str">
        <f t="shared" si="10"/>
        <v/>
      </c>
      <c r="K85" s="364" t="str">
        <f t="shared" si="3"/>
        <v/>
      </c>
      <c r="L85" s="58" t="str">
        <f t="shared" si="4"/>
        <v/>
      </c>
      <c r="M85" s="365" t="str">
        <f t="shared" si="5"/>
        <v/>
      </c>
      <c r="N85" s="58" t="str">
        <f t="shared" si="6"/>
        <v/>
      </c>
      <c r="O85" s="342" t="b">
        <f t="shared" si="7"/>
        <v>0</v>
      </c>
      <c r="P85" s="343">
        <f t="shared" si="8"/>
        <v>1</v>
      </c>
    </row>
    <row r="86" spans="1:16">
      <c r="A86" s="139">
        <v>77</v>
      </c>
      <c r="B86" s="6"/>
      <c r="C86" s="6"/>
      <c r="D86" s="65"/>
      <c r="E86" s="212"/>
      <c r="F86" s="211"/>
      <c r="G86" s="211"/>
      <c r="H86" s="211"/>
      <c r="I86" s="16" t="str">
        <f t="shared" si="9"/>
        <v/>
      </c>
      <c r="J86" s="16" t="str">
        <f t="shared" si="10"/>
        <v/>
      </c>
      <c r="K86" s="364" t="str">
        <f t="shared" si="3"/>
        <v/>
      </c>
      <c r="L86" s="58" t="str">
        <f t="shared" si="4"/>
        <v/>
      </c>
      <c r="M86" s="365" t="str">
        <f t="shared" si="5"/>
        <v/>
      </c>
      <c r="N86" s="58" t="str">
        <f t="shared" si="6"/>
        <v/>
      </c>
      <c r="O86" s="342" t="b">
        <f t="shared" si="7"/>
        <v>0</v>
      </c>
      <c r="P86" s="343">
        <f t="shared" si="8"/>
        <v>1</v>
      </c>
    </row>
    <row r="87" spans="1:16">
      <c r="A87" s="139">
        <v>78</v>
      </c>
      <c r="B87" s="6"/>
      <c r="C87" s="6"/>
      <c r="D87" s="65"/>
      <c r="E87" s="212"/>
      <c r="F87" s="211"/>
      <c r="G87" s="211"/>
      <c r="H87" s="211"/>
      <c r="I87" s="16" t="str">
        <f t="shared" si="9"/>
        <v/>
      </c>
      <c r="J87" s="16" t="str">
        <f t="shared" si="10"/>
        <v/>
      </c>
      <c r="K87" s="364" t="str">
        <f t="shared" si="3"/>
        <v/>
      </c>
      <c r="L87" s="58" t="str">
        <f t="shared" si="4"/>
        <v/>
      </c>
      <c r="M87" s="365" t="str">
        <f t="shared" si="5"/>
        <v/>
      </c>
      <c r="N87" s="58" t="str">
        <f t="shared" si="6"/>
        <v/>
      </c>
      <c r="O87" s="342" t="b">
        <f t="shared" si="7"/>
        <v>0</v>
      </c>
      <c r="P87" s="343">
        <f t="shared" si="8"/>
        <v>1</v>
      </c>
    </row>
    <row r="88" spans="1:16">
      <c r="A88" s="139">
        <v>79</v>
      </c>
      <c r="B88" s="6"/>
      <c r="C88" s="6"/>
      <c r="D88" s="65"/>
      <c r="E88" s="212"/>
      <c r="F88" s="211"/>
      <c r="G88" s="211"/>
      <c r="H88" s="211"/>
      <c r="I88" s="16" t="str">
        <f t="shared" si="9"/>
        <v/>
      </c>
      <c r="J88" s="16" t="str">
        <f t="shared" si="10"/>
        <v/>
      </c>
      <c r="K88" s="364" t="str">
        <f t="shared" si="3"/>
        <v/>
      </c>
      <c r="L88" s="58" t="str">
        <f t="shared" si="4"/>
        <v/>
      </c>
      <c r="M88" s="365" t="str">
        <f t="shared" si="5"/>
        <v/>
      </c>
      <c r="N88" s="58" t="str">
        <f t="shared" si="6"/>
        <v/>
      </c>
      <c r="O88" s="342" t="b">
        <f t="shared" si="7"/>
        <v>0</v>
      </c>
      <c r="P88" s="343">
        <f t="shared" si="8"/>
        <v>1</v>
      </c>
    </row>
    <row r="89" spans="1:16">
      <c r="A89" s="139">
        <v>80</v>
      </c>
      <c r="B89" s="6"/>
      <c r="C89" s="6"/>
      <c r="D89" s="65"/>
      <c r="E89" s="212"/>
      <c r="F89" s="211"/>
      <c r="G89" s="211"/>
      <c r="H89" s="211"/>
      <c r="I89" s="16" t="str">
        <f t="shared" si="9"/>
        <v/>
      </c>
      <c r="J89" s="16" t="str">
        <f t="shared" si="10"/>
        <v/>
      </c>
      <c r="K89" s="364" t="str">
        <f t="shared" si="3"/>
        <v/>
      </c>
      <c r="L89" s="58" t="str">
        <f t="shared" si="4"/>
        <v/>
      </c>
      <c r="M89" s="365" t="str">
        <f t="shared" si="5"/>
        <v/>
      </c>
      <c r="N89" s="58" t="str">
        <f t="shared" si="6"/>
        <v/>
      </c>
      <c r="O89" s="342" t="b">
        <f t="shared" si="7"/>
        <v>0</v>
      </c>
      <c r="P89" s="343">
        <f t="shared" si="8"/>
        <v>1</v>
      </c>
    </row>
    <row r="90" spans="1:16">
      <c r="A90" s="139">
        <v>81</v>
      </c>
      <c r="B90" s="6"/>
      <c r="C90" s="6"/>
      <c r="D90" s="65"/>
      <c r="E90" s="212"/>
      <c r="F90" s="211"/>
      <c r="G90" s="211"/>
      <c r="H90" s="211"/>
      <c r="I90" s="16" t="str">
        <f t="shared" si="9"/>
        <v/>
      </c>
      <c r="J90" s="16" t="str">
        <f t="shared" si="10"/>
        <v/>
      </c>
      <c r="K90" s="364" t="str">
        <f t="shared" si="3"/>
        <v/>
      </c>
      <c r="L90" s="58" t="str">
        <f t="shared" si="4"/>
        <v/>
      </c>
      <c r="M90" s="365" t="str">
        <f t="shared" si="5"/>
        <v/>
      </c>
      <c r="N90" s="58" t="str">
        <f t="shared" si="6"/>
        <v/>
      </c>
      <c r="O90" s="342" t="b">
        <f t="shared" si="7"/>
        <v>0</v>
      </c>
      <c r="P90" s="343">
        <f t="shared" si="8"/>
        <v>1</v>
      </c>
    </row>
    <row r="91" spans="1:16">
      <c r="A91" s="139">
        <v>82</v>
      </c>
      <c r="B91" s="6"/>
      <c r="C91" s="6"/>
      <c r="D91" s="65"/>
      <c r="E91" s="212"/>
      <c r="F91" s="211"/>
      <c r="G91" s="211"/>
      <c r="H91" s="211"/>
      <c r="I91" s="16" t="str">
        <f t="shared" si="9"/>
        <v/>
      </c>
      <c r="J91" s="16" t="str">
        <f t="shared" si="10"/>
        <v/>
      </c>
      <c r="K91" s="364" t="str">
        <f t="shared" si="3"/>
        <v/>
      </c>
      <c r="L91" s="58" t="str">
        <f t="shared" si="4"/>
        <v/>
      </c>
      <c r="M91" s="365" t="str">
        <f t="shared" si="5"/>
        <v/>
      </c>
      <c r="N91" s="58" t="str">
        <f t="shared" si="6"/>
        <v/>
      </c>
      <c r="O91" s="342" t="b">
        <f t="shared" si="7"/>
        <v>0</v>
      </c>
      <c r="P91" s="343">
        <f t="shared" si="8"/>
        <v>1</v>
      </c>
    </row>
    <row r="92" spans="1:16">
      <c r="A92" s="139">
        <v>83</v>
      </c>
      <c r="B92" s="6"/>
      <c r="C92" s="6"/>
      <c r="D92" s="65"/>
      <c r="E92" s="212"/>
      <c r="F92" s="211"/>
      <c r="G92" s="211"/>
      <c r="H92" s="211"/>
      <c r="I92" s="16" t="str">
        <f t="shared" si="9"/>
        <v/>
      </c>
      <c r="J92" s="16" t="str">
        <f t="shared" si="10"/>
        <v/>
      </c>
      <c r="K92" s="364" t="str">
        <f t="shared" si="3"/>
        <v/>
      </c>
      <c r="L92" s="58" t="str">
        <f t="shared" si="4"/>
        <v/>
      </c>
      <c r="M92" s="365" t="str">
        <f t="shared" si="5"/>
        <v/>
      </c>
      <c r="N92" s="58" t="str">
        <f t="shared" si="6"/>
        <v/>
      </c>
      <c r="O92" s="342" t="b">
        <f t="shared" si="7"/>
        <v>0</v>
      </c>
      <c r="P92" s="343">
        <f t="shared" si="8"/>
        <v>1</v>
      </c>
    </row>
    <row r="93" spans="1:16">
      <c r="A93" s="139">
        <v>84</v>
      </c>
      <c r="B93" s="6"/>
      <c r="C93" s="6"/>
      <c r="D93" s="65"/>
      <c r="E93" s="212"/>
      <c r="F93" s="211"/>
      <c r="G93" s="211"/>
      <c r="H93" s="211"/>
      <c r="I93" s="16" t="str">
        <f t="shared" si="9"/>
        <v/>
      </c>
      <c r="J93" s="16" t="str">
        <f t="shared" si="10"/>
        <v/>
      </c>
      <c r="K93" s="364" t="str">
        <f t="shared" si="3"/>
        <v/>
      </c>
      <c r="L93" s="58" t="str">
        <f t="shared" si="4"/>
        <v/>
      </c>
      <c r="M93" s="365" t="str">
        <f t="shared" si="5"/>
        <v/>
      </c>
      <c r="N93" s="58" t="str">
        <f t="shared" si="6"/>
        <v/>
      </c>
      <c r="O93" s="342" t="b">
        <f t="shared" si="7"/>
        <v>0</v>
      </c>
      <c r="P93" s="343">
        <f t="shared" si="8"/>
        <v>1</v>
      </c>
    </row>
    <row r="94" spans="1:16">
      <c r="A94" s="139">
        <v>85</v>
      </c>
      <c r="B94" s="6"/>
      <c r="C94" s="6"/>
      <c r="D94" s="65"/>
      <c r="E94" s="212"/>
      <c r="F94" s="211"/>
      <c r="G94" s="211"/>
      <c r="H94" s="211"/>
      <c r="I94" s="16" t="str">
        <f t="shared" si="9"/>
        <v/>
      </c>
      <c r="J94" s="16" t="str">
        <f t="shared" si="10"/>
        <v/>
      </c>
      <c r="K94" s="364" t="str">
        <f t="shared" si="3"/>
        <v/>
      </c>
      <c r="L94" s="58" t="str">
        <f t="shared" si="4"/>
        <v/>
      </c>
      <c r="M94" s="365" t="str">
        <f t="shared" si="5"/>
        <v/>
      </c>
      <c r="N94" s="58" t="str">
        <f t="shared" si="6"/>
        <v/>
      </c>
      <c r="O94" s="342" t="b">
        <f t="shared" si="7"/>
        <v>0</v>
      </c>
      <c r="P94" s="343">
        <f t="shared" si="8"/>
        <v>1</v>
      </c>
    </row>
    <row r="95" spans="1:16">
      <c r="A95" s="139">
        <v>86</v>
      </c>
      <c r="B95" s="6"/>
      <c r="C95" s="6"/>
      <c r="D95" s="65"/>
      <c r="E95" s="212"/>
      <c r="F95" s="211"/>
      <c r="G95" s="211"/>
      <c r="H95" s="211"/>
      <c r="I95" s="16" t="str">
        <f t="shared" si="9"/>
        <v/>
      </c>
      <c r="J95" s="16" t="str">
        <f t="shared" si="10"/>
        <v/>
      </c>
      <c r="K95" s="364" t="str">
        <f t="shared" si="3"/>
        <v/>
      </c>
      <c r="L95" s="58" t="str">
        <f t="shared" si="4"/>
        <v/>
      </c>
      <c r="M95" s="365" t="str">
        <f t="shared" si="5"/>
        <v/>
      </c>
      <c r="N95" s="58" t="str">
        <f t="shared" si="6"/>
        <v/>
      </c>
      <c r="O95" s="342" t="b">
        <f t="shared" si="7"/>
        <v>0</v>
      </c>
      <c r="P95" s="343">
        <f t="shared" si="8"/>
        <v>1</v>
      </c>
    </row>
    <row r="96" spans="1:16">
      <c r="A96" s="139">
        <v>87</v>
      </c>
      <c r="B96" s="6"/>
      <c r="C96" s="6"/>
      <c r="D96" s="65"/>
      <c r="E96" s="212"/>
      <c r="F96" s="211"/>
      <c r="G96" s="211"/>
      <c r="H96" s="211"/>
      <c r="I96" s="16" t="str">
        <f t="shared" si="9"/>
        <v/>
      </c>
      <c r="J96" s="16" t="str">
        <f t="shared" si="10"/>
        <v/>
      </c>
      <c r="K96" s="364" t="str">
        <f t="shared" si="3"/>
        <v/>
      </c>
      <c r="L96" s="58" t="str">
        <f t="shared" si="4"/>
        <v/>
      </c>
      <c r="M96" s="365" t="str">
        <f t="shared" si="5"/>
        <v/>
      </c>
      <c r="N96" s="58" t="str">
        <f t="shared" si="6"/>
        <v/>
      </c>
      <c r="O96" s="342" t="b">
        <f t="shared" si="7"/>
        <v>0</v>
      </c>
      <c r="P96" s="343">
        <f t="shared" si="8"/>
        <v>1</v>
      </c>
    </row>
    <row r="97" spans="1:16">
      <c r="A97" s="139">
        <v>88</v>
      </c>
      <c r="B97" s="6"/>
      <c r="C97" s="6"/>
      <c r="D97" s="65"/>
      <c r="E97" s="212"/>
      <c r="F97" s="211"/>
      <c r="G97" s="211"/>
      <c r="H97" s="211"/>
      <c r="I97" s="16" t="str">
        <f t="shared" si="9"/>
        <v/>
      </c>
      <c r="J97" s="16" t="str">
        <f t="shared" si="10"/>
        <v/>
      </c>
      <c r="K97" s="364" t="str">
        <f t="shared" si="3"/>
        <v/>
      </c>
      <c r="L97" s="58" t="str">
        <f t="shared" si="4"/>
        <v/>
      </c>
      <c r="M97" s="365" t="str">
        <f t="shared" si="5"/>
        <v/>
      </c>
      <c r="N97" s="58" t="str">
        <f t="shared" si="6"/>
        <v/>
      </c>
      <c r="O97" s="342" t="b">
        <f t="shared" si="7"/>
        <v>0</v>
      </c>
      <c r="P97" s="343">
        <f t="shared" si="8"/>
        <v>1</v>
      </c>
    </row>
    <row r="98" spans="1:16">
      <c r="A98" s="139">
        <v>89</v>
      </c>
      <c r="B98" s="6"/>
      <c r="C98" s="6"/>
      <c r="D98" s="65"/>
      <c r="E98" s="212"/>
      <c r="F98" s="211"/>
      <c r="G98" s="211"/>
      <c r="H98" s="211"/>
      <c r="I98" s="16" t="str">
        <f t="shared" si="9"/>
        <v/>
      </c>
      <c r="J98" s="16" t="str">
        <f t="shared" si="10"/>
        <v/>
      </c>
      <c r="K98" s="364" t="str">
        <f t="shared" si="3"/>
        <v/>
      </c>
      <c r="L98" s="58" t="str">
        <f t="shared" si="4"/>
        <v/>
      </c>
      <c r="M98" s="365" t="str">
        <f t="shared" si="5"/>
        <v/>
      </c>
      <c r="N98" s="58" t="str">
        <f t="shared" si="6"/>
        <v/>
      </c>
      <c r="O98" s="342" t="b">
        <f t="shared" si="7"/>
        <v>0</v>
      </c>
      <c r="P98" s="343">
        <f t="shared" si="8"/>
        <v>1</v>
      </c>
    </row>
    <row r="99" spans="1:16">
      <c r="A99" s="139">
        <v>90</v>
      </c>
      <c r="B99" s="6"/>
      <c r="C99" s="6"/>
      <c r="D99" s="65"/>
      <c r="E99" s="212"/>
      <c r="F99" s="211"/>
      <c r="G99" s="211"/>
      <c r="H99" s="211"/>
      <c r="I99" s="16" t="str">
        <f t="shared" si="9"/>
        <v/>
      </c>
      <c r="J99" s="16" t="str">
        <f t="shared" si="10"/>
        <v/>
      </c>
      <c r="K99" s="364" t="str">
        <f t="shared" si="3"/>
        <v/>
      </c>
      <c r="L99" s="58" t="str">
        <f t="shared" si="4"/>
        <v/>
      </c>
      <c r="M99" s="365" t="str">
        <f t="shared" si="5"/>
        <v/>
      </c>
      <c r="N99" s="58" t="str">
        <f t="shared" si="6"/>
        <v/>
      </c>
      <c r="O99" s="342" t="b">
        <f t="shared" si="7"/>
        <v>0</v>
      </c>
      <c r="P99" s="343">
        <f t="shared" si="8"/>
        <v>1</v>
      </c>
    </row>
    <row r="100" spans="1:16">
      <c r="A100" s="139">
        <v>91</v>
      </c>
      <c r="B100" s="6"/>
      <c r="C100" s="6"/>
      <c r="D100" s="65"/>
      <c r="E100" s="212"/>
      <c r="F100" s="211"/>
      <c r="G100" s="211"/>
      <c r="H100" s="211"/>
      <c r="I100" s="16" t="str">
        <f t="shared" si="9"/>
        <v/>
      </c>
      <c r="J100" s="16" t="str">
        <f t="shared" si="10"/>
        <v/>
      </c>
      <c r="K100" s="364" t="str">
        <f t="shared" si="3"/>
        <v/>
      </c>
      <c r="L100" s="58" t="str">
        <f t="shared" si="4"/>
        <v/>
      </c>
      <c r="M100" s="365" t="str">
        <f t="shared" ref="M100:M150" si="11">IF(OR($B100="",$C100="",$D100="",$E100="",$F100="",$F100&gt;an_final,$O100=FALSE),"",IF($H100="",$G100/P100,$H100))</f>
        <v/>
      </c>
      <c r="N100" s="58" t="str">
        <f t="shared" ref="N100:N150" si="12">IF(OR($B100="",$C100="",$D100="",$E100="",$F100="",$F100&lt;an_initial,$F100&gt;an_final,$O100=FALSE),"",IF($H100="",$G100/P100,$H100))</f>
        <v/>
      </c>
      <c r="O100" s="342" t="b">
        <f t="shared" si="7"/>
        <v>0</v>
      </c>
      <c r="P100" s="343">
        <f t="shared" ref="P100:P150" si="13">LEN(B100)-LEN(SUBSTITUTE(B100,",",""))+1</f>
        <v>1</v>
      </c>
    </row>
    <row r="101" spans="1:16">
      <c r="A101" s="139">
        <v>92</v>
      </c>
      <c r="B101" s="6"/>
      <c r="C101" s="6"/>
      <c r="D101" s="65"/>
      <c r="E101" s="212"/>
      <c r="F101" s="211"/>
      <c r="G101" s="211"/>
      <c r="H101" s="211"/>
      <c r="I101" s="16" t="str">
        <f t="shared" si="9"/>
        <v/>
      </c>
      <c r="J101" s="16" t="str">
        <f t="shared" si="10"/>
        <v/>
      </c>
      <c r="K101" s="364" t="str">
        <f t="shared" si="3"/>
        <v/>
      </c>
      <c r="L101" s="58" t="str">
        <f t="shared" si="4"/>
        <v/>
      </c>
      <c r="M101" s="365" t="str">
        <f t="shared" si="11"/>
        <v/>
      </c>
      <c r="N101" s="58" t="str">
        <f t="shared" si="12"/>
        <v/>
      </c>
      <c r="O101" s="342" t="b">
        <f t="shared" si="7"/>
        <v>0</v>
      </c>
      <c r="P101" s="343">
        <f t="shared" si="13"/>
        <v>1</v>
      </c>
    </row>
    <row r="102" spans="1:16">
      <c r="A102" s="139">
        <v>93</v>
      </c>
      <c r="B102" s="6"/>
      <c r="C102" s="6"/>
      <c r="D102" s="65"/>
      <c r="E102" s="212"/>
      <c r="F102" s="211"/>
      <c r="G102" s="211"/>
      <c r="H102" s="211"/>
      <c r="I102" s="16" t="str">
        <f t="shared" si="9"/>
        <v/>
      </c>
      <c r="J102" s="16" t="str">
        <f t="shared" si="10"/>
        <v/>
      </c>
      <c r="K102" s="364" t="str">
        <f t="shared" si="3"/>
        <v/>
      </c>
      <c r="L102" s="58" t="str">
        <f t="shared" si="4"/>
        <v/>
      </c>
      <c r="M102" s="365" t="str">
        <f t="shared" si="11"/>
        <v/>
      </c>
      <c r="N102" s="58" t="str">
        <f t="shared" si="12"/>
        <v/>
      </c>
      <c r="O102" s="342" t="b">
        <f t="shared" si="7"/>
        <v>0</v>
      </c>
      <c r="P102" s="343">
        <f t="shared" si="13"/>
        <v>1</v>
      </c>
    </row>
    <row r="103" spans="1:16">
      <c r="A103" s="139">
        <v>94</v>
      </c>
      <c r="B103" s="6"/>
      <c r="C103" s="6"/>
      <c r="D103" s="65"/>
      <c r="E103" s="212"/>
      <c r="F103" s="211"/>
      <c r="G103" s="211"/>
      <c r="H103" s="211"/>
      <c r="I103" s="16" t="str">
        <f t="shared" si="9"/>
        <v/>
      </c>
      <c r="J103" s="16" t="str">
        <f t="shared" si="10"/>
        <v/>
      </c>
      <c r="K103" s="364" t="str">
        <f t="shared" si="3"/>
        <v/>
      </c>
      <c r="L103" s="58" t="str">
        <f t="shared" si="4"/>
        <v/>
      </c>
      <c r="M103" s="365" t="str">
        <f t="shared" si="11"/>
        <v/>
      </c>
      <c r="N103" s="58" t="str">
        <f t="shared" si="12"/>
        <v/>
      </c>
      <c r="O103" s="342" t="b">
        <f t="shared" si="7"/>
        <v>0</v>
      </c>
      <c r="P103" s="343">
        <f t="shared" si="13"/>
        <v>1</v>
      </c>
    </row>
    <row r="104" spans="1:16">
      <c r="A104" s="139">
        <v>95</v>
      </c>
      <c r="B104" s="6"/>
      <c r="C104" s="6"/>
      <c r="D104" s="65"/>
      <c r="E104" s="212"/>
      <c r="F104" s="211"/>
      <c r="G104" s="211"/>
      <c r="H104" s="211"/>
      <c r="I104" s="16" t="str">
        <f t="shared" si="9"/>
        <v/>
      </c>
      <c r="J104" s="16" t="str">
        <f t="shared" si="10"/>
        <v/>
      </c>
      <c r="K104" s="364" t="str">
        <f t="shared" si="3"/>
        <v/>
      </c>
      <c r="L104" s="58" t="str">
        <f t="shared" si="4"/>
        <v/>
      </c>
      <c r="M104" s="365" t="str">
        <f t="shared" si="11"/>
        <v/>
      </c>
      <c r="N104" s="58" t="str">
        <f t="shared" si="12"/>
        <v/>
      </c>
      <c r="O104" s="342" t="b">
        <f t="shared" si="7"/>
        <v>0</v>
      </c>
      <c r="P104" s="343">
        <f t="shared" si="13"/>
        <v>1</v>
      </c>
    </row>
    <row r="105" spans="1:16">
      <c r="A105" s="139">
        <v>96</v>
      </c>
      <c r="B105" s="6"/>
      <c r="C105" s="6"/>
      <c r="D105" s="65"/>
      <c r="E105" s="212"/>
      <c r="F105" s="211"/>
      <c r="G105" s="211"/>
      <c r="H105" s="211"/>
      <c r="I105" s="16" t="str">
        <f t="shared" si="9"/>
        <v/>
      </c>
      <c r="J105" s="16" t="str">
        <f t="shared" si="10"/>
        <v/>
      </c>
      <c r="K105" s="364" t="str">
        <f t="shared" si="3"/>
        <v/>
      </c>
      <c r="L105" s="58" t="str">
        <f t="shared" si="4"/>
        <v/>
      </c>
      <c r="M105" s="365" t="str">
        <f t="shared" si="11"/>
        <v/>
      </c>
      <c r="N105" s="58" t="str">
        <f t="shared" si="12"/>
        <v/>
      </c>
      <c r="O105" s="342" t="b">
        <f t="shared" si="7"/>
        <v>0</v>
      </c>
      <c r="P105" s="343">
        <f t="shared" si="13"/>
        <v>1</v>
      </c>
    </row>
    <row r="106" spans="1:16">
      <c r="A106" s="139">
        <v>97</v>
      </c>
      <c r="B106" s="6"/>
      <c r="C106" s="6"/>
      <c r="D106" s="65"/>
      <c r="E106" s="212"/>
      <c r="F106" s="211"/>
      <c r="G106" s="211"/>
      <c r="H106" s="211"/>
      <c r="I106" s="16" t="str">
        <f t="shared" si="9"/>
        <v/>
      </c>
      <c r="J106" s="16" t="str">
        <f t="shared" si="10"/>
        <v/>
      </c>
      <c r="K106" s="364" t="str">
        <f t="shared" si="3"/>
        <v/>
      </c>
      <c r="L106" s="58" t="str">
        <f t="shared" si="4"/>
        <v/>
      </c>
      <c r="M106" s="365" t="str">
        <f t="shared" si="11"/>
        <v/>
      </c>
      <c r="N106" s="58" t="str">
        <f t="shared" si="12"/>
        <v/>
      </c>
      <c r="O106" s="342" t="b">
        <f t="shared" si="7"/>
        <v>0</v>
      </c>
      <c r="P106" s="343">
        <f t="shared" si="13"/>
        <v>1</v>
      </c>
    </row>
    <row r="107" spans="1:16">
      <c r="A107" s="139">
        <v>98</v>
      </c>
      <c r="B107" s="6"/>
      <c r="C107" s="6"/>
      <c r="D107" s="65"/>
      <c r="E107" s="212"/>
      <c r="F107" s="211"/>
      <c r="G107" s="211"/>
      <c r="H107" s="211"/>
      <c r="I107" s="16" t="str">
        <f t="shared" si="9"/>
        <v/>
      </c>
      <c r="J107" s="16" t="str">
        <f t="shared" si="10"/>
        <v/>
      </c>
      <c r="K107" s="364" t="str">
        <f t="shared" si="3"/>
        <v/>
      </c>
      <c r="L107" s="58" t="str">
        <f t="shared" si="4"/>
        <v/>
      </c>
      <c r="M107" s="365" t="str">
        <f t="shared" si="11"/>
        <v/>
      </c>
      <c r="N107" s="58" t="str">
        <f t="shared" si="12"/>
        <v/>
      </c>
      <c r="O107" s="342" t="b">
        <f t="shared" si="7"/>
        <v>0</v>
      </c>
      <c r="P107" s="343">
        <f t="shared" si="13"/>
        <v>1</v>
      </c>
    </row>
    <row r="108" spans="1:16">
      <c r="A108" s="139">
        <v>99</v>
      </c>
      <c r="B108" s="6"/>
      <c r="C108" s="6"/>
      <c r="D108" s="65"/>
      <c r="E108" s="212"/>
      <c r="F108" s="211"/>
      <c r="G108" s="211"/>
      <c r="H108" s="211"/>
      <c r="I108" s="16" t="str">
        <f t="shared" si="9"/>
        <v/>
      </c>
      <c r="J108" s="16" t="str">
        <f t="shared" si="10"/>
        <v/>
      </c>
      <c r="K108" s="364" t="str">
        <f t="shared" si="3"/>
        <v/>
      </c>
      <c r="L108" s="58" t="str">
        <f t="shared" si="4"/>
        <v/>
      </c>
      <c r="M108" s="365" t="str">
        <f t="shared" si="11"/>
        <v/>
      </c>
      <c r="N108" s="58" t="str">
        <f t="shared" si="12"/>
        <v/>
      </c>
      <c r="O108" s="342" t="b">
        <f t="shared" si="7"/>
        <v>0</v>
      </c>
      <c r="P108" s="343">
        <f t="shared" si="13"/>
        <v>1</v>
      </c>
    </row>
    <row r="109" spans="1:16">
      <c r="A109" s="139">
        <v>100</v>
      </c>
      <c r="B109" s="6"/>
      <c r="C109" s="6"/>
      <c r="D109" s="65"/>
      <c r="E109" s="212"/>
      <c r="F109" s="211"/>
      <c r="G109" s="211"/>
      <c r="H109" s="211"/>
      <c r="I109" s="16" t="str">
        <f t="shared" si="9"/>
        <v/>
      </c>
      <c r="J109" s="16" t="str">
        <f t="shared" si="10"/>
        <v/>
      </c>
      <c r="K109" s="364" t="str">
        <f t="shared" si="3"/>
        <v/>
      </c>
      <c r="L109" s="58" t="str">
        <f t="shared" si="4"/>
        <v/>
      </c>
      <c r="M109" s="365" t="str">
        <f t="shared" si="11"/>
        <v/>
      </c>
      <c r="N109" s="58" t="str">
        <f t="shared" si="12"/>
        <v/>
      </c>
      <c r="O109" s="342" t="b">
        <f t="shared" si="7"/>
        <v>0</v>
      </c>
      <c r="P109" s="343">
        <f t="shared" si="13"/>
        <v>1</v>
      </c>
    </row>
    <row r="110" spans="1:16">
      <c r="A110" s="139">
        <v>101</v>
      </c>
      <c r="B110" s="6"/>
      <c r="C110" s="6"/>
      <c r="D110" s="65"/>
      <c r="E110" s="212"/>
      <c r="F110" s="211"/>
      <c r="G110" s="211"/>
      <c r="H110" s="211"/>
      <c r="I110" s="16" t="str">
        <f t="shared" si="9"/>
        <v/>
      </c>
      <c r="J110" s="16" t="str">
        <f t="shared" si="10"/>
        <v/>
      </c>
      <c r="K110" s="364" t="str">
        <f t="shared" si="3"/>
        <v/>
      </c>
      <c r="L110" s="58" t="str">
        <f t="shared" si="4"/>
        <v/>
      </c>
      <c r="M110" s="365" t="str">
        <f t="shared" si="11"/>
        <v/>
      </c>
      <c r="N110" s="58" t="str">
        <f t="shared" si="12"/>
        <v/>
      </c>
      <c r="O110" s="342" t="b">
        <f t="shared" si="7"/>
        <v>0</v>
      </c>
      <c r="P110" s="343">
        <f t="shared" si="13"/>
        <v>1</v>
      </c>
    </row>
    <row r="111" spans="1:16">
      <c r="A111" s="139">
        <v>102</v>
      </c>
      <c r="B111" s="6"/>
      <c r="C111" s="6"/>
      <c r="D111" s="65"/>
      <c r="E111" s="212"/>
      <c r="F111" s="211"/>
      <c r="G111" s="211"/>
      <c r="H111" s="211"/>
      <c r="I111" s="16" t="str">
        <f t="shared" si="9"/>
        <v/>
      </c>
      <c r="J111" s="16" t="str">
        <f t="shared" si="10"/>
        <v/>
      </c>
      <c r="K111" s="364" t="str">
        <f t="shared" si="3"/>
        <v/>
      </c>
      <c r="L111" s="58" t="str">
        <f t="shared" si="4"/>
        <v/>
      </c>
      <c r="M111" s="365" t="str">
        <f t="shared" si="11"/>
        <v/>
      </c>
      <c r="N111" s="58" t="str">
        <f t="shared" si="12"/>
        <v/>
      </c>
      <c r="O111" s="342" t="b">
        <f t="shared" si="7"/>
        <v>0</v>
      </c>
      <c r="P111" s="343">
        <f t="shared" si="13"/>
        <v>1</v>
      </c>
    </row>
    <row r="112" spans="1:16">
      <c r="A112" s="139">
        <v>103</v>
      </c>
      <c r="B112" s="6"/>
      <c r="C112" s="6"/>
      <c r="D112" s="65"/>
      <c r="E112" s="212"/>
      <c r="F112" s="211"/>
      <c r="G112" s="211"/>
      <c r="H112" s="211"/>
      <c r="I112" s="16" t="str">
        <f t="shared" si="9"/>
        <v/>
      </c>
      <c r="J112" s="16" t="str">
        <f t="shared" si="10"/>
        <v/>
      </c>
      <c r="K112" s="364" t="str">
        <f t="shared" si="3"/>
        <v/>
      </c>
      <c r="L112" s="58" t="str">
        <f t="shared" si="4"/>
        <v/>
      </c>
      <c r="M112" s="365" t="str">
        <f t="shared" si="11"/>
        <v/>
      </c>
      <c r="N112" s="58" t="str">
        <f t="shared" si="12"/>
        <v/>
      </c>
      <c r="O112" s="342" t="b">
        <f t="shared" si="7"/>
        <v>0</v>
      </c>
      <c r="P112" s="343">
        <f t="shared" si="13"/>
        <v>1</v>
      </c>
    </row>
    <row r="113" spans="1:16">
      <c r="A113" s="139">
        <v>104</v>
      </c>
      <c r="B113" s="6"/>
      <c r="C113" s="6"/>
      <c r="D113" s="65"/>
      <c r="E113" s="212"/>
      <c r="F113" s="211"/>
      <c r="G113" s="211"/>
      <c r="H113" s="211"/>
      <c r="I113" s="16" t="str">
        <f t="shared" si="9"/>
        <v/>
      </c>
      <c r="J113" s="16" t="str">
        <f t="shared" si="10"/>
        <v/>
      </c>
      <c r="K113" s="364" t="str">
        <f t="shared" si="3"/>
        <v/>
      </c>
      <c r="L113" s="58" t="str">
        <f t="shared" si="4"/>
        <v/>
      </c>
      <c r="M113" s="365" t="str">
        <f t="shared" si="11"/>
        <v/>
      </c>
      <c r="N113" s="58" t="str">
        <f t="shared" si="12"/>
        <v/>
      </c>
      <c r="O113" s="342" t="b">
        <f t="shared" si="7"/>
        <v>0</v>
      </c>
      <c r="P113" s="343">
        <f t="shared" si="13"/>
        <v>1</v>
      </c>
    </row>
    <row r="114" spans="1:16">
      <c r="A114" s="139">
        <v>105</v>
      </c>
      <c r="B114" s="6"/>
      <c r="C114" s="6"/>
      <c r="D114" s="65"/>
      <c r="E114" s="212"/>
      <c r="F114" s="211"/>
      <c r="G114" s="211"/>
      <c r="H114" s="211"/>
      <c r="I114" s="16" t="str">
        <f t="shared" si="9"/>
        <v/>
      </c>
      <c r="J114" s="16" t="str">
        <f t="shared" si="10"/>
        <v/>
      </c>
      <c r="K114" s="364" t="str">
        <f t="shared" si="3"/>
        <v/>
      </c>
      <c r="L114" s="58" t="str">
        <f t="shared" si="4"/>
        <v/>
      </c>
      <c r="M114" s="365" t="str">
        <f t="shared" si="11"/>
        <v/>
      </c>
      <c r="N114" s="58" t="str">
        <f t="shared" si="12"/>
        <v/>
      </c>
      <c r="O114" s="342" t="b">
        <f t="shared" si="7"/>
        <v>0</v>
      </c>
      <c r="P114" s="343">
        <f t="shared" si="13"/>
        <v>1</v>
      </c>
    </row>
    <row r="115" spans="1:16">
      <c r="A115" s="139">
        <v>106</v>
      </c>
      <c r="B115" s="6"/>
      <c r="C115" s="6"/>
      <c r="D115" s="65"/>
      <c r="E115" s="212"/>
      <c r="F115" s="211"/>
      <c r="G115" s="211"/>
      <c r="H115" s="211"/>
      <c r="I115" s="16" t="str">
        <f t="shared" si="9"/>
        <v/>
      </c>
      <c r="J115" s="16" t="str">
        <f t="shared" si="10"/>
        <v/>
      </c>
      <c r="K115" s="364" t="str">
        <f t="shared" si="3"/>
        <v/>
      </c>
      <c r="L115" s="58" t="str">
        <f t="shared" si="4"/>
        <v/>
      </c>
      <c r="M115" s="365" t="str">
        <f t="shared" si="11"/>
        <v/>
      </c>
      <c r="N115" s="58" t="str">
        <f t="shared" si="12"/>
        <v/>
      </c>
      <c r="O115" s="342" t="b">
        <f t="shared" si="7"/>
        <v>0</v>
      </c>
      <c r="P115" s="343">
        <f t="shared" si="13"/>
        <v>1</v>
      </c>
    </row>
    <row r="116" spans="1:16">
      <c r="A116" s="139">
        <v>107</v>
      </c>
      <c r="B116" s="6"/>
      <c r="C116" s="6"/>
      <c r="D116" s="65"/>
      <c r="E116" s="212"/>
      <c r="F116" s="211"/>
      <c r="G116" s="211"/>
      <c r="H116" s="211"/>
      <c r="I116" s="16" t="str">
        <f t="shared" si="9"/>
        <v/>
      </c>
      <c r="J116" s="16" t="str">
        <f t="shared" si="10"/>
        <v/>
      </c>
      <c r="K116" s="364" t="str">
        <f t="shared" si="3"/>
        <v/>
      </c>
      <c r="L116" s="58" t="str">
        <f t="shared" si="4"/>
        <v/>
      </c>
      <c r="M116" s="365" t="str">
        <f t="shared" si="11"/>
        <v/>
      </c>
      <c r="N116" s="58" t="str">
        <f t="shared" si="12"/>
        <v/>
      </c>
      <c r="O116" s="342" t="b">
        <f t="shared" si="7"/>
        <v>0</v>
      </c>
      <c r="P116" s="343">
        <f t="shared" si="13"/>
        <v>1</v>
      </c>
    </row>
    <row r="117" spans="1:16">
      <c r="A117" s="139">
        <v>108</v>
      </c>
      <c r="B117" s="6"/>
      <c r="C117" s="6"/>
      <c r="D117" s="65"/>
      <c r="E117" s="212"/>
      <c r="F117" s="211"/>
      <c r="G117" s="211"/>
      <c r="H117" s="211"/>
      <c r="I117" s="16" t="str">
        <f t="shared" si="9"/>
        <v/>
      </c>
      <c r="J117" s="16" t="str">
        <f t="shared" si="10"/>
        <v/>
      </c>
      <c r="K117" s="364" t="str">
        <f t="shared" si="3"/>
        <v/>
      </c>
      <c r="L117" s="58" t="str">
        <f t="shared" si="4"/>
        <v/>
      </c>
      <c r="M117" s="365" t="str">
        <f t="shared" si="11"/>
        <v/>
      </c>
      <c r="N117" s="58" t="str">
        <f t="shared" si="12"/>
        <v/>
      </c>
      <c r="O117" s="342" t="b">
        <f t="shared" si="7"/>
        <v>0</v>
      </c>
      <c r="P117" s="343">
        <f t="shared" si="13"/>
        <v>1</v>
      </c>
    </row>
    <row r="118" spans="1:16">
      <c r="A118" s="139">
        <v>109</v>
      </c>
      <c r="B118" s="6"/>
      <c r="C118" s="6"/>
      <c r="D118" s="65"/>
      <c r="E118" s="212"/>
      <c r="F118" s="211"/>
      <c r="G118" s="211"/>
      <c r="H118" s="211"/>
      <c r="I118" s="16" t="str">
        <f t="shared" si="9"/>
        <v/>
      </c>
      <c r="J118" s="16" t="str">
        <f t="shared" si="10"/>
        <v/>
      </c>
      <c r="K118" s="364" t="str">
        <f t="shared" si="3"/>
        <v/>
      </c>
      <c r="L118" s="58" t="str">
        <f t="shared" si="4"/>
        <v/>
      </c>
      <c r="M118" s="365" t="str">
        <f t="shared" si="11"/>
        <v/>
      </c>
      <c r="N118" s="58" t="str">
        <f t="shared" si="12"/>
        <v/>
      </c>
      <c r="O118" s="342" t="b">
        <f t="shared" si="7"/>
        <v>0</v>
      </c>
      <c r="P118" s="343">
        <f t="shared" si="13"/>
        <v>1</v>
      </c>
    </row>
    <row r="119" spans="1:16">
      <c r="A119" s="139">
        <v>110</v>
      </c>
      <c r="B119" s="6"/>
      <c r="C119" s="6"/>
      <c r="D119" s="65"/>
      <c r="E119" s="212"/>
      <c r="F119" s="211"/>
      <c r="G119" s="211"/>
      <c r="H119" s="211"/>
      <c r="I119" s="16" t="str">
        <f t="shared" si="9"/>
        <v/>
      </c>
      <c r="J119" s="16" t="str">
        <f t="shared" si="10"/>
        <v/>
      </c>
      <c r="K119" s="364" t="str">
        <f t="shared" si="3"/>
        <v/>
      </c>
      <c r="L119" s="58" t="str">
        <f t="shared" si="4"/>
        <v/>
      </c>
      <c r="M119" s="365" t="str">
        <f t="shared" si="11"/>
        <v/>
      </c>
      <c r="N119" s="58" t="str">
        <f t="shared" si="12"/>
        <v/>
      </c>
      <c r="O119" s="342" t="b">
        <f t="shared" si="7"/>
        <v>0</v>
      </c>
      <c r="P119" s="343">
        <f t="shared" si="13"/>
        <v>1</v>
      </c>
    </row>
    <row r="120" spans="1:16">
      <c r="A120" s="139">
        <v>111</v>
      </c>
      <c r="B120" s="6"/>
      <c r="C120" s="6"/>
      <c r="D120" s="65"/>
      <c r="E120" s="212"/>
      <c r="F120" s="211"/>
      <c r="G120" s="211"/>
      <c r="H120" s="211"/>
      <c r="I120" s="16" t="str">
        <f t="shared" si="9"/>
        <v/>
      </c>
      <c r="J120" s="16" t="str">
        <f t="shared" si="10"/>
        <v/>
      </c>
      <c r="K120" s="364" t="str">
        <f t="shared" si="3"/>
        <v/>
      </c>
      <c r="L120" s="58" t="str">
        <f t="shared" si="4"/>
        <v/>
      </c>
      <c r="M120" s="365" t="str">
        <f t="shared" si="11"/>
        <v/>
      </c>
      <c r="N120" s="58" t="str">
        <f t="shared" si="12"/>
        <v/>
      </c>
      <c r="O120" s="342" t="b">
        <f t="shared" si="7"/>
        <v>0</v>
      </c>
      <c r="P120" s="343">
        <f t="shared" si="13"/>
        <v>1</v>
      </c>
    </row>
    <row r="121" spans="1:16">
      <c r="A121" s="139">
        <v>112</v>
      </c>
      <c r="B121" s="6"/>
      <c r="C121" s="6"/>
      <c r="D121" s="65"/>
      <c r="E121" s="212"/>
      <c r="F121" s="211"/>
      <c r="G121" s="211"/>
      <c r="H121" s="211"/>
      <c r="I121" s="16" t="str">
        <f t="shared" si="9"/>
        <v/>
      </c>
      <c r="J121" s="16" t="str">
        <f t="shared" si="10"/>
        <v/>
      </c>
      <c r="K121" s="364" t="str">
        <f t="shared" si="3"/>
        <v/>
      </c>
      <c r="L121" s="58" t="str">
        <f t="shared" si="4"/>
        <v/>
      </c>
      <c r="M121" s="365" t="str">
        <f t="shared" si="11"/>
        <v/>
      </c>
      <c r="N121" s="58" t="str">
        <f t="shared" si="12"/>
        <v/>
      </c>
      <c r="O121" s="342" t="b">
        <f t="shared" si="7"/>
        <v>0</v>
      </c>
      <c r="P121" s="343">
        <f t="shared" si="13"/>
        <v>1</v>
      </c>
    </row>
    <row r="122" spans="1:16">
      <c r="A122" s="139">
        <v>113</v>
      </c>
      <c r="B122" s="6"/>
      <c r="C122" s="6"/>
      <c r="D122" s="65"/>
      <c r="E122" s="212"/>
      <c r="F122" s="211"/>
      <c r="G122" s="211"/>
      <c r="H122" s="211"/>
      <c r="I122" s="16" t="str">
        <f t="shared" si="9"/>
        <v/>
      </c>
      <c r="J122" s="16" t="str">
        <f t="shared" si="10"/>
        <v/>
      </c>
      <c r="K122" s="364" t="str">
        <f t="shared" si="3"/>
        <v/>
      </c>
      <c r="L122" s="58" t="str">
        <f t="shared" si="4"/>
        <v/>
      </c>
      <c r="M122" s="365" t="str">
        <f t="shared" si="11"/>
        <v/>
      </c>
      <c r="N122" s="58" t="str">
        <f t="shared" si="12"/>
        <v/>
      </c>
      <c r="O122" s="342" t="b">
        <f t="shared" si="7"/>
        <v>0</v>
      </c>
      <c r="P122" s="343">
        <f t="shared" si="13"/>
        <v>1</v>
      </c>
    </row>
    <row r="123" spans="1:16">
      <c r="A123" s="139">
        <v>114</v>
      </c>
      <c r="B123" s="6"/>
      <c r="C123" s="6"/>
      <c r="D123" s="65"/>
      <c r="E123" s="212"/>
      <c r="F123" s="211"/>
      <c r="G123" s="211"/>
      <c r="H123" s="211"/>
      <c r="I123" s="16" t="str">
        <f t="shared" si="9"/>
        <v/>
      </c>
      <c r="J123" s="16" t="str">
        <f t="shared" si="10"/>
        <v/>
      </c>
      <c r="K123" s="364" t="str">
        <f t="shared" si="3"/>
        <v/>
      </c>
      <c r="L123" s="58" t="str">
        <f t="shared" si="4"/>
        <v/>
      </c>
      <c r="M123" s="365" t="str">
        <f t="shared" si="11"/>
        <v/>
      </c>
      <c r="N123" s="58" t="str">
        <f t="shared" si="12"/>
        <v/>
      </c>
      <c r="O123" s="342" t="b">
        <f t="shared" si="7"/>
        <v>0</v>
      </c>
      <c r="P123" s="343">
        <f t="shared" si="13"/>
        <v>1</v>
      </c>
    </row>
    <row r="124" spans="1:16">
      <c r="A124" s="139">
        <v>115</v>
      </c>
      <c r="B124" s="6"/>
      <c r="C124" s="6"/>
      <c r="D124" s="65"/>
      <c r="E124" s="212"/>
      <c r="F124" s="211"/>
      <c r="G124" s="211"/>
      <c r="H124" s="211"/>
      <c r="I124" s="16" t="str">
        <f t="shared" si="9"/>
        <v/>
      </c>
      <c r="J124" s="16" t="str">
        <f t="shared" si="10"/>
        <v/>
      </c>
      <c r="K124" s="364" t="str">
        <f t="shared" si="3"/>
        <v/>
      </c>
      <c r="L124" s="58" t="str">
        <f t="shared" si="4"/>
        <v/>
      </c>
      <c r="M124" s="365" t="str">
        <f t="shared" si="11"/>
        <v/>
      </c>
      <c r="N124" s="58" t="str">
        <f t="shared" si="12"/>
        <v/>
      </c>
      <c r="O124" s="342" t="b">
        <f t="shared" si="7"/>
        <v>0</v>
      </c>
      <c r="P124" s="343">
        <f t="shared" si="13"/>
        <v>1</v>
      </c>
    </row>
    <row r="125" spans="1:16">
      <c r="A125" s="139">
        <v>116</v>
      </c>
      <c r="B125" s="6"/>
      <c r="C125" s="6"/>
      <c r="D125" s="65"/>
      <c r="E125" s="212"/>
      <c r="F125" s="211"/>
      <c r="G125" s="211"/>
      <c r="H125" s="211"/>
      <c r="I125" s="16" t="str">
        <f t="shared" si="9"/>
        <v/>
      </c>
      <c r="J125" s="16" t="str">
        <f t="shared" si="10"/>
        <v/>
      </c>
      <c r="K125" s="364" t="str">
        <f t="shared" si="3"/>
        <v/>
      </c>
      <c r="L125" s="58" t="str">
        <f t="shared" si="4"/>
        <v/>
      </c>
      <c r="M125" s="365" t="str">
        <f t="shared" si="11"/>
        <v/>
      </c>
      <c r="N125" s="58" t="str">
        <f t="shared" si="12"/>
        <v/>
      </c>
      <c r="O125" s="342" t="b">
        <f t="shared" si="7"/>
        <v>0</v>
      </c>
      <c r="P125" s="343">
        <f t="shared" si="13"/>
        <v>1</v>
      </c>
    </row>
    <row r="126" spans="1:16">
      <c r="A126" s="139">
        <v>117</v>
      </c>
      <c r="B126" s="6"/>
      <c r="C126" s="6"/>
      <c r="D126" s="65"/>
      <c r="E126" s="212"/>
      <c r="F126" s="211"/>
      <c r="G126" s="211"/>
      <c r="H126" s="211"/>
      <c r="I126" s="16" t="str">
        <f t="shared" si="9"/>
        <v/>
      </c>
      <c r="J126" s="16" t="str">
        <f t="shared" si="10"/>
        <v/>
      </c>
      <c r="K126" s="364" t="str">
        <f t="shared" si="3"/>
        <v/>
      </c>
      <c r="L126" s="58" t="str">
        <f t="shared" si="4"/>
        <v/>
      </c>
      <c r="M126" s="365" t="str">
        <f t="shared" si="11"/>
        <v/>
      </c>
      <c r="N126" s="58" t="str">
        <f t="shared" si="12"/>
        <v/>
      </c>
      <c r="O126" s="342" t="b">
        <f t="shared" si="7"/>
        <v>0</v>
      </c>
      <c r="P126" s="343">
        <f t="shared" si="13"/>
        <v>1</v>
      </c>
    </row>
    <row r="127" spans="1:16">
      <c r="A127" s="139">
        <v>118</v>
      </c>
      <c r="B127" s="6"/>
      <c r="C127" s="6"/>
      <c r="D127" s="65"/>
      <c r="E127" s="212"/>
      <c r="F127" s="211"/>
      <c r="G127" s="211"/>
      <c r="H127" s="211"/>
      <c r="I127" s="16" t="str">
        <f t="shared" si="9"/>
        <v/>
      </c>
      <c r="J127" s="16" t="str">
        <f t="shared" si="10"/>
        <v/>
      </c>
      <c r="K127" s="364" t="str">
        <f t="shared" si="3"/>
        <v/>
      </c>
      <c r="L127" s="58" t="str">
        <f t="shared" si="4"/>
        <v/>
      </c>
      <c r="M127" s="365" t="str">
        <f t="shared" si="11"/>
        <v/>
      </c>
      <c r="N127" s="58" t="str">
        <f t="shared" si="12"/>
        <v/>
      </c>
      <c r="O127" s="342" t="b">
        <f t="shared" si="7"/>
        <v>0</v>
      </c>
      <c r="P127" s="343">
        <f t="shared" si="13"/>
        <v>1</v>
      </c>
    </row>
    <row r="128" spans="1:16">
      <c r="A128" s="139">
        <v>119</v>
      </c>
      <c r="B128" s="6"/>
      <c r="C128" s="6"/>
      <c r="D128" s="65"/>
      <c r="E128" s="212"/>
      <c r="F128" s="211"/>
      <c r="G128" s="211"/>
      <c r="H128" s="211"/>
      <c r="I128" s="16" t="str">
        <f t="shared" si="9"/>
        <v/>
      </c>
      <c r="J128" s="16" t="str">
        <f t="shared" si="10"/>
        <v/>
      </c>
      <c r="K128" s="364" t="str">
        <f t="shared" si="3"/>
        <v/>
      </c>
      <c r="L128" s="58" t="str">
        <f t="shared" si="4"/>
        <v/>
      </c>
      <c r="M128" s="365" t="str">
        <f t="shared" si="11"/>
        <v/>
      </c>
      <c r="N128" s="58" t="str">
        <f t="shared" si="12"/>
        <v/>
      </c>
      <c r="O128" s="342" t="b">
        <f t="shared" si="7"/>
        <v>0</v>
      </c>
      <c r="P128" s="343">
        <f t="shared" si="13"/>
        <v>1</v>
      </c>
    </row>
    <row r="129" spans="1:16">
      <c r="A129" s="139">
        <v>120</v>
      </c>
      <c r="B129" s="6"/>
      <c r="C129" s="6"/>
      <c r="D129" s="65"/>
      <c r="E129" s="212"/>
      <c r="F129" s="211"/>
      <c r="G129" s="211"/>
      <c r="H129" s="211"/>
      <c r="I129" s="16" t="str">
        <f t="shared" si="9"/>
        <v/>
      </c>
      <c r="J129" s="16" t="str">
        <f t="shared" si="10"/>
        <v/>
      </c>
      <c r="K129" s="364" t="str">
        <f t="shared" si="3"/>
        <v/>
      </c>
      <c r="L129" s="58" t="str">
        <f t="shared" si="4"/>
        <v/>
      </c>
      <c r="M129" s="365" t="str">
        <f t="shared" si="11"/>
        <v/>
      </c>
      <c r="N129" s="58" t="str">
        <f t="shared" si="12"/>
        <v/>
      </c>
      <c r="O129" s="342" t="b">
        <f t="shared" si="7"/>
        <v>0</v>
      </c>
      <c r="P129" s="343">
        <f t="shared" si="13"/>
        <v>1</v>
      </c>
    </row>
    <row r="130" spans="1:16">
      <c r="A130" s="139">
        <v>121</v>
      </c>
      <c r="B130" s="6"/>
      <c r="C130" s="6"/>
      <c r="D130" s="65"/>
      <c r="E130" s="212"/>
      <c r="F130" s="211"/>
      <c r="G130" s="211"/>
      <c r="H130" s="211"/>
      <c r="I130" s="16" t="str">
        <f t="shared" si="9"/>
        <v/>
      </c>
      <c r="J130" s="16" t="str">
        <f t="shared" si="10"/>
        <v/>
      </c>
      <c r="K130" s="364" t="str">
        <f t="shared" si="3"/>
        <v/>
      </c>
      <c r="L130" s="58" t="str">
        <f t="shared" si="4"/>
        <v/>
      </c>
      <c r="M130" s="365" t="str">
        <f t="shared" si="11"/>
        <v/>
      </c>
      <c r="N130" s="58" t="str">
        <f t="shared" si="12"/>
        <v/>
      </c>
      <c r="O130" s="342" t="b">
        <f t="shared" si="7"/>
        <v>0</v>
      </c>
      <c r="P130" s="343">
        <f t="shared" si="13"/>
        <v>1</v>
      </c>
    </row>
    <row r="131" spans="1:16">
      <c r="A131" s="139">
        <v>122</v>
      </c>
      <c r="B131" s="6"/>
      <c r="C131" s="6"/>
      <c r="D131" s="65"/>
      <c r="E131" s="212"/>
      <c r="F131" s="211"/>
      <c r="G131" s="211"/>
      <c r="H131" s="211"/>
      <c r="I131" s="16" t="str">
        <f t="shared" si="9"/>
        <v/>
      </c>
      <c r="J131" s="16" t="str">
        <f t="shared" si="10"/>
        <v/>
      </c>
      <c r="K131" s="364" t="str">
        <f t="shared" si="3"/>
        <v/>
      </c>
      <c r="L131" s="58" t="str">
        <f t="shared" si="4"/>
        <v/>
      </c>
      <c r="M131" s="365" t="str">
        <f t="shared" si="11"/>
        <v/>
      </c>
      <c r="N131" s="58" t="str">
        <f t="shared" si="12"/>
        <v/>
      </c>
      <c r="O131" s="342" t="b">
        <f t="shared" si="7"/>
        <v>0</v>
      </c>
      <c r="P131" s="343">
        <f t="shared" si="13"/>
        <v>1</v>
      </c>
    </row>
    <row r="132" spans="1:16">
      <c r="A132" s="139">
        <v>123</v>
      </c>
      <c r="B132" s="6"/>
      <c r="C132" s="6"/>
      <c r="D132" s="65"/>
      <c r="E132" s="212"/>
      <c r="F132" s="211"/>
      <c r="G132" s="211"/>
      <c r="H132" s="211"/>
      <c r="I132" s="16" t="str">
        <f t="shared" si="9"/>
        <v/>
      </c>
      <c r="J132" s="16" t="str">
        <f t="shared" si="10"/>
        <v/>
      </c>
      <c r="K132" s="364" t="str">
        <f t="shared" si="3"/>
        <v/>
      </c>
      <c r="L132" s="58" t="str">
        <f t="shared" si="4"/>
        <v/>
      </c>
      <c r="M132" s="365" t="str">
        <f t="shared" si="11"/>
        <v/>
      </c>
      <c r="N132" s="58" t="str">
        <f t="shared" si="12"/>
        <v/>
      </c>
      <c r="O132" s="342" t="b">
        <f t="shared" si="7"/>
        <v>0</v>
      </c>
      <c r="P132" s="343">
        <f t="shared" si="13"/>
        <v>1</v>
      </c>
    </row>
    <row r="133" spans="1:16">
      <c r="A133" s="139">
        <v>124</v>
      </c>
      <c r="B133" s="6"/>
      <c r="C133" s="6"/>
      <c r="D133" s="65"/>
      <c r="E133" s="212"/>
      <c r="F133" s="211"/>
      <c r="G133" s="211"/>
      <c r="H133" s="211"/>
      <c r="I133" s="16" t="str">
        <f t="shared" si="9"/>
        <v/>
      </c>
      <c r="J133" s="16" t="str">
        <f t="shared" si="10"/>
        <v/>
      </c>
      <c r="K133" s="364" t="str">
        <f t="shared" si="3"/>
        <v/>
      </c>
      <c r="L133" s="58" t="str">
        <f t="shared" si="4"/>
        <v/>
      </c>
      <c r="M133" s="365" t="str">
        <f t="shared" si="11"/>
        <v/>
      </c>
      <c r="N133" s="58" t="str">
        <f t="shared" si="12"/>
        <v/>
      </c>
      <c r="O133" s="342" t="b">
        <f t="shared" si="7"/>
        <v>0</v>
      </c>
      <c r="P133" s="343">
        <f t="shared" si="13"/>
        <v>1</v>
      </c>
    </row>
    <row r="134" spans="1:16">
      <c r="A134" s="139">
        <v>125</v>
      </c>
      <c r="B134" s="6"/>
      <c r="C134" s="6"/>
      <c r="D134" s="65"/>
      <c r="E134" s="212"/>
      <c r="F134" s="211"/>
      <c r="G134" s="211"/>
      <c r="H134" s="211"/>
      <c r="I134" s="16" t="str">
        <f t="shared" si="9"/>
        <v/>
      </c>
      <c r="J134" s="16" t="str">
        <f t="shared" si="10"/>
        <v/>
      </c>
      <c r="K134" s="364" t="str">
        <f t="shared" si="3"/>
        <v/>
      </c>
      <c r="L134" s="58" t="str">
        <f t="shared" si="4"/>
        <v/>
      </c>
      <c r="M134" s="365" t="str">
        <f t="shared" si="11"/>
        <v/>
      </c>
      <c r="N134" s="58" t="str">
        <f t="shared" si="12"/>
        <v/>
      </c>
      <c r="O134" s="342" t="b">
        <f t="shared" si="7"/>
        <v>0</v>
      </c>
      <c r="P134" s="343">
        <f t="shared" si="13"/>
        <v>1</v>
      </c>
    </row>
    <row r="135" spans="1:16">
      <c r="A135" s="139">
        <v>126</v>
      </c>
      <c r="B135" s="6"/>
      <c r="C135" s="6"/>
      <c r="D135" s="65"/>
      <c r="E135" s="212"/>
      <c r="F135" s="211"/>
      <c r="G135" s="211"/>
      <c r="H135" s="211"/>
      <c r="I135" s="16" t="str">
        <f t="shared" si="9"/>
        <v/>
      </c>
      <c r="J135" s="16" t="str">
        <f t="shared" si="10"/>
        <v/>
      </c>
      <c r="K135" s="364" t="str">
        <f t="shared" si="3"/>
        <v/>
      </c>
      <c r="L135" s="58" t="str">
        <f t="shared" si="4"/>
        <v/>
      </c>
      <c r="M135" s="365" t="str">
        <f t="shared" si="11"/>
        <v/>
      </c>
      <c r="N135" s="58" t="str">
        <f t="shared" si="12"/>
        <v/>
      </c>
      <c r="O135" s="342" t="b">
        <f t="shared" si="7"/>
        <v>0</v>
      </c>
      <c r="P135" s="343">
        <f t="shared" si="13"/>
        <v>1</v>
      </c>
    </row>
    <row r="136" spans="1:16">
      <c r="A136" s="139">
        <v>127</v>
      </c>
      <c r="B136" s="6"/>
      <c r="C136" s="6"/>
      <c r="D136" s="65"/>
      <c r="E136" s="212"/>
      <c r="F136" s="211"/>
      <c r="G136" s="211"/>
      <c r="H136" s="211"/>
      <c r="I136" s="16" t="str">
        <f t="shared" si="9"/>
        <v/>
      </c>
      <c r="J136" s="16" t="str">
        <f t="shared" si="10"/>
        <v/>
      </c>
      <c r="K136" s="364" t="str">
        <f t="shared" si="3"/>
        <v/>
      </c>
      <c r="L136" s="58" t="str">
        <f t="shared" si="4"/>
        <v/>
      </c>
      <c r="M136" s="365" t="str">
        <f t="shared" si="11"/>
        <v/>
      </c>
      <c r="N136" s="58" t="str">
        <f t="shared" si="12"/>
        <v/>
      </c>
      <c r="O136" s="342" t="b">
        <f t="shared" si="7"/>
        <v>0</v>
      </c>
      <c r="P136" s="343">
        <f t="shared" si="13"/>
        <v>1</v>
      </c>
    </row>
    <row r="137" spans="1:16">
      <c r="A137" s="139">
        <v>128</v>
      </c>
      <c r="B137" s="6"/>
      <c r="C137" s="6"/>
      <c r="D137" s="65"/>
      <c r="E137" s="212"/>
      <c r="F137" s="211"/>
      <c r="G137" s="211"/>
      <c r="H137" s="211"/>
      <c r="I137" s="16" t="str">
        <f t="shared" si="9"/>
        <v/>
      </c>
      <c r="J137" s="16" t="str">
        <f t="shared" si="10"/>
        <v/>
      </c>
      <c r="K137" s="364" t="str">
        <f t="shared" si="3"/>
        <v/>
      </c>
      <c r="L137" s="58" t="str">
        <f t="shared" si="4"/>
        <v/>
      </c>
      <c r="M137" s="365" t="str">
        <f t="shared" si="11"/>
        <v/>
      </c>
      <c r="N137" s="58" t="str">
        <f t="shared" si="12"/>
        <v/>
      </c>
      <c r="O137" s="342" t="b">
        <f t="shared" si="7"/>
        <v>0</v>
      </c>
      <c r="P137" s="343">
        <f t="shared" si="13"/>
        <v>1</v>
      </c>
    </row>
    <row r="138" spans="1:16">
      <c r="A138" s="139">
        <v>129</v>
      </c>
      <c r="B138" s="6"/>
      <c r="C138" s="6"/>
      <c r="D138" s="65"/>
      <c r="E138" s="212"/>
      <c r="F138" s="211"/>
      <c r="G138" s="211"/>
      <c r="H138" s="211"/>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64" t="str">
        <f t="shared" si="3"/>
        <v/>
      </c>
      <c r="L138" s="58" t="str">
        <f t="shared" si="4"/>
        <v/>
      </c>
      <c r="M138" s="365" t="str">
        <f t="shared" si="11"/>
        <v/>
      </c>
      <c r="N138" s="58" t="str">
        <f t="shared" si="12"/>
        <v/>
      </c>
      <c r="O138" s="342" t="b">
        <f t="shared" si="7"/>
        <v>0</v>
      </c>
      <c r="P138" s="343">
        <f t="shared" si="13"/>
        <v>1</v>
      </c>
    </row>
    <row r="139" spans="1:16">
      <c r="A139" s="139">
        <v>130</v>
      </c>
      <c r="B139" s="6"/>
      <c r="C139" s="6"/>
      <c r="D139" s="65"/>
      <c r="E139" s="212"/>
      <c r="F139" s="211"/>
      <c r="G139" s="211"/>
      <c r="H139" s="211"/>
      <c r="I139" s="16" t="str">
        <f t="shared" si="14"/>
        <v/>
      </c>
      <c r="J139" s="16" t="str">
        <f t="shared" si="15"/>
        <v/>
      </c>
      <c r="K139" s="364" t="str">
        <f t="shared" si="3"/>
        <v/>
      </c>
      <c r="L139" s="58" t="str">
        <f t="shared" si="4"/>
        <v/>
      </c>
      <c r="M139" s="365" t="str">
        <f t="shared" si="11"/>
        <v/>
      </c>
      <c r="N139" s="58" t="str">
        <f t="shared" si="12"/>
        <v/>
      </c>
      <c r="O139" s="342" t="b">
        <f t="shared" si="7"/>
        <v>0</v>
      </c>
      <c r="P139" s="343">
        <f t="shared" si="13"/>
        <v>1</v>
      </c>
    </row>
    <row r="140" spans="1:16">
      <c r="A140" s="139">
        <v>131</v>
      </c>
      <c r="B140" s="6"/>
      <c r="C140" s="6"/>
      <c r="D140" s="65"/>
      <c r="E140" s="212"/>
      <c r="F140" s="211"/>
      <c r="G140" s="211"/>
      <c r="H140" s="211"/>
      <c r="I140" s="16" t="str">
        <f t="shared" si="14"/>
        <v/>
      </c>
      <c r="J140" s="16" t="str">
        <f t="shared" si="15"/>
        <v/>
      </c>
      <c r="K140" s="364" t="str">
        <f t="shared" si="3"/>
        <v/>
      </c>
      <c r="L140" s="58" t="str">
        <f t="shared" si="4"/>
        <v/>
      </c>
      <c r="M140" s="365" t="str">
        <f t="shared" si="11"/>
        <v/>
      </c>
      <c r="N140" s="58" t="str">
        <f t="shared" si="12"/>
        <v/>
      </c>
      <c r="O140" s="342" t="b">
        <f t="shared" si="7"/>
        <v>0</v>
      </c>
      <c r="P140" s="343">
        <f t="shared" si="13"/>
        <v>1</v>
      </c>
    </row>
    <row r="141" spans="1:16">
      <c r="A141" s="139">
        <v>132</v>
      </c>
      <c r="B141" s="6"/>
      <c r="C141" s="6"/>
      <c r="D141" s="65"/>
      <c r="E141" s="212"/>
      <c r="F141" s="211"/>
      <c r="G141" s="211"/>
      <c r="H141" s="211"/>
      <c r="I141" s="16" t="str">
        <f t="shared" si="14"/>
        <v/>
      </c>
      <c r="J141" s="16" t="str">
        <f t="shared" si="15"/>
        <v/>
      </c>
      <c r="K141" s="364" t="str">
        <f t="shared" si="3"/>
        <v/>
      </c>
      <c r="L141" s="58" t="str">
        <f t="shared" si="4"/>
        <v/>
      </c>
      <c r="M141" s="365" t="str">
        <f t="shared" si="11"/>
        <v/>
      </c>
      <c r="N141" s="58" t="str">
        <f t="shared" si="12"/>
        <v/>
      </c>
      <c r="O141" s="342" t="b">
        <f t="shared" si="7"/>
        <v>0</v>
      </c>
      <c r="P141" s="343">
        <f t="shared" si="13"/>
        <v>1</v>
      </c>
    </row>
    <row r="142" spans="1:16">
      <c r="A142" s="139">
        <v>133</v>
      </c>
      <c r="B142" s="6"/>
      <c r="C142" s="6"/>
      <c r="D142" s="65"/>
      <c r="E142" s="212"/>
      <c r="F142" s="211"/>
      <c r="G142" s="211"/>
      <c r="H142" s="211"/>
      <c r="I142" s="16" t="str">
        <f t="shared" si="14"/>
        <v/>
      </c>
      <c r="J142" s="16" t="str">
        <f t="shared" si="15"/>
        <v/>
      </c>
      <c r="K142" s="364" t="str">
        <f t="shared" si="3"/>
        <v/>
      </c>
      <c r="L142" s="58" t="str">
        <f t="shared" si="4"/>
        <v/>
      </c>
      <c r="M142" s="365" t="str">
        <f t="shared" si="11"/>
        <v/>
      </c>
      <c r="N142" s="58" t="str">
        <f t="shared" si="12"/>
        <v/>
      </c>
      <c r="O142" s="342" t="b">
        <f t="shared" si="7"/>
        <v>0</v>
      </c>
      <c r="P142" s="343">
        <f t="shared" si="13"/>
        <v>1</v>
      </c>
    </row>
    <row r="143" spans="1:16">
      <c r="A143" s="139">
        <v>134</v>
      </c>
      <c r="B143" s="6"/>
      <c r="C143" s="6"/>
      <c r="D143" s="65"/>
      <c r="E143" s="212"/>
      <c r="F143" s="211"/>
      <c r="G143" s="211"/>
      <c r="H143" s="211"/>
      <c r="I143" s="16" t="str">
        <f t="shared" si="14"/>
        <v/>
      </c>
      <c r="J143" s="16" t="str">
        <f t="shared" si="15"/>
        <v/>
      </c>
      <c r="K143" s="364" t="str">
        <f t="shared" si="3"/>
        <v/>
      </c>
      <c r="L143" s="58" t="str">
        <f t="shared" si="4"/>
        <v/>
      </c>
      <c r="M143" s="365" t="str">
        <f t="shared" si="11"/>
        <v/>
      </c>
      <c r="N143" s="58" t="str">
        <f t="shared" si="12"/>
        <v/>
      </c>
      <c r="O143" s="342" t="b">
        <f t="shared" si="7"/>
        <v>0</v>
      </c>
      <c r="P143" s="343">
        <f t="shared" si="13"/>
        <v>1</v>
      </c>
    </row>
    <row r="144" spans="1:16">
      <c r="A144" s="139">
        <v>135</v>
      </c>
      <c r="B144" s="6"/>
      <c r="C144" s="6"/>
      <c r="D144" s="65"/>
      <c r="E144" s="212"/>
      <c r="F144" s="211"/>
      <c r="G144" s="211"/>
      <c r="H144" s="211"/>
      <c r="I144" s="16" t="str">
        <f t="shared" si="14"/>
        <v/>
      </c>
      <c r="J144" s="16" t="str">
        <f t="shared" si="15"/>
        <v/>
      </c>
      <c r="K144" s="364" t="str">
        <f t="shared" si="3"/>
        <v/>
      </c>
      <c r="L144" s="58" t="str">
        <f t="shared" si="4"/>
        <v/>
      </c>
      <c r="M144" s="365" t="str">
        <f t="shared" si="11"/>
        <v/>
      </c>
      <c r="N144" s="58" t="str">
        <f t="shared" si="12"/>
        <v/>
      </c>
      <c r="O144" s="342" t="b">
        <f t="shared" si="7"/>
        <v>0</v>
      </c>
      <c r="P144" s="343">
        <f t="shared" si="13"/>
        <v>1</v>
      </c>
    </row>
    <row r="145" spans="1:16">
      <c r="A145" s="139">
        <v>136</v>
      </c>
      <c r="B145" s="6"/>
      <c r="C145" s="6"/>
      <c r="D145" s="65"/>
      <c r="E145" s="212"/>
      <c r="F145" s="211"/>
      <c r="G145" s="211"/>
      <c r="H145" s="211"/>
      <c r="I145" s="16" t="str">
        <f t="shared" si="14"/>
        <v/>
      </c>
      <c r="J145" s="16" t="str">
        <f t="shared" si="15"/>
        <v/>
      </c>
      <c r="K145" s="364" t="str">
        <f t="shared" si="3"/>
        <v/>
      </c>
      <c r="L145" s="58" t="str">
        <f t="shared" si="4"/>
        <v/>
      </c>
      <c r="M145" s="365" t="str">
        <f t="shared" si="11"/>
        <v/>
      </c>
      <c r="N145" s="58" t="str">
        <f t="shared" si="12"/>
        <v/>
      </c>
      <c r="O145" s="342" t="b">
        <f t="shared" si="7"/>
        <v>0</v>
      </c>
      <c r="P145" s="343">
        <f t="shared" si="13"/>
        <v>1</v>
      </c>
    </row>
    <row r="146" spans="1:16">
      <c r="A146" s="139">
        <v>137</v>
      </c>
      <c r="B146" s="6"/>
      <c r="C146" s="6"/>
      <c r="D146" s="65"/>
      <c r="E146" s="212"/>
      <c r="F146" s="211"/>
      <c r="G146" s="211"/>
      <c r="H146" s="211"/>
      <c r="I146" s="16" t="str">
        <f t="shared" si="14"/>
        <v/>
      </c>
      <c r="J146" s="16" t="str">
        <f t="shared" si="15"/>
        <v/>
      </c>
      <c r="K146" s="364" t="str">
        <f t="shared" si="3"/>
        <v/>
      </c>
      <c r="L146" s="58" t="str">
        <f t="shared" si="4"/>
        <v/>
      </c>
      <c r="M146" s="365" t="str">
        <f t="shared" si="11"/>
        <v/>
      </c>
      <c r="N146" s="58" t="str">
        <f t="shared" si="12"/>
        <v/>
      </c>
      <c r="O146" s="342" t="b">
        <f t="shared" si="7"/>
        <v>0</v>
      </c>
      <c r="P146" s="343">
        <f t="shared" si="13"/>
        <v>1</v>
      </c>
    </row>
    <row r="147" spans="1:16">
      <c r="A147" s="139">
        <v>138</v>
      </c>
      <c r="B147" s="6"/>
      <c r="C147" s="6"/>
      <c r="D147" s="65"/>
      <c r="E147" s="212"/>
      <c r="F147" s="211"/>
      <c r="G147" s="211"/>
      <c r="H147" s="211"/>
      <c r="I147" s="16" t="str">
        <f t="shared" si="14"/>
        <v/>
      </c>
      <c r="J147" s="16" t="str">
        <f t="shared" si="15"/>
        <v/>
      </c>
      <c r="K147" s="364" t="str">
        <f t="shared" si="3"/>
        <v/>
      </c>
      <c r="L147" s="58" t="str">
        <f t="shared" si="4"/>
        <v/>
      </c>
      <c r="M147" s="365" t="str">
        <f t="shared" si="11"/>
        <v/>
      </c>
      <c r="N147" s="58" t="str">
        <f t="shared" si="12"/>
        <v/>
      </c>
      <c r="O147" s="342" t="b">
        <f t="shared" si="7"/>
        <v>0</v>
      </c>
      <c r="P147" s="343">
        <f t="shared" si="13"/>
        <v>1</v>
      </c>
    </row>
    <row r="148" spans="1:16">
      <c r="A148" s="139">
        <v>139</v>
      </c>
      <c r="B148" s="6"/>
      <c r="C148" s="6"/>
      <c r="D148" s="65"/>
      <c r="E148" s="212"/>
      <c r="F148" s="211"/>
      <c r="G148" s="211"/>
      <c r="H148" s="211"/>
      <c r="I148" s="16" t="str">
        <f t="shared" si="14"/>
        <v/>
      </c>
      <c r="J148" s="16" t="str">
        <f t="shared" si="15"/>
        <v/>
      </c>
      <c r="K148" s="364" t="str">
        <f t="shared" si="3"/>
        <v/>
      </c>
      <c r="L148" s="58" t="str">
        <f t="shared" si="4"/>
        <v/>
      </c>
      <c r="M148" s="365" t="str">
        <f t="shared" si="11"/>
        <v/>
      </c>
      <c r="N148" s="58" t="str">
        <f t="shared" si="12"/>
        <v/>
      </c>
      <c r="O148" s="342" t="b">
        <f t="shared" si="7"/>
        <v>0</v>
      </c>
      <c r="P148" s="343">
        <f t="shared" si="13"/>
        <v>1</v>
      </c>
    </row>
    <row r="149" spans="1:16">
      <c r="A149" s="139">
        <v>140</v>
      </c>
      <c r="B149" s="6"/>
      <c r="C149" s="6"/>
      <c r="D149" s="65"/>
      <c r="E149" s="212"/>
      <c r="F149" s="211"/>
      <c r="G149" s="211"/>
      <c r="H149" s="211"/>
      <c r="I149" s="16" t="str">
        <f t="shared" si="14"/>
        <v/>
      </c>
      <c r="J149" s="16" t="str">
        <f t="shared" si="15"/>
        <v/>
      </c>
      <c r="K149" s="364" t="str">
        <f t="shared" si="3"/>
        <v/>
      </c>
      <c r="L149" s="58" t="str">
        <f t="shared" si="4"/>
        <v/>
      </c>
      <c r="M149" s="365" t="str">
        <f t="shared" si="11"/>
        <v/>
      </c>
      <c r="N149" s="58" t="str">
        <f t="shared" si="12"/>
        <v/>
      </c>
      <c r="O149" s="342" t="b">
        <f t="shared" si="7"/>
        <v>0</v>
      </c>
      <c r="P149" s="343">
        <f t="shared" si="13"/>
        <v>1</v>
      </c>
    </row>
    <row r="150" spans="1:16">
      <c r="A150" s="139">
        <v>141</v>
      </c>
      <c r="B150" s="6"/>
      <c r="C150" s="6"/>
      <c r="D150" s="65"/>
      <c r="E150" s="212"/>
      <c r="F150" s="211"/>
      <c r="G150" s="211"/>
      <c r="H150" s="211"/>
      <c r="I150" s="16" t="str">
        <f t="shared" si="14"/>
        <v/>
      </c>
      <c r="J150" s="16" t="str">
        <f t="shared" si="15"/>
        <v/>
      </c>
      <c r="K150" s="364" t="str">
        <f t="shared" si="3"/>
        <v/>
      </c>
      <c r="L150" s="58" t="str">
        <f t="shared" si="4"/>
        <v/>
      </c>
      <c r="M150" s="365" t="str">
        <f t="shared" si="11"/>
        <v/>
      </c>
      <c r="N150" s="58" t="str">
        <f t="shared" si="12"/>
        <v/>
      </c>
      <c r="O150" s="342" t="b">
        <f t="shared" si="7"/>
        <v>0</v>
      </c>
      <c r="P150" s="343">
        <f t="shared" si="13"/>
        <v>1</v>
      </c>
    </row>
    <row r="151" spans="1:16">
      <c r="A151" s="139">
        <v>142</v>
      </c>
      <c r="B151" s="6"/>
      <c r="C151" s="6"/>
      <c r="D151" s="65"/>
      <c r="E151" s="212"/>
      <c r="F151" s="211"/>
      <c r="G151" s="211"/>
      <c r="H151" s="211"/>
      <c r="I151" s="16" t="str">
        <f t="shared" si="14"/>
        <v/>
      </c>
      <c r="J151" s="16" t="str">
        <f t="shared" si="15"/>
        <v/>
      </c>
      <c r="K151" s="364" t="str">
        <f t="shared" si="3"/>
        <v/>
      </c>
      <c r="L151" s="58" t="str">
        <f t="shared" si="4"/>
        <v/>
      </c>
      <c r="M151" s="365" t="str">
        <f t="shared" si="5"/>
        <v/>
      </c>
      <c r="N151" s="58" t="str">
        <f t="shared" si="6"/>
        <v/>
      </c>
      <c r="O151" s="342" t="b">
        <f t="shared" si="7"/>
        <v>0</v>
      </c>
      <c r="P151" s="343">
        <f t="shared" si="8"/>
        <v>1</v>
      </c>
    </row>
    <row r="152" spans="1:16">
      <c r="A152" s="139">
        <v>143</v>
      </c>
      <c r="B152" s="6"/>
      <c r="C152" s="6"/>
      <c r="D152" s="65"/>
      <c r="E152" s="212"/>
      <c r="F152" s="211"/>
      <c r="G152" s="211"/>
      <c r="H152" s="211"/>
      <c r="I152" s="16" t="str">
        <f t="shared" si="14"/>
        <v/>
      </c>
      <c r="J152" s="16" t="str">
        <f t="shared" si="15"/>
        <v/>
      </c>
      <c r="K152" s="364" t="str">
        <f t="shared" si="3"/>
        <v/>
      </c>
      <c r="L152" s="58" t="str">
        <f t="shared" si="4"/>
        <v/>
      </c>
      <c r="M152" s="365" t="str">
        <f t="shared" si="5"/>
        <v/>
      </c>
      <c r="N152" s="58" t="str">
        <f t="shared" si="6"/>
        <v/>
      </c>
      <c r="O152" s="342" t="b">
        <f t="shared" si="7"/>
        <v>0</v>
      </c>
      <c r="P152" s="343">
        <f t="shared" si="8"/>
        <v>1</v>
      </c>
    </row>
    <row r="153" spans="1:16">
      <c r="A153" s="139">
        <v>144</v>
      </c>
      <c r="B153" s="6"/>
      <c r="C153" s="6"/>
      <c r="D153" s="65"/>
      <c r="E153" s="212"/>
      <c r="F153" s="211"/>
      <c r="G153" s="211"/>
      <c r="H153" s="211"/>
      <c r="I153" s="16" t="str">
        <f t="shared" si="14"/>
        <v/>
      </c>
      <c r="J153" s="16" t="str">
        <f t="shared" si="15"/>
        <v/>
      </c>
      <c r="K153" s="364" t="str">
        <f t="shared" si="3"/>
        <v/>
      </c>
      <c r="L153" s="58" t="str">
        <f t="shared" si="4"/>
        <v/>
      </c>
      <c r="M153" s="365" t="str">
        <f t="shared" si="5"/>
        <v/>
      </c>
      <c r="N153" s="58" t="str">
        <f t="shared" si="6"/>
        <v/>
      </c>
      <c r="O153" s="342" t="b">
        <f t="shared" si="7"/>
        <v>0</v>
      </c>
      <c r="P153" s="343">
        <f t="shared" si="8"/>
        <v>1</v>
      </c>
    </row>
    <row r="154" spans="1:16">
      <c r="A154" s="139">
        <v>145</v>
      </c>
      <c r="B154" s="6"/>
      <c r="C154" s="6"/>
      <c r="D154" s="65"/>
      <c r="E154" s="212"/>
      <c r="F154" s="211"/>
      <c r="G154" s="211"/>
      <c r="H154" s="211"/>
      <c r="I154" s="16" t="str">
        <f t="shared" si="14"/>
        <v/>
      </c>
      <c r="J154" s="16" t="str">
        <f t="shared" si="15"/>
        <v/>
      </c>
      <c r="K154" s="364" t="str">
        <f t="shared" si="3"/>
        <v/>
      </c>
      <c r="L154" s="58" t="str">
        <f t="shared" si="4"/>
        <v/>
      </c>
      <c r="M154" s="365" t="str">
        <f t="shared" si="5"/>
        <v/>
      </c>
      <c r="N154" s="58" t="str">
        <f t="shared" si="6"/>
        <v/>
      </c>
      <c r="O154" s="342" t="b">
        <f t="shared" si="7"/>
        <v>0</v>
      </c>
      <c r="P154" s="343">
        <f t="shared" si="8"/>
        <v>1</v>
      </c>
    </row>
    <row r="155" spans="1:16">
      <c r="A155" s="139">
        <v>146</v>
      </c>
      <c r="B155" s="6"/>
      <c r="C155" s="6"/>
      <c r="D155" s="65"/>
      <c r="E155" s="212"/>
      <c r="F155" s="211"/>
      <c r="G155" s="211"/>
      <c r="H155" s="211"/>
      <c r="I155" s="16" t="str">
        <f t="shared" si="14"/>
        <v/>
      </c>
      <c r="J155" s="16" t="str">
        <f t="shared" si="15"/>
        <v/>
      </c>
      <c r="K155" s="364" t="str">
        <f t="shared" si="3"/>
        <v/>
      </c>
      <c r="L155" s="58" t="str">
        <f t="shared" si="4"/>
        <v/>
      </c>
      <c r="M155" s="365" t="str">
        <f t="shared" si="5"/>
        <v/>
      </c>
      <c r="N155" s="58" t="str">
        <f t="shared" si="6"/>
        <v/>
      </c>
      <c r="O155" s="342" t="b">
        <f t="shared" si="7"/>
        <v>0</v>
      </c>
      <c r="P155" s="343">
        <f t="shared" si="8"/>
        <v>1</v>
      </c>
    </row>
    <row r="156" spans="1:16">
      <c r="A156" s="139">
        <v>147</v>
      </c>
      <c r="B156" s="6"/>
      <c r="C156" s="6"/>
      <c r="D156" s="65"/>
      <c r="E156" s="212"/>
      <c r="F156" s="211"/>
      <c r="G156" s="211"/>
      <c r="H156" s="211"/>
      <c r="I156" s="16" t="str">
        <f t="shared" si="14"/>
        <v/>
      </c>
      <c r="J156" s="16" t="str">
        <f t="shared" si="15"/>
        <v/>
      </c>
      <c r="K156" s="364" t="str">
        <f t="shared" si="3"/>
        <v/>
      </c>
      <c r="L156" s="58" t="str">
        <f t="shared" si="4"/>
        <v/>
      </c>
      <c r="M156" s="365" t="str">
        <f t="shared" si="5"/>
        <v/>
      </c>
      <c r="N156" s="58" t="str">
        <f t="shared" si="6"/>
        <v/>
      </c>
      <c r="O156" s="342" t="b">
        <f t="shared" si="7"/>
        <v>0</v>
      </c>
      <c r="P156" s="343">
        <f t="shared" si="8"/>
        <v>1</v>
      </c>
    </row>
    <row r="157" spans="1:16">
      <c r="A157" s="139">
        <v>148</v>
      </c>
      <c r="B157" s="6"/>
      <c r="C157" s="6"/>
      <c r="D157" s="65"/>
      <c r="E157" s="212"/>
      <c r="F157" s="211"/>
      <c r="G157" s="211"/>
      <c r="H157" s="211"/>
      <c r="I157" s="16" t="str">
        <f t="shared" si="14"/>
        <v/>
      </c>
      <c r="J157" s="16" t="str">
        <f t="shared" si="15"/>
        <v/>
      </c>
      <c r="K157" s="364" t="str">
        <f t="shared" si="3"/>
        <v/>
      </c>
      <c r="L157" s="58" t="str">
        <f t="shared" si="4"/>
        <v/>
      </c>
      <c r="M157" s="365" t="str">
        <f t="shared" si="5"/>
        <v/>
      </c>
      <c r="N157" s="58" t="str">
        <f t="shared" si="6"/>
        <v/>
      </c>
      <c r="O157" s="342" t="b">
        <f t="shared" si="7"/>
        <v>0</v>
      </c>
      <c r="P157" s="343">
        <f t="shared" si="8"/>
        <v>1</v>
      </c>
    </row>
    <row r="158" spans="1:16">
      <c r="A158" s="139">
        <v>149</v>
      </c>
      <c r="B158" s="6"/>
      <c r="C158" s="6"/>
      <c r="D158" s="65"/>
      <c r="E158" s="212"/>
      <c r="F158" s="211"/>
      <c r="G158" s="211"/>
      <c r="H158" s="211"/>
      <c r="I158" s="16" t="str">
        <f t="shared" si="14"/>
        <v/>
      </c>
      <c r="J158" s="16" t="str">
        <f t="shared" si="15"/>
        <v/>
      </c>
      <c r="K158" s="364" t="str">
        <f t="shared" si="3"/>
        <v/>
      </c>
      <c r="L158" s="58" t="str">
        <f t="shared" si="4"/>
        <v/>
      </c>
      <c r="M158" s="365" t="str">
        <f t="shared" si="5"/>
        <v/>
      </c>
      <c r="N158" s="58" t="str">
        <f t="shared" si="6"/>
        <v/>
      </c>
      <c r="O158" s="342" t="b">
        <f t="shared" si="7"/>
        <v>0</v>
      </c>
      <c r="P158" s="343">
        <f t="shared" si="8"/>
        <v>1</v>
      </c>
    </row>
    <row r="159" spans="1:16">
      <c r="A159" s="139">
        <v>150</v>
      </c>
      <c r="B159" s="6"/>
      <c r="C159" s="6"/>
      <c r="D159" s="65"/>
      <c r="E159" s="212"/>
      <c r="F159" s="211"/>
      <c r="G159" s="211"/>
      <c r="H159" s="211"/>
      <c r="I159" s="16" t="str">
        <f t="shared" si="14"/>
        <v/>
      </c>
      <c r="J159" s="16" t="str">
        <f t="shared" si="15"/>
        <v/>
      </c>
      <c r="K159" s="364" t="str">
        <f t="shared" si="3"/>
        <v/>
      </c>
      <c r="L159" s="58" t="str">
        <f t="shared" si="4"/>
        <v/>
      </c>
      <c r="M159" s="365" t="str">
        <f t="shared" si="5"/>
        <v/>
      </c>
      <c r="N159" s="58" t="str">
        <f t="shared" si="6"/>
        <v/>
      </c>
      <c r="O159" s="342" t="b">
        <f t="shared" si="7"/>
        <v>0</v>
      </c>
      <c r="P159" s="343">
        <f t="shared" si="8"/>
        <v>1</v>
      </c>
    </row>
    <row r="160" spans="1:16">
      <c r="A160" s="139">
        <v>151</v>
      </c>
      <c r="B160" s="6"/>
      <c r="C160" s="6"/>
      <c r="D160" s="65"/>
      <c r="E160" s="212"/>
      <c r="F160" s="211"/>
      <c r="G160" s="211"/>
      <c r="H160" s="211"/>
      <c r="I160" s="16" t="str">
        <f t="shared" si="14"/>
        <v/>
      </c>
      <c r="J160" s="16" t="str">
        <f t="shared" si="15"/>
        <v/>
      </c>
      <c r="K160" s="364" t="str">
        <f t="shared" si="3"/>
        <v/>
      </c>
      <c r="L160" s="58" t="str">
        <f t="shared" si="4"/>
        <v/>
      </c>
      <c r="M160" s="365" t="str">
        <f t="shared" si="5"/>
        <v/>
      </c>
      <c r="N160" s="58" t="str">
        <f t="shared" si="6"/>
        <v/>
      </c>
      <c r="O160" s="342" t="b">
        <f t="shared" si="7"/>
        <v>0</v>
      </c>
      <c r="P160" s="343">
        <f t="shared" si="8"/>
        <v>1</v>
      </c>
    </row>
    <row r="161" spans="1:16">
      <c r="A161" s="139">
        <v>152</v>
      </c>
      <c r="B161" s="6"/>
      <c r="C161" s="6"/>
      <c r="D161" s="65"/>
      <c r="E161" s="212"/>
      <c r="F161" s="211"/>
      <c r="G161" s="211"/>
      <c r="H161" s="211"/>
      <c r="I161" s="16" t="str">
        <f t="shared" si="14"/>
        <v/>
      </c>
      <c r="J161" s="16" t="str">
        <f t="shared" si="15"/>
        <v/>
      </c>
      <c r="K161" s="364" t="str">
        <f t="shared" si="3"/>
        <v/>
      </c>
      <c r="L161" s="58" t="str">
        <f t="shared" si="4"/>
        <v/>
      </c>
      <c r="M161" s="365" t="str">
        <f t="shared" si="5"/>
        <v/>
      </c>
      <c r="N161" s="58" t="str">
        <f t="shared" si="6"/>
        <v/>
      </c>
      <c r="O161" s="342" t="b">
        <f t="shared" si="7"/>
        <v>0</v>
      </c>
      <c r="P161" s="343">
        <f t="shared" si="8"/>
        <v>1</v>
      </c>
    </row>
    <row r="162" spans="1:16">
      <c r="A162" s="139">
        <v>153</v>
      </c>
      <c r="B162" s="6"/>
      <c r="C162" s="6"/>
      <c r="D162" s="65"/>
      <c r="E162" s="212"/>
      <c r="F162" s="211"/>
      <c r="G162" s="211"/>
      <c r="H162" s="211"/>
      <c r="I162" s="16" t="str">
        <f t="shared" si="14"/>
        <v/>
      </c>
      <c r="J162" s="16" t="str">
        <f t="shared" si="15"/>
        <v/>
      </c>
      <c r="K162" s="364" t="str">
        <f t="shared" si="3"/>
        <v/>
      </c>
      <c r="L162" s="58" t="str">
        <f t="shared" si="4"/>
        <v/>
      </c>
      <c r="M162" s="365" t="str">
        <f t="shared" si="5"/>
        <v/>
      </c>
      <c r="N162" s="58" t="str">
        <f t="shared" si="6"/>
        <v/>
      </c>
      <c r="O162" s="342" t="b">
        <f t="shared" si="7"/>
        <v>0</v>
      </c>
      <c r="P162" s="343">
        <f t="shared" si="8"/>
        <v>1</v>
      </c>
    </row>
    <row r="163" spans="1:16">
      <c r="A163" s="139">
        <v>154</v>
      </c>
      <c r="B163" s="6"/>
      <c r="C163" s="6"/>
      <c r="D163" s="65"/>
      <c r="E163" s="212"/>
      <c r="F163" s="211"/>
      <c r="G163" s="211"/>
      <c r="H163" s="211"/>
      <c r="I163" s="16" t="str">
        <f t="shared" si="14"/>
        <v/>
      </c>
      <c r="J163" s="16" t="str">
        <f t="shared" si="15"/>
        <v/>
      </c>
      <c r="K163" s="364" t="str">
        <f t="shared" si="3"/>
        <v/>
      </c>
      <c r="L163" s="58" t="str">
        <f t="shared" si="4"/>
        <v/>
      </c>
      <c r="M163" s="365" t="str">
        <f t="shared" si="5"/>
        <v/>
      </c>
      <c r="N163" s="58" t="str">
        <f t="shared" si="6"/>
        <v/>
      </c>
      <c r="O163" s="342" t="b">
        <f t="shared" si="7"/>
        <v>0</v>
      </c>
      <c r="P163" s="343">
        <f t="shared" si="8"/>
        <v>1</v>
      </c>
    </row>
    <row r="164" spans="1:16">
      <c r="A164" s="139">
        <v>155</v>
      </c>
      <c r="B164" s="6"/>
      <c r="C164" s="6"/>
      <c r="D164" s="65"/>
      <c r="E164" s="212"/>
      <c r="F164" s="211"/>
      <c r="G164" s="211"/>
      <c r="H164" s="211"/>
      <c r="I164" s="16" t="str">
        <f t="shared" si="14"/>
        <v/>
      </c>
      <c r="J164" s="16" t="str">
        <f t="shared" si="15"/>
        <v/>
      </c>
      <c r="K164" s="364" t="str">
        <f t="shared" si="3"/>
        <v/>
      </c>
      <c r="L164" s="58" t="str">
        <f t="shared" si="4"/>
        <v/>
      </c>
      <c r="M164" s="365" t="str">
        <f t="shared" si="5"/>
        <v/>
      </c>
      <c r="N164" s="58" t="str">
        <f t="shared" si="6"/>
        <v/>
      </c>
      <c r="O164" s="342" t="b">
        <f t="shared" si="7"/>
        <v>0</v>
      </c>
      <c r="P164" s="343">
        <f t="shared" si="8"/>
        <v>1</v>
      </c>
    </row>
    <row r="165" spans="1:16">
      <c r="A165" s="139">
        <v>156</v>
      </c>
      <c r="B165" s="6"/>
      <c r="C165" s="6"/>
      <c r="D165" s="65"/>
      <c r="E165" s="212"/>
      <c r="F165" s="211"/>
      <c r="G165" s="211"/>
      <c r="H165" s="211"/>
      <c r="I165" s="16" t="str">
        <f t="shared" si="14"/>
        <v/>
      </c>
      <c r="J165" s="16" t="str">
        <f t="shared" si="15"/>
        <v/>
      </c>
      <c r="K165" s="364" t="str">
        <f t="shared" si="3"/>
        <v/>
      </c>
      <c r="L165" s="58" t="str">
        <f t="shared" si="4"/>
        <v/>
      </c>
      <c r="M165" s="365" t="str">
        <f t="shared" si="5"/>
        <v/>
      </c>
      <c r="N165" s="58" t="str">
        <f t="shared" si="6"/>
        <v/>
      </c>
      <c r="O165" s="342" t="b">
        <f t="shared" si="7"/>
        <v>0</v>
      </c>
      <c r="P165" s="343">
        <f t="shared" si="8"/>
        <v>1</v>
      </c>
    </row>
    <row r="166" spans="1:16">
      <c r="A166" s="139">
        <v>157</v>
      </c>
      <c r="B166" s="6"/>
      <c r="C166" s="6"/>
      <c r="D166" s="65"/>
      <c r="E166" s="212"/>
      <c r="F166" s="211"/>
      <c r="G166" s="211"/>
      <c r="H166" s="211"/>
      <c r="I166" s="16" t="str">
        <f t="shared" si="14"/>
        <v/>
      </c>
      <c r="J166" s="16" t="str">
        <f t="shared" si="15"/>
        <v/>
      </c>
      <c r="K166" s="364" t="str">
        <f t="shared" si="3"/>
        <v/>
      </c>
      <c r="L166" s="58" t="str">
        <f t="shared" si="4"/>
        <v/>
      </c>
      <c r="M166" s="365" t="str">
        <f t="shared" si="5"/>
        <v/>
      </c>
      <c r="N166" s="58" t="str">
        <f t="shared" si="6"/>
        <v/>
      </c>
      <c r="O166" s="342" t="b">
        <f t="shared" si="7"/>
        <v>0</v>
      </c>
      <c r="P166" s="343">
        <f t="shared" si="8"/>
        <v>1</v>
      </c>
    </row>
    <row r="167" spans="1:16">
      <c r="A167" s="139">
        <v>158</v>
      </c>
      <c r="B167" s="6"/>
      <c r="C167" s="6"/>
      <c r="D167" s="65"/>
      <c r="E167" s="212"/>
      <c r="F167" s="211"/>
      <c r="G167" s="211"/>
      <c r="H167" s="211"/>
      <c r="I167" s="16" t="str">
        <f t="shared" si="14"/>
        <v/>
      </c>
      <c r="J167" s="16" t="str">
        <f t="shared" si="15"/>
        <v/>
      </c>
      <c r="K167" s="364" t="str">
        <f t="shared" si="3"/>
        <v/>
      </c>
      <c r="L167" s="58" t="str">
        <f t="shared" si="4"/>
        <v/>
      </c>
      <c r="M167" s="365" t="str">
        <f t="shared" si="5"/>
        <v/>
      </c>
      <c r="N167" s="58" t="str">
        <f t="shared" si="6"/>
        <v/>
      </c>
      <c r="O167" s="342" t="b">
        <f t="shared" si="7"/>
        <v>0</v>
      </c>
      <c r="P167" s="343">
        <f t="shared" si="8"/>
        <v>1</v>
      </c>
    </row>
    <row r="168" spans="1:16">
      <c r="A168" s="139">
        <v>159</v>
      </c>
      <c r="B168" s="6"/>
      <c r="C168" s="6"/>
      <c r="D168" s="65"/>
      <c r="E168" s="212"/>
      <c r="F168" s="211"/>
      <c r="G168" s="211"/>
      <c r="H168" s="211"/>
      <c r="I168" s="16" t="str">
        <f t="shared" si="14"/>
        <v/>
      </c>
      <c r="J168" s="16" t="str">
        <f t="shared" si="15"/>
        <v/>
      </c>
      <c r="K168" s="364" t="str">
        <f t="shared" si="3"/>
        <v/>
      </c>
      <c r="L168" s="58" t="str">
        <f t="shared" si="4"/>
        <v/>
      </c>
      <c r="M168" s="365" t="str">
        <f t="shared" si="5"/>
        <v/>
      </c>
      <c r="N168" s="58" t="str">
        <f t="shared" si="6"/>
        <v/>
      </c>
      <c r="O168" s="342" t="b">
        <f t="shared" si="7"/>
        <v>0</v>
      </c>
      <c r="P168" s="343">
        <f t="shared" si="8"/>
        <v>1</v>
      </c>
    </row>
    <row r="169" spans="1:16">
      <c r="A169" s="139">
        <v>160</v>
      </c>
      <c r="B169" s="6"/>
      <c r="C169" s="6"/>
      <c r="D169" s="65"/>
      <c r="E169" s="212"/>
      <c r="F169" s="211"/>
      <c r="G169" s="211"/>
      <c r="H169" s="211"/>
      <c r="I169" s="16" t="str">
        <f t="shared" si="14"/>
        <v/>
      </c>
      <c r="J169" s="16" t="str">
        <f t="shared" si="15"/>
        <v/>
      </c>
      <c r="K169" s="364" t="str">
        <f t="shared" si="3"/>
        <v/>
      </c>
      <c r="L169" s="58" t="str">
        <f t="shared" si="4"/>
        <v/>
      </c>
      <c r="M169" s="365" t="str">
        <f t="shared" si="5"/>
        <v/>
      </c>
      <c r="N169" s="58" t="str">
        <f t="shared" si="6"/>
        <v/>
      </c>
      <c r="O169" s="342" t="b">
        <f t="shared" si="7"/>
        <v>0</v>
      </c>
      <c r="P169" s="343">
        <f t="shared" si="8"/>
        <v>1</v>
      </c>
    </row>
    <row r="170" spans="1:16">
      <c r="A170" s="139">
        <v>161</v>
      </c>
      <c r="B170" s="6"/>
      <c r="C170" s="6"/>
      <c r="D170" s="65"/>
      <c r="E170" s="212"/>
      <c r="F170" s="211"/>
      <c r="G170" s="211"/>
      <c r="H170" s="211"/>
      <c r="I170" s="16" t="str">
        <f t="shared" si="14"/>
        <v/>
      </c>
      <c r="J170" s="16" t="str">
        <f t="shared" si="15"/>
        <v/>
      </c>
      <c r="K170" s="364" t="str">
        <f t="shared" si="3"/>
        <v/>
      </c>
      <c r="L170" s="58" t="str">
        <f t="shared" si="4"/>
        <v/>
      </c>
      <c r="M170" s="365" t="str">
        <f t="shared" si="5"/>
        <v/>
      </c>
      <c r="N170" s="58" t="str">
        <f t="shared" si="6"/>
        <v/>
      </c>
      <c r="O170" s="342" t="b">
        <f t="shared" si="7"/>
        <v>0</v>
      </c>
      <c r="P170" s="343">
        <f t="shared" si="8"/>
        <v>1</v>
      </c>
    </row>
    <row r="171" spans="1:16">
      <c r="A171" s="139">
        <v>162</v>
      </c>
      <c r="B171" s="6"/>
      <c r="C171" s="6"/>
      <c r="D171" s="65"/>
      <c r="E171" s="212"/>
      <c r="F171" s="211"/>
      <c r="G171" s="211"/>
      <c r="H171" s="211"/>
      <c r="I171" s="16" t="str">
        <f t="shared" si="14"/>
        <v/>
      </c>
      <c r="J171" s="16" t="str">
        <f t="shared" si="15"/>
        <v/>
      </c>
      <c r="K171" s="364" t="str">
        <f t="shared" si="3"/>
        <v/>
      </c>
      <c r="L171" s="58" t="str">
        <f t="shared" si="4"/>
        <v/>
      </c>
      <c r="M171" s="365" t="str">
        <f t="shared" si="5"/>
        <v/>
      </c>
      <c r="N171" s="58" t="str">
        <f t="shared" si="6"/>
        <v/>
      </c>
      <c r="O171" s="342" t="b">
        <f t="shared" si="7"/>
        <v>0</v>
      </c>
      <c r="P171" s="343">
        <f t="shared" si="8"/>
        <v>1</v>
      </c>
    </row>
    <row r="172" spans="1:16">
      <c r="A172" s="139">
        <v>163</v>
      </c>
      <c r="B172" s="6"/>
      <c r="C172" s="6"/>
      <c r="D172" s="65"/>
      <c r="E172" s="212"/>
      <c r="F172" s="211"/>
      <c r="G172" s="211"/>
      <c r="H172" s="211"/>
      <c r="I172" s="16" t="str">
        <f t="shared" si="14"/>
        <v/>
      </c>
      <c r="J172" s="16" t="str">
        <f t="shared" si="15"/>
        <v/>
      </c>
      <c r="K172" s="364" t="str">
        <f t="shared" si="3"/>
        <v/>
      </c>
      <c r="L172" s="58" t="str">
        <f t="shared" si="4"/>
        <v/>
      </c>
      <c r="M172" s="365" t="str">
        <f t="shared" si="5"/>
        <v/>
      </c>
      <c r="N172" s="58" t="str">
        <f t="shared" si="6"/>
        <v/>
      </c>
      <c r="O172" s="342" t="b">
        <f t="shared" si="7"/>
        <v>0</v>
      </c>
      <c r="P172" s="343">
        <f t="shared" si="8"/>
        <v>1</v>
      </c>
    </row>
    <row r="173" spans="1:16">
      <c r="A173" s="139">
        <v>164</v>
      </c>
      <c r="B173" s="6"/>
      <c r="C173" s="6"/>
      <c r="D173" s="65"/>
      <c r="E173" s="212"/>
      <c r="F173" s="211"/>
      <c r="G173" s="211"/>
      <c r="H173" s="211"/>
      <c r="I173" s="16" t="str">
        <f t="shared" si="14"/>
        <v/>
      </c>
      <c r="J173" s="16" t="str">
        <f t="shared" si="15"/>
        <v/>
      </c>
      <c r="K173" s="364" t="str">
        <f t="shared" si="3"/>
        <v/>
      </c>
      <c r="L173" s="58" t="str">
        <f t="shared" si="4"/>
        <v/>
      </c>
      <c r="M173" s="365" t="str">
        <f t="shared" si="5"/>
        <v/>
      </c>
      <c r="N173" s="58" t="str">
        <f t="shared" si="6"/>
        <v/>
      </c>
      <c r="O173" s="342" t="b">
        <f t="shared" si="7"/>
        <v>0</v>
      </c>
      <c r="P173" s="343">
        <f t="shared" si="8"/>
        <v>1</v>
      </c>
    </row>
    <row r="174" spans="1:16">
      <c r="A174" s="139">
        <v>165</v>
      </c>
      <c r="B174" s="6"/>
      <c r="C174" s="6"/>
      <c r="D174" s="65"/>
      <c r="E174" s="212"/>
      <c r="F174" s="211"/>
      <c r="G174" s="211"/>
      <c r="H174" s="211"/>
      <c r="I174" s="16" t="str">
        <f t="shared" si="14"/>
        <v/>
      </c>
      <c r="J174" s="16" t="str">
        <f t="shared" si="15"/>
        <v/>
      </c>
      <c r="K174" s="364" t="str">
        <f t="shared" si="3"/>
        <v/>
      </c>
      <c r="L174" s="58" t="str">
        <f t="shared" si="4"/>
        <v/>
      </c>
      <c r="M174" s="365" t="str">
        <f t="shared" si="5"/>
        <v/>
      </c>
      <c r="N174" s="58" t="str">
        <f t="shared" si="6"/>
        <v/>
      </c>
      <c r="O174" s="342" t="b">
        <f t="shared" si="7"/>
        <v>0</v>
      </c>
      <c r="P174" s="343">
        <f t="shared" si="8"/>
        <v>1</v>
      </c>
    </row>
    <row r="175" spans="1:16">
      <c r="A175" s="139">
        <v>166</v>
      </c>
      <c r="B175" s="6"/>
      <c r="C175" s="6"/>
      <c r="D175" s="65"/>
      <c r="E175" s="212"/>
      <c r="F175" s="211"/>
      <c r="G175" s="211"/>
      <c r="H175" s="211"/>
      <c r="I175" s="16" t="str">
        <f t="shared" si="14"/>
        <v/>
      </c>
      <c r="J175" s="16" t="str">
        <f t="shared" si="15"/>
        <v/>
      </c>
      <c r="K175" s="364" t="str">
        <f t="shared" si="3"/>
        <v/>
      </c>
      <c r="L175" s="58" t="str">
        <f t="shared" si="4"/>
        <v/>
      </c>
      <c r="M175" s="365" t="str">
        <f t="shared" si="5"/>
        <v/>
      </c>
      <c r="N175" s="58" t="str">
        <f t="shared" si="6"/>
        <v/>
      </c>
      <c r="O175" s="342" t="b">
        <f t="shared" si="7"/>
        <v>0</v>
      </c>
      <c r="P175" s="343">
        <f t="shared" si="8"/>
        <v>1</v>
      </c>
    </row>
    <row r="176" spans="1:16">
      <c r="A176" s="139">
        <v>167</v>
      </c>
      <c r="B176" s="6"/>
      <c r="C176" s="6"/>
      <c r="D176" s="65"/>
      <c r="E176" s="212"/>
      <c r="F176" s="211"/>
      <c r="G176" s="211"/>
      <c r="H176" s="211"/>
      <c r="I176" s="16" t="str">
        <f t="shared" si="14"/>
        <v/>
      </c>
      <c r="J176" s="16" t="str">
        <f t="shared" si="15"/>
        <v/>
      </c>
      <c r="K176" s="364" t="str">
        <f t="shared" ref="K176:K214" si="16">IF(OR($B176="",$C176="",$D176="",$E176="",$F176="",$F176&gt;an_final,$O176=FALSE),"",IF($F176&gt;=an_initial,1,""))</f>
        <v/>
      </c>
      <c r="L176" s="58" t="str">
        <f t="shared" ref="L176:L214" si="17">IF(OR($B176="",$C176="",$D176="",$E176="",$F176="",$F176&gt;an_final,$O176=FALSE),"",1)</f>
        <v/>
      </c>
      <c r="M176" s="365" t="str">
        <f t="shared" ref="M176:M214" si="18">IF(OR($B176="",$C176="",$D176="",$E176="",$F176="",$F176&gt;an_final,$O176=FALSE),"",IF($H176="",$G176/P176,$H176))</f>
        <v/>
      </c>
      <c r="N176" s="58" t="str">
        <f t="shared" ref="N176:N214" si="19">IF(OR($B176="",$C176="",$D176="",$E176="",$F176="",$F176&lt;an_initial,$F176&gt;an_final,$O176=FALSE),"",IF($H176="",$G176/P176,$H176))</f>
        <v/>
      </c>
      <c r="O176" s="342" t="b">
        <f t="shared" ref="O176:O214" si="20">IF(nume_candidat="",FALSE,ISNUMBER(SEARCH(nume_candidat,$B176)))</f>
        <v>0</v>
      </c>
      <c r="P176" s="343">
        <f t="shared" ref="P176:P214" si="21">LEN(B176)-LEN(SUBSTITUTE(B176,",",""))+1</f>
        <v>1</v>
      </c>
    </row>
    <row r="177" spans="1:16">
      <c r="A177" s="139">
        <v>168</v>
      </c>
      <c r="B177" s="6"/>
      <c r="C177" s="6"/>
      <c r="D177" s="65"/>
      <c r="E177" s="212"/>
      <c r="F177" s="211"/>
      <c r="G177" s="211"/>
      <c r="H177" s="211"/>
      <c r="I177" s="16" t="str">
        <f t="shared" si="14"/>
        <v/>
      </c>
      <c r="J177" s="16" t="str">
        <f t="shared" si="15"/>
        <v/>
      </c>
      <c r="K177" s="364" t="str">
        <f t="shared" si="16"/>
        <v/>
      </c>
      <c r="L177" s="58" t="str">
        <f t="shared" si="17"/>
        <v/>
      </c>
      <c r="M177" s="365" t="str">
        <f t="shared" si="18"/>
        <v/>
      </c>
      <c r="N177" s="58" t="str">
        <f t="shared" si="19"/>
        <v/>
      </c>
      <c r="O177" s="342" t="b">
        <f t="shared" si="20"/>
        <v>0</v>
      </c>
      <c r="P177" s="343">
        <f t="shared" si="21"/>
        <v>1</v>
      </c>
    </row>
    <row r="178" spans="1:16">
      <c r="A178" s="139">
        <v>169</v>
      </c>
      <c r="B178" s="6"/>
      <c r="C178" s="6"/>
      <c r="D178" s="65"/>
      <c r="E178" s="212"/>
      <c r="F178" s="211"/>
      <c r="G178" s="211"/>
      <c r="H178" s="211"/>
      <c r="I178" s="16" t="str">
        <f t="shared" si="14"/>
        <v/>
      </c>
      <c r="J178" s="16" t="str">
        <f t="shared" si="15"/>
        <v/>
      </c>
      <c r="K178" s="364" t="str">
        <f t="shared" si="16"/>
        <v/>
      </c>
      <c r="L178" s="58" t="str">
        <f t="shared" si="17"/>
        <v/>
      </c>
      <c r="M178" s="365" t="str">
        <f t="shared" si="18"/>
        <v/>
      </c>
      <c r="N178" s="58" t="str">
        <f t="shared" si="19"/>
        <v/>
      </c>
      <c r="O178" s="342" t="b">
        <f t="shared" si="20"/>
        <v>0</v>
      </c>
      <c r="P178" s="343">
        <f t="shared" si="21"/>
        <v>1</v>
      </c>
    </row>
    <row r="179" spans="1:16">
      <c r="A179" s="139">
        <v>170</v>
      </c>
      <c r="B179" s="6"/>
      <c r="C179" s="6"/>
      <c r="D179" s="65"/>
      <c r="E179" s="212"/>
      <c r="F179" s="211"/>
      <c r="G179" s="211"/>
      <c r="H179" s="211"/>
      <c r="I179" s="16" t="str">
        <f t="shared" si="14"/>
        <v/>
      </c>
      <c r="J179" s="16" t="str">
        <f t="shared" si="15"/>
        <v/>
      </c>
      <c r="K179" s="364" t="str">
        <f t="shared" si="16"/>
        <v/>
      </c>
      <c r="L179" s="58" t="str">
        <f t="shared" si="17"/>
        <v/>
      </c>
      <c r="M179" s="365" t="str">
        <f t="shared" si="18"/>
        <v/>
      </c>
      <c r="N179" s="58" t="str">
        <f t="shared" si="19"/>
        <v/>
      </c>
      <c r="O179" s="342" t="b">
        <f t="shared" si="20"/>
        <v>0</v>
      </c>
      <c r="P179" s="343">
        <f t="shared" si="21"/>
        <v>1</v>
      </c>
    </row>
    <row r="180" spans="1:16">
      <c r="A180" s="139">
        <v>171</v>
      </c>
      <c r="B180" s="6"/>
      <c r="C180" s="6"/>
      <c r="D180" s="65"/>
      <c r="E180" s="212"/>
      <c r="F180" s="211"/>
      <c r="G180" s="211"/>
      <c r="H180" s="211"/>
      <c r="I180" s="16" t="str">
        <f t="shared" si="14"/>
        <v/>
      </c>
      <c r="J180" s="16" t="str">
        <f t="shared" si="15"/>
        <v/>
      </c>
      <c r="K180" s="364" t="str">
        <f t="shared" si="16"/>
        <v/>
      </c>
      <c r="L180" s="58" t="str">
        <f t="shared" si="17"/>
        <v/>
      </c>
      <c r="M180" s="365" t="str">
        <f t="shared" si="18"/>
        <v/>
      </c>
      <c r="N180" s="58" t="str">
        <f t="shared" si="19"/>
        <v/>
      </c>
      <c r="O180" s="342" t="b">
        <f t="shared" si="20"/>
        <v>0</v>
      </c>
      <c r="P180" s="343">
        <f t="shared" si="21"/>
        <v>1</v>
      </c>
    </row>
    <row r="181" spans="1:16">
      <c r="A181" s="139">
        <v>172</v>
      </c>
      <c r="B181" s="6"/>
      <c r="C181" s="6"/>
      <c r="D181" s="65"/>
      <c r="E181" s="212"/>
      <c r="F181" s="211"/>
      <c r="G181" s="211"/>
      <c r="H181" s="211"/>
      <c r="I181" s="16" t="str">
        <f t="shared" si="14"/>
        <v/>
      </c>
      <c r="J181" s="16" t="str">
        <f t="shared" si="15"/>
        <v/>
      </c>
      <c r="K181" s="364" t="str">
        <f t="shared" si="16"/>
        <v/>
      </c>
      <c r="L181" s="58" t="str">
        <f t="shared" si="17"/>
        <v/>
      </c>
      <c r="M181" s="365" t="str">
        <f t="shared" si="18"/>
        <v/>
      </c>
      <c r="N181" s="58" t="str">
        <f t="shared" si="19"/>
        <v/>
      </c>
      <c r="O181" s="342" t="b">
        <f t="shared" si="20"/>
        <v>0</v>
      </c>
      <c r="P181" s="343">
        <f t="shared" si="21"/>
        <v>1</v>
      </c>
    </row>
    <row r="182" spans="1:16">
      <c r="A182" s="139">
        <v>173</v>
      </c>
      <c r="B182" s="6"/>
      <c r="C182" s="6"/>
      <c r="D182" s="65"/>
      <c r="E182" s="212"/>
      <c r="F182" s="211"/>
      <c r="G182" s="211"/>
      <c r="H182" s="211"/>
      <c r="I182" s="16" t="str">
        <f t="shared" si="14"/>
        <v/>
      </c>
      <c r="J182" s="16" t="str">
        <f t="shared" si="15"/>
        <v/>
      </c>
      <c r="K182" s="364" t="str">
        <f t="shared" si="16"/>
        <v/>
      </c>
      <c r="L182" s="58" t="str">
        <f t="shared" si="17"/>
        <v/>
      </c>
      <c r="M182" s="365" t="str">
        <f t="shared" si="18"/>
        <v/>
      </c>
      <c r="N182" s="58" t="str">
        <f t="shared" si="19"/>
        <v/>
      </c>
      <c r="O182" s="342" t="b">
        <f t="shared" si="20"/>
        <v>0</v>
      </c>
      <c r="P182" s="343">
        <f t="shared" si="21"/>
        <v>1</v>
      </c>
    </row>
    <row r="183" spans="1:16">
      <c r="A183" s="139">
        <v>174</v>
      </c>
      <c r="B183" s="6"/>
      <c r="C183" s="6"/>
      <c r="D183" s="65"/>
      <c r="E183" s="212"/>
      <c r="F183" s="211"/>
      <c r="G183" s="211"/>
      <c r="H183" s="211"/>
      <c r="I183" s="16" t="str">
        <f t="shared" si="14"/>
        <v/>
      </c>
      <c r="J183" s="16" t="str">
        <f t="shared" si="15"/>
        <v/>
      </c>
      <c r="K183" s="364" t="str">
        <f t="shared" si="16"/>
        <v/>
      </c>
      <c r="L183" s="58" t="str">
        <f t="shared" si="17"/>
        <v/>
      </c>
      <c r="M183" s="365" t="str">
        <f t="shared" si="18"/>
        <v/>
      </c>
      <c r="N183" s="58" t="str">
        <f t="shared" si="19"/>
        <v/>
      </c>
      <c r="O183" s="342" t="b">
        <f t="shared" si="20"/>
        <v>0</v>
      </c>
      <c r="P183" s="343">
        <f t="shared" si="21"/>
        <v>1</v>
      </c>
    </row>
    <row r="184" spans="1:16">
      <c r="A184" s="139">
        <v>175</v>
      </c>
      <c r="B184" s="6"/>
      <c r="C184" s="6"/>
      <c r="D184" s="65"/>
      <c r="E184" s="212"/>
      <c r="F184" s="211"/>
      <c r="G184" s="211"/>
      <c r="H184" s="211"/>
      <c r="I184" s="16" t="str">
        <f t="shared" si="14"/>
        <v/>
      </c>
      <c r="J184" s="16" t="str">
        <f t="shared" si="15"/>
        <v/>
      </c>
      <c r="K184" s="364" t="str">
        <f t="shared" si="16"/>
        <v/>
      </c>
      <c r="L184" s="58" t="str">
        <f t="shared" si="17"/>
        <v/>
      </c>
      <c r="M184" s="365" t="str">
        <f t="shared" si="18"/>
        <v/>
      </c>
      <c r="N184" s="58" t="str">
        <f t="shared" si="19"/>
        <v/>
      </c>
      <c r="O184" s="342" t="b">
        <f t="shared" si="20"/>
        <v>0</v>
      </c>
      <c r="P184" s="343">
        <f t="shared" si="21"/>
        <v>1</v>
      </c>
    </row>
    <row r="185" spans="1:16">
      <c r="A185" s="139">
        <v>176</v>
      </c>
      <c r="B185" s="6"/>
      <c r="C185" s="6"/>
      <c r="D185" s="65"/>
      <c r="E185" s="212"/>
      <c r="F185" s="211"/>
      <c r="G185" s="211"/>
      <c r="H185" s="211"/>
      <c r="I185" s="16" t="str">
        <f t="shared" si="14"/>
        <v/>
      </c>
      <c r="J185" s="16" t="str">
        <f t="shared" si="15"/>
        <v/>
      </c>
      <c r="K185" s="364" t="str">
        <f t="shared" si="16"/>
        <v/>
      </c>
      <c r="L185" s="58" t="str">
        <f t="shared" si="17"/>
        <v/>
      </c>
      <c r="M185" s="365" t="str">
        <f t="shared" si="18"/>
        <v/>
      </c>
      <c r="N185" s="58" t="str">
        <f t="shared" si="19"/>
        <v/>
      </c>
      <c r="O185" s="342" t="b">
        <f t="shared" si="20"/>
        <v>0</v>
      </c>
      <c r="P185" s="343">
        <f t="shared" si="21"/>
        <v>1</v>
      </c>
    </row>
    <row r="186" spans="1:16">
      <c r="A186" s="139">
        <v>177</v>
      </c>
      <c r="B186" s="6"/>
      <c r="C186" s="6"/>
      <c r="D186" s="65"/>
      <c r="E186" s="212"/>
      <c r="F186" s="211"/>
      <c r="G186" s="211"/>
      <c r="H186" s="211"/>
      <c r="I186" s="16" t="str">
        <f t="shared" si="14"/>
        <v/>
      </c>
      <c r="J186" s="16" t="str">
        <f t="shared" si="15"/>
        <v/>
      </c>
      <c r="K186" s="364" t="str">
        <f t="shared" si="16"/>
        <v/>
      </c>
      <c r="L186" s="58" t="str">
        <f t="shared" si="17"/>
        <v/>
      </c>
      <c r="M186" s="365" t="str">
        <f t="shared" si="18"/>
        <v/>
      </c>
      <c r="N186" s="58" t="str">
        <f t="shared" si="19"/>
        <v/>
      </c>
      <c r="O186" s="342" t="b">
        <f t="shared" si="20"/>
        <v>0</v>
      </c>
      <c r="P186" s="343">
        <f t="shared" si="21"/>
        <v>1</v>
      </c>
    </row>
    <row r="187" spans="1:16">
      <c r="A187" s="139">
        <v>178</v>
      </c>
      <c r="B187" s="6"/>
      <c r="C187" s="6"/>
      <c r="D187" s="65"/>
      <c r="E187" s="212"/>
      <c r="F187" s="211"/>
      <c r="G187" s="211"/>
      <c r="H187" s="211"/>
      <c r="I187" s="16" t="str">
        <f t="shared" si="14"/>
        <v/>
      </c>
      <c r="J187" s="16" t="str">
        <f t="shared" si="15"/>
        <v/>
      </c>
      <c r="K187" s="364" t="str">
        <f t="shared" si="16"/>
        <v/>
      </c>
      <c r="L187" s="58" t="str">
        <f t="shared" si="17"/>
        <v/>
      </c>
      <c r="M187" s="365" t="str">
        <f t="shared" si="18"/>
        <v/>
      </c>
      <c r="N187" s="58" t="str">
        <f t="shared" si="19"/>
        <v/>
      </c>
      <c r="O187" s="342" t="b">
        <f t="shared" si="20"/>
        <v>0</v>
      </c>
      <c r="P187" s="343">
        <f t="shared" si="21"/>
        <v>1</v>
      </c>
    </row>
    <row r="188" spans="1:16">
      <c r="A188" s="139">
        <v>179</v>
      </c>
      <c r="B188" s="6"/>
      <c r="C188" s="6"/>
      <c r="D188" s="65"/>
      <c r="E188" s="212"/>
      <c r="F188" s="211"/>
      <c r="G188" s="211"/>
      <c r="H188" s="211"/>
      <c r="I188" s="16" t="str">
        <f t="shared" si="14"/>
        <v/>
      </c>
      <c r="J188" s="16" t="str">
        <f t="shared" si="15"/>
        <v/>
      </c>
      <c r="K188" s="364" t="str">
        <f t="shared" si="16"/>
        <v/>
      </c>
      <c r="L188" s="58" t="str">
        <f t="shared" si="17"/>
        <v/>
      </c>
      <c r="M188" s="365" t="str">
        <f t="shared" si="18"/>
        <v/>
      </c>
      <c r="N188" s="58" t="str">
        <f t="shared" si="19"/>
        <v/>
      </c>
      <c r="O188" s="342" t="b">
        <f t="shared" si="20"/>
        <v>0</v>
      </c>
      <c r="P188" s="343">
        <f t="shared" si="21"/>
        <v>1</v>
      </c>
    </row>
    <row r="189" spans="1:16">
      <c r="A189" s="139">
        <v>180</v>
      </c>
      <c r="B189" s="6"/>
      <c r="C189" s="6"/>
      <c r="D189" s="65"/>
      <c r="E189" s="212"/>
      <c r="F189" s="211"/>
      <c r="G189" s="211"/>
      <c r="H189" s="211"/>
      <c r="I189" s="16" t="str">
        <f t="shared" si="14"/>
        <v/>
      </c>
      <c r="J189" s="16" t="str">
        <f t="shared" si="15"/>
        <v/>
      </c>
      <c r="K189" s="364" t="str">
        <f t="shared" si="16"/>
        <v/>
      </c>
      <c r="L189" s="58" t="str">
        <f t="shared" si="17"/>
        <v/>
      </c>
      <c r="M189" s="365" t="str">
        <f t="shared" ref="M189:M201" si="22">IF(OR($B189="",$C189="",$D189="",$E189="",$F189="",$F189&gt;an_final,$O189=FALSE),"",IF($H189="",$G189/P189,$H189))</f>
        <v/>
      </c>
      <c r="N189" s="58" t="str">
        <f t="shared" ref="N189:N201" si="23">IF(OR($B189="",$C189="",$D189="",$E189="",$F189="",$F189&lt;an_initial,$F189&gt;an_final,$O189=FALSE),"",IF($H189="",$G189/P189,$H189))</f>
        <v/>
      </c>
      <c r="O189" s="342" t="b">
        <f t="shared" si="20"/>
        <v>0</v>
      </c>
      <c r="P189" s="343">
        <f t="shared" ref="P189:P201" si="24">LEN(B189)-LEN(SUBSTITUTE(B189,",",""))+1</f>
        <v>1</v>
      </c>
    </row>
    <row r="190" spans="1:16">
      <c r="A190" s="139">
        <v>181</v>
      </c>
      <c r="B190" s="6"/>
      <c r="C190" s="6"/>
      <c r="D190" s="65"/>
      <c r="E190" s="212"/>
      <c r="F190" s="211"/>
      <c r="G190" s="211"/>
      <c r="H190" s="211"/>
      <c r="I190" s="16" t="str">
        <f t="shared" si="14"/>
        <v/>
      </c>
      <c r="J190" s="16" t="str">
        <f t="shared" si="15"/>
        <v/>
      </c>
      <c r="K190" s="364" t="str">
        <f t="shared" si="16"/>
        <v/>
      </c>
      <c r="L190" s="58" t="str">
        <f t="shared" si="17"/>
        <v/>
      </c>
      <c r="M190" s="365" t="str">
        <f t="shared" si="22"/>
        <v/>
      </c>
      <c r="N190" s="58" t="str">
        <f t="shared" si="23"/>
        <v/>
      </c>
      <c r="O190" s="342" t="b">
        <f t="shared" si="20"/>
        <v>0</v>
      </c>
      <c r="P190" s="343">
        <f t="shared" si="24"/>
        <v>1</v>
      </c>
    </row>
    <row r="191" spans="1:16">
      <c r="A191" s="139">
        <v>182</v>
      </c>
      <c r="B191" s="6"/>
      <c r="C191" s="6"/>
      <c r="D191" s="65"/>
      <c r="E191" s="212"/>
      <c r="F191" s="211"/>
      <c r="G191" s="211"/>
      <c r="H191" s="211"/>
      <c r="I191" s="16" t="str">
        <f t="shared" si="14"/>
        <v/>
      </c>
      <c r="J191" s="16" t="str">
        <f t="shared" si="15"/>
        <v/>
      </c>
      <c r="K191" s="364" t="str">
        <f t="shared" si="16"/>
        <v/>
      </c>
      <c r="L191" s="58" t="str">
        <f t="shared" si="17"/>
        <v/>
      </c>
      <c r="M191" s="365" t="str">
        <f t="shared" si="22"/>
        <v/>
      </c>
      <c r="N191" s="58" t="str">
        <f t="shared" si="23"/>
        <v/>
      </c>
      <c r="O191" s="342" t="b">
        <f t="shared" si="20"/>
        <v>0</v>
      </c>
      <c r="P191" s="343">
        <f t="shared" si="24"/>
        <v>1</v>
      </c>
    </row>
    <row r="192" spans="1:16">
      <c r="A192" s="139">
        <v>183</v>
      </c>
      <c r="B192" s="6"/>
      <c r="C192" s="6"/>
      <c r="D192" s="65"/>
      <c r="E192" s="212"/>
      <c r="F192" s="211"/>
      <c r="G192" s="211"/>
      <c r="H192" s="211"/>
      <c r="I192" s="16" t="str">
        <f t="shared" si="14"/>
        <v/>
      </c>
      <c r="J192" s="16" t="str">
        <f t="shared" si="15"/>
        <v/>
      </c>
      <c r="K192" s="364" t="str">
        <f t="shared" si="16"/>
        <v/>
      </c>
      <c r="L192" s="58" t="str">
        <f t="shared" si="17"/>
        <v/>
      </c>
      <c r="M192" s="365" t="str">
        <f t="shared" si="22"/>
        <v/>
      </c>
      <c r="N192" s="58" t="str">
        <f t="shared" si="23"/>
        <v/>
      </c>
      <c r="O192" s="342" t="b">
        <f t="shared" si="20"/>
        <v>0</v>
      </c>
      <c r="P192" s="343">
        <f t="shared" si="24"/>
        <v>1</v>
      </c>
    </row>
    <row r="193" spans="1:16">
      <c r="A193" s="139">
        <v>184</v>
      </c>
      <c r="B193" s="6"/>
      <c r="C193" s="6"/>
      <c r="D193" s="65"/>
      <c r="E193" s="212"/>
      <c r="F193" s="211"/>
      <c r="G193" s="211"/>
      <c r="H193" s="211"/>
      <c r="I193" s="16" t="str">
        <f t="shared" si="14"/>
        <v/>
      </c>
      <c r="J193" s="16" t="str">
        <f t="shared" si="15"/>
        <v/>
      </c>
      <c r="K193" s="364" t="str">
        <f t="shared" si="16"/>
        <v/>
      </c>
      <c r="L193" s="58" t="str">
        <f t="shared" si="17"/>
        <v/>
      </c>
      <c r="M193" s="365" t="str">
        <f t="shared" si="22"/>
        <v/>
      </c>
      <c r="N193" s="58" t="str">
        <f t="shared" si="23"/>
        <v/>
      </c>
      <c r="O193" s="342" t="b">
        <f t="shared" si="20"/>
        <v>0</v>
      </c>
      <c r="P193" s="343">
        <f t="shared" si="24"/>
        <v>1</v>
      </c>
    </row>
    <row r="194" spans="1:16">
      <c r="A194" s="139">
        <v>185</v>
      </c>
      <c r="B194" s="6"/>
      <c r="C194" s="6"/>
      <c r="D194" s="65"/>
      <c r="E194" s="212"/>
      <c r="F194" s="211"/>
      <c r="G194" s="211"/>
      <c r="H194" s="211"/>
      <c r="I194" s="16" t="str">
        <f t="shared" si="14"/>
        <v/>
      </c>
      <c r="J194" s="16" t="str">
        <f t="shared" si="15"/>
        <v/>
      </c>
      <c r="K194" s="364" t="str">
        <f t="shared" si="16"/>
        <v/>
      </c>
      <c r="L194" s="58" t="str">
        <f t="shared" si="17"/>
        <v/>
      </c>
      <c r="M194" s="365" t="str">
        <f t="shared" si="22"/>
        <v/>
      </c>
      <c r="N194" s="58" t="str">
        <f t="shared" si="23"/>
        <v/>
      </c>
      <c r="O194" s="342" t="b">
        <f t="shared" si="20"/>
        <v>0</v>
      </c>
      <c r="P194" s="343">
        <f t="shared" si="24"/>
        <v>1</v>
      </c>
    </row>
    <row r="195" spans="1:16">
      <c r="A195" s="139">
        <v>186</v>
      </c>
      <c r="B195" s="6"/>
      <c r="C195" s="6"/>
      <c r="D195" s="65"/>
      <c r="E195" s="212"/>
      <c r="F195" s="211"/>
      <c r="G195" s="211"/>
      <c r="H195" s="211"/>
      <c r="I195" s="16" t="str">
        <f t="shared" si="14"/>
        <v/>
      </c>
      <c r="J195" s="16" t="str">
        <f t="shared" si="15"/>
        <v/>
      </c>
      <c r="K195" s="364" t="str">
        <f t="shared" si="16"/>
        <v/>
      </c>
      <c r="L195" s="58" t="str">
        <f t="shared" si="17"/>
        <v/>
      </c>
      <c r="M195" s="365" t="str">
        <f t="shared" si="22"/>
        <v/>
      </c>
      <c r="N195" s="58" t="str">
        <f t="shared" si="23"/>
        <v/>
      </c>
      <c r="O195" s="342" t="b">
        <f t="shared" si="20"/>
        <v>0</v>
      </c>
      <c r="P195" s="343">
        <f t="shared" si="24"/>
        <v>1</v>
      </c>
    </row>
    <row r="196" spans="1:16">
      <c r="A196" s="139">
        <v>187</v>
      </c>
      <c r="B196" s="6"/>
      <c r="C196" s="6"/>
      <c r="D196" s="65"/>
      <c r="E196" s="212"/>
      <c r="F196" s="211"/>
      <c r="G196" s="211"/>
      <c r="H196" s="211"/>
      <c r="I196" s="16" t="str">
        <f t="shared" si="14"/>
        <v/>
      </c>
      <c r="J196" s="16" t="str">
        <f t="shared" si="15"/>
        <v/>
      </c>
      <c r="K196" s="364" t="str">
        <f t="shared" si="16"/>
        <v/>
      </c>
      <c r="L196" s="58" t="str">
        <f t="shared" si="17"/>
        <v/>
      </c>
      <c r="M196" s="365" t="str">
        <f t="shared" si="22"/>
        <v/>
      </c>
      <c r="N196" s="58" t="str">
        <f t="shared" si="23"/>
        <v/>
      </c>
      <c r="O196" s="342" t="b">
        <f t="shared" si="20"/>
        <v>0</v>
      </c>
      <c r="P196" s="343">
        <f t="shared" si="24"/>
        <v>1</v>
      </c>
    </row>
    <row r="197" spans="1:16">
      <c r="A197" s="139">
        <v>188</v>
      </c>
      <c r="B197" s="6"/>
      <c r="C197" s="6"/>
      <c r="D197" s="65"/>
      <c r="E197" s="212"/>
      <c r="F197" s="211"/>
      <c r="G197" s="211"/>
      <c r="H197" s="211"/>
      <c r="I197" s="16" t="str">
        <f t="shared" si="14"/>
        <v/>
      </c>
      <c r="J197" s="16" t="str">
        <f t="shared" si="15"/>
        <v/>
      </c>
      <c r="K197" s="364" t="str">
        <f t="shared" si="16"/>
        <v/>
      </c>
      <c r="L197" s="58" t="str">
        <f t="shared" si="17"/>
        <v/>
      </c>
      <c r="M197" s="365" t="str">
        <f t="shared" si="22"/>
        <v/>
      </c>
      <c r="N197" s="58" t="str">
        <f t="shared" si="23"/>
        <v/>
      </c>
      <c r="O197" s="342" t="b">
        <f t="shared" si="20"/>
        <v>0</v>
      </c>
      <c r="P197" s="343">
        <f t="shared" si="24"/>
        <v>1</v>
      </c>
    </row>
    <row r="198" spans="1:16">
      <c r="A198" s="139">
        <v>189</v>
      </c>
      <c r="B198" s="6"/>
      <c r="C198" s="6"/>
      <c r="D198" s="65"/>
      <c r="E198" s="212"/>
      <c r="F198" s="211"/>
      <c r="G198" s="211"/>
      <c r="H198" s="211"/>
      <c r="I198" s="16" t="str">
        <f t="shared" si="14"/>
        <v/>
      </c>
      <c r="J198" s="16" t="str">
        <f t="shared" si="15"/>
        <v/>
      </c>
      <c r="K198" s="364" t="str">
        <f t="shared" si="16"/>
        <v/>
      </c>
      <c r="L198" s="58" t="str">
        <f t="shared" si="17"/>
        <v/>
      </c>
      <c r="M198" s="365" t="str">
        <f t="shared" si="22"/>
        <v/>
      </c>
      <c r="N198" s="58" t="str">
        <f t="shared" si="23"/>
        <v/>
      </c>
      <c r="O198" s="342" t="b">
        <f t="shared" si="20"/>
        <v>0</v>
      </c>
      <c r="P198" s="343">
        <f t="shared" si="24"/>
        <v>1</v>
      </c>
    </row>
    <row r="199" spans="1:16">
      <c r="A199" s="139">
        <v>190</v>
      </c>
      <c r="B199" s="6"/>
      <c r="C199" s="6"/>
      <c r="D199" s="65"/>
      <c r="E199" s="212"/>
      <c r="F199" s="211"/>
      <c r="G199" s="211"/>
      <c r="H199" s="211"/>
      <c r="I199" s="16" t="str">
        <f t="shared" si="14"/>
        <v/>
      </c>
      <c r="J199" s="16" t="str">
        <f t="shared" si="15"/>
        <v/>
      </c>
      <c r="K199" s="364" t="str">
        <f t="shared" si="16"/>
        <v/>
      </c>
      <c r="L199" s="58" t="str">
        <f t="shared" si="17"/>
        <v/>
      </c>
      <c r="M199" s="365" t="str">
        <f t="shared" si="22"/>
        <v/>
      </c>
      <c r="N199" s="58" t="str">
        <f t="shared" si="23"/>
        <v/>
      </c>
      <c r="O199" s="342" t="b">
        <f t="shared" si="20"/>
        <v>0</v>
      </c>
      <c r="P199" s="343">
        <f t="shared" si="24"/>
        <v>1</v>
      </c>
    </row>
    <row r="200" spans="1:16">
      <c r="A200" s="139">
        <v>191</v>
      </c>
      <c r="B200" s="6"/>
      <c r="C200" s="6"/>
      <c r="D200" s="65"/>
      <c r="E200" s="212"/>
      <c r="F200" s="211"/>
      <c r="G200" s="211"/>
      <c r="H200" s="211"/>
      <c r="I200" s="16" t="str">
        <f t="shared" si="14"/>
        <v/>
      </c>
      <c r="J200" s="16" t="str">
        <f t="shared" si="15"/>
        <v/>
      </c>
      <c r="K200" s="364" t="str">
        <f t="shared" si="16"/>
        <v/>
      </c>
      <c r="L200" s="58" t="str">
        <f t="shared" si="17"/>
        <v/>
      </c>
      <c r="M200" s="365" t="str">
        <f t="shared" si="22"/>
        <v/>
      </c>
      <c r="N200" s="58" t="str">
        <f t="shared" si="23"/>
        <v/>
      </c>
      <c r="O200" s="342" t="b">
        <f t="shared" si="20"/>
        <v>0</v>
      </c>
      <c r="P200" s="343">
        <f t="shared" si="24"/>
        <v>1</v>
      </c>
    </row>
    <row r="201" spans="1:16">
      <c r="A201" s="139">
        <v>192</v>
      </c>
      <c r="B201" s="6"/>
      <c r="C201" s="6"/>
      <c r="D201" s="65"/>
      <c r="E201" s="212"/>
      <c r="F201" s="211"/>
      <c r="G201" s="211"/>
      <c r="H201" s="211"/>
      <c r="I201" s="16" t="str">
        <f t="shared" si="14"/>
        <v/>
      </c>
      <c r="J201" s="16" t="str">
        <f t="shared" si="15"/>
        <v/>
      </c>
      <c r="K201" s="364" t="str">
        <f t="shared" si="16"/>
        <v/>
      </c>
      <c r="L201" s="58" t="str">
        <f t="shared" si="17"/>
        <v/>
      </c>
      <c r="M201" s="365" t="str">
        <f t="shared" si="22"/>
        <v/>
      </c>
      <c r="N201" s="58" t="str">
        <f t="shared" si="23"/>
        <v/>
      </c>
      <c r="O201" s="342" t="b">
        <f t="shared" si="20"/>
        <v>0</v>
      </c>
      <c r="P201" s="343">
        <f t="shared" si="24"/>
        <v>1</v>
      </c>
    </row>
    <row r="202" spans="1:16">
      <c r="A202" s="139">
        <v>193</v>
      </c>
      <c r="B202" s="6"/>
      <c r="C202" s="6"/>
      <c r="D202" s="65"/>
      <c r="E202" s="212"/>
      <c r="F202" s="211"/>
      <c r="G202" s="211"/>
      <c r="H202" s="211"/>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64" t="str">
        <f t="shared" si="16"/>
        <v/>
      </c>
      <c r="L202" s="58" t="str">
        <f t="shared" si="17"/>
        <v/>
      </c>
      <c r="M202" s="365" t="str">
        <f t="shared" si="18"/>
        <v/>
      </c>
      <c r="N202" s="58" t="str">
        <f t="shared" si="19"/>
        <v/>
      </c>
      <c r="O202" s="342" t="b">
        <f t="shared" si="20"/>
        <v>0</v>
      </c>
      <c r="P202" s="343">
        <f t="shared" si="21"/>
        <v>1</v>
      </c>
    </row>
    <row r="203" spans="1:16">
      <c r="A203" s="139">
        <v>194</v>
      </c>
      <c r="B203" s="6"/>
      <c r="C203" s="6"/>
      <c r="D203" s="65"/>
      <c r="E203" s="212"/>
      <c r="F203" s="211"/>
      <c r="G203" s="211"/>
      <c r="H203" s="211"/>
      <c r="I203" s="16" t="str">
        <f t="shared" si="25"/>
        <v/>
      </c>
      <c r="J203" s="16" t="str">
        <f t="shared" si="26"/>
        <v/>
      </c>
      <c r="K203" s="364" t="str">
        <f t="shared" si="16"/>
        <v/>
      </c>
      <c r="L203" s="58" t="str">
        <f t="shared" si="17"/>
        <v/>
      </c>
      <c r="M203" s="365" t="str">
        <f t="shared" si="18"/>
        <v/>
      </c>
      <c r="N203" s="58" t="str">
        <f t="shared" si="19"/>
        <v/>
      </c>
      <c r="O203" s="342" t="b">
        <f t="shared" si="20"/>
        <v>0</v>
      </c>
      <c r="P203" s="343">
        <f t="shared" si="21"/>
        <v>1</v>
      </c>
    </row>
    <row r="204" spans="1:16">
      <c r="A204" s="139">
        <v>195</v>
      </c>
      <c r="B204" s="6"/>
      <c r="C204" s="6"/>
      <c r="D204" s="65"/>
      <c r="E204" s="212"/>
      <c r="F204" s="211"/>
      <c r="G204" s="211"/>
      <c r="H204" s="211"/>
      <c r="I204" s="16" t="str">
        <f t="shared" si="25"/>
        <v/>
      </c>
      <c r="J204" s="16" t="str">
        <f t="shared" si="26"/>
        <v/>
      </c>
      <c r="K204" s="364" t="str">
        <f t="shared" si="16"/>
        <v/>
      </c>
      <c r="L204" s="58" t="str">
        <f t="shared" si="17"/>
        <v/>
      </c>
      <c r="M204" s="365" t="str">
        <f t="shared" si="18"/>
        <v/>
      </c>
      <c r="N204" s="58" t="str">
        <f t="shared" si="19"/>
        <v/>
      </c>
      <c r="O204" s="342" t="b">
        <f t="shared" si="20"/>
        <v>0</v>
      </c>
      <c r="P204" s="343">
        <f t="shared" si="21"/>
        <v>1</v>
      </c>
    </row>
    <row r="205" spans="1:16">
      <c r="A205" s="139">
        <v>196</v>
      </c>
      <c r="B205" s="6"/>
      <c r="C205" s="6"/>
      <c r="D205" s="65"/>
      <c r="E205" s="212"/>
      <c r="F205" s="211"/>
      <c r="G205" s="211"/>
      <c r="H205" s="211"/>
      <c r="I205" s="16" t="str">
        <f t="shared" si="25"/>
        <v/>
      </c>
      <c r="J205" s="16" t="str">
        <f t="shared" si="26"/>
        <v/>
      </c>
      <c r="K205" s="364" t="str">
        <f t="shared" si="16"/>
        <v/>
      </c>
      <c r="L205" s="58" t="str">
        <f t="shared" si="17"/>
        <v/>
      </c>
      <c r="M205" s="365" t="str">
        <f t="shared" si="18"/>
        <v/>
      </c>
      <c r="N205" s="58" t="str">
        <f t="shared" si="19"/>
        <v/>
      </c>
      <c r="O205" s="342" t="b">
        <f t="shared" si="20"/>
        <v>0</v>
      </c>
      <c r="P205" s="343">
        <f t="shared" si="21"/>
        <v>1</v>
      </c>
    </row>
    <row r="206" spans="1:16">
      <c r="A206" s="139">
        <v>197</v>
      </c>
      <c r="B206" s="6"/>
      <c r="C206" s="6"/>
      <c r="D206" s="65"/>
      <c r="E206" s="212"/>
      <c r="F206" s="211"/>
      <c r="G206" s="211"/>
      <c r="H206" s="211"/>
      <c r="I206" s="16" t="str">
        <f t="shared" si="25"/>
        <v/>
      </c>
      <c r="J206" s="16" t="str">
        <f t="shared" si="26"/>
        <v/>
      </c>
      <c r="K206" s="364" t="str">
        <f t="shared" si="16"/>
        <v/>
      </c>
      <c r="L206" s="58" t="str">
        <f t="shared" si="17"/>
        <v/>
      </c>
      <c r="M206" s="365" t="str">
        <f t="shared" si="18"/>
        <v/>
      </c>
      <c r="N206" s="58" t="str">
        <f t="shared" si="19"/>
        <v/>
      </c>
      <c r="O206" s="342" t="b">
        <f t="shared" si="20"/>
        <v>0</v>
      </c>
      <c r="P206" s="343">
        <f t="shared" si="21"/>
        <v>1</v>
      </c>
    </row>
    <row r="207" spans="1:16">
      <c r="A207" s="139">
        <v>198</v>
      </c>
      <c r="B207" s="6"/>
      <c r="C207" s="6"/>
      <c r="D207" s="65"/>
      <c r="E207" s="212"/>
      <c r="F207" s="211"/>
      <c r="G207" s="211"/>
      <c r="H207" s="211"/>
      <c r="I207" s="16" t="str">
        <f t="shared" si="25"/>
        <v/>
      </c>
      <c r="J207" s="16" t="str">
        <f t="shared" si="26"/>
        <v/>
      </c>
      <c r="K207" s="364" t="str">
        <f t="shared" si="16"/>
        <v/>
      </c>
      <c r="L207" s="58" t="str">
        <f t="shared" si="17"/>
        <v/>
      </c>
      <c r="M207" s="365" t="str">
        <f t="shared" si="18"/>
        <v/>
      </c>
      <c r="N207" s="58" t="str">
        <f t="shared" si="19"/>
        <v/>
      </c>
      <c r="O207" s="342" t="b">
        <f t="shared" si="20"/>
        <v>0</v>
      </c>
      <c r="P207" s="343">
        <f t="shared" si="21"/>
        <v>1</v>
      </c>
    </row>
    <row r="208" spans="1:16">
      <c r="A208" s="139">
        <v>199</v>
      </c>
      <c r="B208" s="6"/>
      <c r="C208" s="6"/>
      <c r="D208" s="65"/>
      <c r="E208" s="212"/>
      <c r="F208" s="211"/>
      <c r="G208" s="211"/>
      <c r="H208" s="211"/>
      <c r="I208" s="16" t="str">
        <f t="shared" si="25"/>
        <v/>
      </c>
      <c r="J208" s="16" t="str">
        <f t="shared" si="26"/>
        <v/>
      </c>
      <c r="K208" s="364" t="str">
        <f t="shared" si="16"/>
        <v/>
      </c>
      <c r="L208" s="58" t="str">
        <f t="shared" si="17"/>
        <v/>
      </c>
      <c r="M208" s="365" t="str">
        <f t="shared" si="18"/>
        <v/>
      </c>
      <c r="N208" s="58" t="str">
        <f t="shared" si="19"/>
        <v/>
      </c>
      <c r="O208" s="342" t="b">
        <f t="shared" si="20"/>
        <v>0</v>
      </c>
      <c r="P208" s="343">
        <f t="shared" si="21"/>
        <v>1</v>
      </c>
    </row>
    <row r="209" spans="1:16">
      <c r="A209" s="139">
        <v>200</v>
      </c>
      <c r="B209" s="6"/>
      <c r="C209" s="6"/>
      <c r="D209" s="65"/>
      <c r="E209" s="212"/>
      <c r="F209" s="211"/>
      <c r="G209" s="211"/>
      <c r="H209" s="211"/>
      <c r="I209" s="16" t="str">
        <f t="shared" si="25"/>
        <v/>
      </c>
      <c r="J209" s="16" t="str">
        <f t="shared" si="26"/>
        <v/>
      </c>
      <c r="K209" s="364" t="str">
        <f t="shared" si="16"/>
        <v/>
      </c>
      <c r="L209" s="58" t="str">
        <f t="shared" si="17"/>
        <v/>
      </c>
      <c r="M209" s="365" t="str">
        <f t="shared" si="18"/>
        <v/>
      </c>
      <c r="N209" s="58" t="str">
        <f t="shared" si="19"/>
        <v/>
      </c>
      <c r="O209" s="342" t="b">
        <f t="shared" si="20"/>
        <v>0</v>
      </c>
      <c r="P209" s="343">
        <f t="shared" si="21"/>
        <v>1</v>
      </c>
    </row>
    <row r="210" spans="1:16">
      <c r="A210" s="139">
        <v>201</v>
      </c>
      <c r="B210" s="6"/>
      <c r="C210" s="6"/>
      <c r="D210" s="65"/>
      <c r="E210" s="212"/>
      <c r="F210" s="211"/>
      <c r="G210" s="211"/>
      <c r="H210" s="211"/>
      <c r="I210" s="16" t="str">
        <f t="shared" si="25"/>
        <v/>
      </c>
      <c r="J210" s="16" t="str">
        <f t="shared" si="26"/>
        <v/>
      </c>
      <c r="K210" s="364" t="str">
        <f t="shared" si="16"/>
        <v/>
      </c>
      <c r="L210" s="58" t="str">
        <f t="shared" si="17"/>
        <v/>
      </c>
      <c r="M210" s="365" t="str">
        <f t="shared" si="18"/>
        <v/>
      </c>
      <c r="N210" s="58" t="str">
        <f t="shared" si="19"/>
        <v/>
      </c>
      <c r="O210" s="342" t="b">
        <f t="shared" si="20"/>
        <v>0</v>
      </c>
      <c r="P210" s="343">
        <f t="shared" si="21"/>
        <v>1</v>
      </c>
    </row>
    <row r="211" spans="1:16">
      <c r="A211" s="139">
        <v>202</v>
      </c>
      <c r="B211" s="6"/>
      <c r="C211" s="6"/>
      <c r="D211" s="65"/>
      <c r="E211" s="212"/>
      <c r="F211" s="211"/>
      <c r="G211" s="211"/>
      <c r="H211" s="211"/>
      <c r="I211" s="16" t="str">
        <f t="shared" si="25"/>
        <v/>
      </c>
      <c r="J211" s="16" t="str">
        <f t="shared" si="26"/>
        <v/>
      </c>
      <c r="K211" s="364" t="str">
        <f t="shared" si="16"/>
        <v/>
      </c>
      <c r="L211" s="58" t="str">
        <f t="shared" si="17"/>
        <v/>
      </c>
      <c r="M211" s="365" t="str">
        <f t="shared" si="18"/>
        <v/>
      </c>
      <c r="N211" s="58" t="str">
        <f t="shared" si="19"/>
        <v/>
      </c>
      <c r="O211" s="342" t="b">
        <f t="shared" si="20"/>
        <v>0</v>
      </c>
      <c r="P211" s="343">
        <f t="shared" si="21"/>
        <v>1</v>
      </c>
    </row>
    <row r="212" spans="1:16">
      <c r="A212" s="139">
        <v>203</v>
      </c>
      <c r="B212" s="6"/>
      <c r="C212" s="6"/>
      <c r="D212" s="65"/>
      <c r="E212" s="212"/>
      <c r="F212" s="211"/>
      <c r="G212" s="211"/>
      <c r="H212" s="211"/>
      <c r="I212" s="16" t="str">
        <f t="shared" si="25"/>
        <v/>
      </c>
      <c r="J212" s="16" t="str">
        <f t="shared" si="26"/>
        <v/>
      </c>
      <c r="K212" s="364" t="str">
        <f t="shared" si="16"/>
        <v/>
      </c>
      <c r="L212" s="58" t="str">
        <f t="shared" si="17"/>
        <v/>
      </c>
      <c r="M212" s="365" t="str">
        <f t="shared" si="18"/>
        <v/>
      </c>
      <c r="N212" s="58" t="str">
        <f t="shared" si="19"/>
        <v/>
      </c>
      <c r="O212" s="342" t="b">
        <f t="shared" si="20"/>
        <v>0</v>
      </c>
      <c r="P212" s="343">
        <f t="shared" si="21"/>
        <v>1</v>
      </c>
    </row>
    <row r="213" spans="1:16">
      <c r="A213" s="139">
        <v>204</v>
      </c>
      <c r="B213" s="6"/>
      <c r="C213" s="6"/>
      <c r="D213" s="65"/>
      <c r="E213" s="212"/>
      <c r="F213" s="211"/>
      <c r="G213" s="211"/>
      <c r="H213" s="211"/>
      <c r="I213" s="16" t="str">
        <f t="shared" si="25"/>
        <v/>
      </c>
      <c r="J213" s="16" t="str">
        <f t="shared" si="26"/>
        <v/>
      </c>
      <c r="K213" s="364" t="str">
        <f t="shared" si="16"/>
        <v/>
      </c>
      <c r="L213" s="58" t="str">
        <f t="shared" si="17"/>
        <v/>
      </c>
      <c r="M213" s="365" t="str">
        <f t="shared" si="18"/>
        <v/>
      </c>
      <c r="N213" s="58" t="str">
        <f t="shared" si="19"/>
        <v/>
      </c>
      <c r="O213" s="342" t="b">
        <f t="shared" si="20"/>
        <v>0</v>
      </c>
      <c r="P213" s="343">
        <f t="shared" si="21"/>
        <v>1</v>
      </c>
    </row>
    <row r="214" spans="1:16">
      <c r="A214" s="139">
        <v>205</v>
      </c>
      <c r="B214" s="6"/>
      <c r="C214" s="6"/>
      <c r="D214" s="65"/>
      <c r="E214" s="212"/>
      <c r="F214" s="211"/>
      <c r="G214" s="211"/>
      <c r="H214" s="211"/>
      <c r="I214" s="16" t="str">
        <f t="shared" si="25"/>
        <v/>
      </c>
      <c r="J214" s="16" t="str">
        <f t="shared" si="26"/>
        <v/>
      </c>
      <c r="K214" s="364" t="str">
        <f t="shared" si="16"/>
        <v/>
      </c>
      <c r="L214" s="58" t="str">
        <f t="shared" si="17"/>
        <v/>
      </c>
      <c r="M214" s="365" t="str">
        <f t="shared" si="18"/>
        <v/>
      </c>
      <c r="N214" s="58" t="str">
        <f t="shared" si="19"/>
        <v/>
      </c>
      <c r="O214" s="342" t="b">
        <f t="shared" si="20"/>
        <v>0</v>
      </c>
      <c r="P214" s="343">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C11" sqref="C11"/>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85"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228</v>
      </c>
      <c r="E1" s="61"/>
      <c r="F1" s="61"/>
      <c r="H1" s="62"/>
      <c r="I1" s="63"/>
      <c r="K1" s="62"/>
      <c r="M1" s="284"/>
      <c r="N1" s="284"/>
    </row>
    <row r="2" spans="1:15" s="60" customFormat="1">
      <c r="A2" s="339" t="str">
        <f>IF(ISBLANK(facultate), IF(ISBLANK(departament),"","Departament " &amp; departament), "Facultatea " &amp; facultate)</f>
        <v>Facultatea Construcții</v>
      </c>
      <c r="E2" s="61"/>
      <c r="F2" s="61"/>
      <c r="H2" s="62"/>
      <c r="I2" s="63"/>
      <c r="K2" s="62"/>
      <c r="M2" s="284"/>
      <c r="N2" s="284"/>
    </row>
    <row r="3" spans="1:15" s="60" customFormat="1">
      <c r="A3" s="339" t="str">
        <f>IF(ISBLANK(departament),"","Departamentul " &amp; departament)</f>
        <v>Departamentul Căi de Comunicație Terestre, Fundații și Cadastru</v>
      </c>
      <c r="E3" s="61"/>
      <c r="F3" s="61"/>
      <c r="H3" s="62"/>
      <c r="I3" s="63"/>
      <c r="K3" s="62"/>
      <c r="M3" s="284"/>
      <c r="N3" s="284"/>
    </row>
    <row r="4" spans="1:15">
      <c r="A4" s="527" t="s">
        <v>531</v>
      </c>
      <c r="B4" s="527"/>
      <c r="C4" s="527"/>
      <c r="D4" s="527"/>
      <c r="E4" s="527"/>
      <c r="F4" s="527"/>
      <c r="G4" s="527"/>
      <c r="H4" s="527"/>
      <c r="I4" s="527"/>
      <c r="J4" s="527"/>
      <c r="K4" s="221"/>
      <c r="L4" s="221"/>
      <c r="M4" s="221"/>
      <c r="N4" s="286"/>
    </row>
    <row r="5" spans="1:15">
      <c r="A5" s="527" t="s">
        <v>520</v>
      </c>
      <c r="B5" s="527"/>
      <c r="C5" s="527"/>
      <c r="D5" s="527"/>
      <c r="E5" s="527"/>
      <c r="F5" s="527"/>
      <c r="G5" s="527"/>
      <c r="H5" s="527"/>
      <c r="I5" s="527"/>
      <c r="J5" s="527"/>
      <c r="K5" s="221"/>
      <c r="L5" s="221"/>
      <c r="M5" s="221"/>
    </row>
    <row r="6" spans="1:15">
      <c r="I6" s="340" t="str">
        <f>CONCATENATE(functie," ",nume_candidat)</f>
        <v>Profesor Ciutina Adrian</v>
      </c>
      <c r="J6" s="340" t="str">
        <f>CONCATENATE(functie," ",nume_candidat)</f>
        <v>Profesor Ciutina Adrian</v>
      </c>
    </row>
    <row r="7" spans="1:15" ht="19.5" customHeight="1">
      <c r="A7" s="524" t="s">
        <v>93</v>
      </c>
      <c r="B7" s="524" t="s">
        <v>0</v>
      </c>
      <c r="C7" s="524" t="s">
        <v>20</v>
      </c>
      <c r="D7" s="524" t="s">
        <v>21</v>
      </c>
      <c r="E7" s="525" t="s">
        <v>91</v>
      </c>
      <c r="F7" s="530" t="s">
        <v>22</v>
      </c>
      <c r="G7" s="524" t="s">
        <v>18</v>
      </c>
      <c r="H7" s="525" t="s">
        <v>291</v>
      </c>
      <c r="I7" s="524" t="s">
        <v>289</v>
      </c>
      <c r="J7" s="524"/>
      <c r="K7" s="524" t="s">
        <v>4</v>
      </c>
      <c r="L7" s="524"/>
      <c r="M7" s="525" t="s">
        <v>19</v>
      </c>
      <c r="N7" s="531" t="s">
        <v>286</v>
      </c>
      <c r="O7" s="534" t="s">
        <v>296</v>
      </c>
    </row>
    <row r="8" spans="1:15" ht="45.75" customHeight="1">
      <c r="A8" s="524"/>
      <c r="B8" s="524"/>
      <c r="C8" s="524"/>
      <c r="D8" s="524"/>
      <c r="E8" s="526"/>
      <c r="F8" s="530"/>
      <c r="G8" s="524"/>
      <c r="H8" s="526"/>
      <c r="I8" s="341" t="str">
        <f>CONCATENATE("ultimii ",durata_evaluare," ani")</f>
        <v>ultimii 5 ani</v>
      </c>
      <c r="J8" s="10" t="s">
        <v>3</v>
      </c>
      <c r="K8" s="341" t="str">
        <f>CONCATENATE("ultimii                                  ",durata_evaluare," ani")</f>
        <v>ultimii                                  5 ani</v>
      </c>
      <c r="L8" s="10" t="s">
        <v>3</v>
      </c>
      <c r="M8" s="526"/>
      <c r="N8" s="531"/>
      <c r="O8" s="534"/>
    </row>
    <row r="9" spans="1:15">
      <c r="A9" s="86"/>
      <c r="B9" s="65"/>
      <c r="C9" s="65"/>
      <c r="D9" s="65"/>
      <c r="E9" s="65"/>
      <c r="F9" s="30"/>
      <c r="G9" s="74"/>
      <c r="H9" s="67"/>
      <c r="I9" s="144">
        <f>SUMIF(I10:I1010,"&gt;0")</f>
        <v>200</v>
      </c>
      <c r="J9" s="144">
        <f>SUMIF(J10:J109,"&gt;0")</f>
        <v>200</v>
      </c>
      <c r="K9" s="4">
        <f>SUMIF(K10:K109,"&gt;0")</f>
        <v>4</v>
      </c>
      <c r="L9" s="4">
        <f>SUMIF(L10:L109,"&gt;0")</f>
        <v>4</v>
      </c>
      <c r="M9" s="4">
        <f>SUMIF(M10:M109,"&gt;0")</f>
        <v>400</v>
      </c>
      <c r="N9" s="293"/>
      <c r="O9" s="297"/>
    </row>
    <row r="10" spans="1:15" ht="78.75">
      <c r="A10" s="139">
        <v>1</v>
      </c>
      <c r="B10" s="8" t="s">
        <v>977</v>
      </c>
      <c r="C10" s="8" t="s">
        <v>975</v>
      </c>
      <c r="D10" s="143" t="s">
        <v>1172</v>
      </c>
      <c r="E10" s="8" t="s">
        <v>976</v>
      </c>
      <c r="F10" s="211">
        <v>2016</v>
      </c>
      <c r="G10" s="211">
        <v>100</v>
      </c>
      <c r="H10" s="211">
        <v>100</v>
      </c>
      <c r="I10" s="16">
        <f t="shared" ref="I10:I41" si="0">IF(OR($B10="",$C10="",$D10="",$E10="",$F10&lt;an_initial,$F10&gt;an_final,$N10=FALSE),"",EBOOK/O10)</f>
        <v>50</v>
      </c>
      <c r="J10" s="16">
        <f t="shared" ref="J10:J41" si="1">IF(OR($B10="",$C10="",$D10="",$E10="",$F10="",$F10&gt;an_final,$N10=FALSE),"",EBOOK/O10)</f>
        <v>50</v>
      </c>
      <c r="K10" s="364">
        <f t="shared" ref="K10:K41" si="2">IF(OR($B10="",$C10="",$D10="",$E10="",$F10="",$F10&gt;an_final,$N10=FALSE),"",IF($F10&gt;=an_initial,1,""))</f>
        <v>1</v>
      </c>
      <c r="L10" s="58">
        <f t="shared" ref="L10:L41" si="3">IF(OR($B10="",$C10="",$D10="",$E10="",$F10="",$F10&gt;an_final,$N10=FALSE),"",1)</f>
        <v>1</v>
      </c>
      <c r="M10" s="365">
        <f t="shared" ref="M10:M41" si="4">IF(OR($B10="",$C10="",$D10="",$E10="",$F10="",$F10&gt;an_final,$N10=FALSE),"",IF($H10="",$G10/O10,$H10))</f>
        <v>100</v>
      </c>
      <c r="N10" s="342" t="b">
        <f t="shared" ref="N10:N73" si="5">IF(nume_candidat="",FALSE,ISNUMBER(SEARCH(nume_candidat,$B10)))</f>
        <v>1</v>
      </c>
      <c r="O10" s="366">
        <f t="shared" ref="O10:O41" si="6">LEN(B10)-LEN(SUBSTITUTE(B10,",",""))+1</f>
        <v>1</v>
      </c>
    </row>
    <row r="11" spans="1:15" ht="78.75">
      <c r="A11" s="139">
        <v>2</v>
      </c>
      <c r="B11" s="8" t="s">
        <v>977</v>
      </c>
      <c r="C11" s="8" t="s">
        <v>978</v>
      </c>
      <c r="D11" s="143" t="s">
        <v>1175</v>
      </c>
      <c r="E11" s="8" t="s">
        <v>979</v>
      </c>
      <c r="F11" s="487">
        <v>2016</v>
      </c>
      <c r="G11" s="487">
        <v>100</v>
      </c>
      <c r="H11" s="487">
        <v>100</v>
      </c>
      <c r="I11" s="16">
        <f t="shared" si="0"/>
        <v>50</v>
      </c>
      <c r="J11" s="16">
        <f t="shared" si="1"/>
        <v>50</v>
      </c>
      <c r="K11" s="364">
        <f t="shared" si="2"/>
        <v>1</v>
      </c>
      <c r="L11" s="58">
        <f t="shared" si="3"/>
        <v>1</v>
      </c>
      <c r="M11" s="365">
        <f t="shared" si="4"/>
        <v>100</v>
      </c>
      <c r="N11" s="342" t="b">
        <f t="shared" si="5"/>
        <v>1</v>
      </c>
      <c r="O11" s="366">
        <f t="shared" si="6"/>
        <v>1</v>
      </c>
    </row>
    <row r="12" spans="1:15" ht="47.25">
      <c r="A12" s="139">
        <v>3</v>
      </c>
      <c r="B12" s="8" t="s">
        <v>977</v>
      </c>
      <c r="C12" s="8" t="s">
        <v>1173</v>
      </c>
      <c r="D12" s="6" t="s">
        <v>1174</v>
      </c>
      <c r="E12" s="6" t="s">
        <v>1233</v>
      </c>
      <c r="F12" s="211">
        <v>2017</v>
      </c>
      <c r="G12" s="211">
        <v>100</v>
      </c>
      <c r="H12" s="211">
        <v>100</v>
      </c>
      <c r="I12" s="16">
        <f t="shared" si="0"/>
        <v>50</v>
      </c>
      <c r="J12" s="16">
        <f t="shared" si="1"/>
        <v>50</v>
      </c>
      <c r="K12" s="364">
        <f t="shared" si="2"/>
        <v>1</v>
      </c>
      <c r="L12" s="58">
        <f t="shared" si="3"/>
        <v>1</v>
      </c>
      <c r="M12" s="365">
        <f t="shared" si="4"/>
        <v>100</v>
      </c>
      <c r="N12" s="342" t="b">
        <f t="shared" si="5"/>
        <v>1</v>
      </c>
      <c r="O12" s="366">
        <f t="shared" si="6"/>
        <v>1</v>
      </c>
    </row>
    <row r="13" spans="1:15" ht="15.75" customHeight="1">
      <c r="A13" s="139">
        <v>4</v>
      </c>
      <c r="B13" s="8"/>
      <c r="C13" s="8"/>
      <c r="D13" s="6"/>
      <c r="E13" s="6"/>
      <c r="F13" s="501"/>
      <c r="G13" s="501"/>
      <c r="H13" s="501"/>
      <c r="I13" s="16" t="str">
        <f t="shared" si="0"/>
        <v/>
      </c>
      <c r="J13" s="16" t="str">
        <f t="shared" si="1"/>
        <v/>
      </c>
      <c r="K13" s="364" t="str">
        <f t="shared" si="2"/>
        <v/>
      </c>
      <c r="L13" s="58" t="str">
        <f t="shared" si="3"/>
        <v/>
      </c>
      <c r="M13" s="365" t="str">
        <f t="shared" si="4"/>
        <v/>
      </c>
      <c r="N13" s="342" t="b">
        <f t="shared" si="5"/>
        <v>0</v>
      </c>
      <c r="O13" s="366">
        <f t="shared" si="6"/>
        <v>1</v>
      </c>
    </row>
    <row r="14" spans="1:15" ht="31.5">
      <c r="A14" s="139">
        <v>5</v>
      </c>
      <c r="B14" s="8" t="s">
        <v>977</v>
      </c>
      <c r="C14" s="8" t="s">
        <v>1178</v>
      </c>
      <c r="D14" s="6" t="s">
        <v>1177</v>
      </c>
      <c r="E14" s="6" t="s">
        <v>1176</v>
      </c>
      <c r="F14" s="501">
        <v>2016</v>
      </c>
      <c r="G14" s="501">
        <v>100</v>
      </c>
      <c r="H14" s="501">
        <v>100</v>
      </c>
      <c r="I14" s="16">
        <f t="shared" si="0"/>
        <v>50</v>
      </c>
      <c r="J14" s="16">
        <f t="shared" si="1"/>
        <v>50</v>
      </c>
      <c r="K14" s="364">
        <f t="shared" si="2"/>
        <v>1</v>
      </c>
      <c r="L14" s="58">
        <f t="shared" si="3"/>
        <v>1</v>
      </c>
      <c r="M14" s="365">
        <f t="shared" si="4"/>
        <v>100</v>
      </c>
      <c r="N14" s="342" t="b">
        <f t="shared" si="5"/>
        <v>1</v>
      </c>
      <c r="O14" s="366">
        <f t="shared" si="6"/>
        <v>1</v>
      </c>
    </row>
    <row r="15" spans="1:15">
      <c r="A15" s="139">
        <v>6</v>
      </c>
      <c r="B15" s="6"/>
      <c r="C15" s="6"/>
      <c r="D15" s="6"/>
      <c r="E15" s="6"/>
      <c r="F15" s="211"/>
      <c r="G15" s="211"/>
      <c r="H15" s="211"/>
      <c r="I15" s="16" t="str">
        <f t="shared" si="0"/>
        <v/>
      </c>
      <c r="J15" s="16" t="str">
        <f t="shared" si="1"/>
        <v/>
      </c>
      <c r="K15" s="364" t="str">
        <f t="shared" si="2"/>
        <v/>
      </c>
      <c r="L15" s="58" t="str">
        <f t="shared" si="3"/>
        <v/>
      </c>
      <c r="M15" s="365" t="str">
        <f t="shared" si="4"/>
        <v/>
      </c>
      <c r="N15" s="342" t="b">
        <f t="shared" si="5"/>
        <v>0</v>
      </c>
      <c r="O15" s="366">
        <f t="shared" si="6"/>
        <v>1</v>
      </c>
    </row>
    <row r="16" spans="1:15">
      <c r="A16" s="139">
        <v>7</v>
      </c>
      <c r="B16" s="6"/>
      <c r="C16" s="6"/>
      <c r="D16" s="6"/>
      <c r="E16" s="6"/>
      <c r="F16" s="211"/>
      <c r="G16" s="211"/>
      <c r="H16" s="211"/>
      <c r="I16" s="16" t="str">
        <f t="shared" si="0"/>
        <v/>
      </c>
      <c r="J16" s="16" t="str">
        <f t="shared" si="1"/>
        <v/>
      </c>
      <c r="K16" s="364" t="str">
        <f t="shared" si="2"/>
        <v/>
      </c>
      <c r="L16" s="58" t="str">
        <f t="shared" si="3"/>
        <v/>
      </c>
      <c r="M16" s="365" t="str">
        <f t="shared" si="4"/>
        <v/>
      </c>
      <c r="N16" s="342" t="b">
        <f t="shared" si="5"/>
        <v>0</v>
      </c>
      <c r="O16" s="366">
        <f t="shared" si="6"/>
        <v>1</v>
      </c>
    </row>
    <row r="17" spans="1:15">
      <c r="A17" s="139">
        <v>8</v>
      </c>
      <c r="B17" s="6"/>
      <c r="C17" s="6"/>
      <c r="D17" s="6"/>
      <c r="E17" s="6"/>
      <c r="F17" s="211"/>
      <c r="G17" s="211"/>
      <c r="H17" s="211"/>
      <c r="I17" s="16" t="str">
        <f t="shared" si="0"/>
        <v/>
      </c>
      <c r="J17" s="16" t="str">
        <f t="shared" si="1"/>
        <v/>
      </c>
      <c r="K17" s="364" t="str">
        <f t="shared" si="2"/>
        <v/>
      </c>
      <c r="L17" s="58" t="str">
        <f t="shared" si="3"/>
        <v/>
      </c>
      <c r="M17" s="365" t="str">
        <f t="shared" si="4"/>
        <v/>
      </c>
      <c r="N17" s="342" t="b">
        <f t="shared" si="5"/>
        <v>0</v>
      </c>
      <c r="O17" s="366">
        <f t="shared" si="6"/>
        <v>1</v>
      </c>
    </row>
    <row r="18" spans="1:15">
      <c r="A18" s="139">
        <v>9</v>
      </c>
      <c r="B18" s="6"/>
      <c r="C18" s="6"/>
      <c r="D18" s="6"/>
      <c r="E18" s="6"/>
      <c r="F18" s="211"/>
      <c r="G18" s="211"/>
      <c r="H18" s="211"/>
      <c r="I18" s="16" t="str">
        <f t="shared" si="0"/>
        <v/>
      </c>
      <c r="J18" s="16" t="str">
        <f t="shared" si="1"/>
        <v/>
      </c>
      <c r="K18" s="364" t="str">
        <f t="shared" si="2"/>
        <v/>
      </c>
      <c r="L18" s="58" t="str">
        <f t="shared" si="3"/>
        <v/>
      </c>
      <c r="M18" s="365" t="str">
        <f t="shared" si="4"/>
        <v/>
      </c>
      <c r="N18" s="342" t="b">
        <f t="shared" si="5"/>
        <v>0</v>
      </c>
      <c r="O18" s="366">
        <f t="shared" si="6"/>
        <v>1</v>
      </c>
    </row>
    <row r="19" spans="1:15">
      <c r="A19" s="139">
        <v>10</v>
      </c>
      <c r="B19" s="6"/>
      <c r="C19" s="6"/>
      <c r="D19" s="6"/>
      <c r="E19" s="6"/>
      <c r="F19" s="211"/>
      <c r="G19" s="211"/>
      <c r="H19" s="211"/>
      <c r="I19" s="16" t="str">
        <f t="shared" si="0"/>
        <v/>
      </c>
      <c r="J19" s="16" t="str">
        <f t="shared" si="1"/>
        <v/>
      </c>
      <c r="K19" s="364" t="str">
        <f t="shared" si="2"/>
        <v/>
      </c>
      <c r="L19" s="58" t="str">
        <f t="shared" si="3"/>
        <v/>
      </c>
      <c r="M19" s="365" t="str">
        <f t="shared" si="4"/>
        <v/>
      </c>
      <c r="N19" s="342" t="b">
        <f t="shared" si="5"/>
        <v>0</v>
      </c>
      <c r="O19" s="366">
        <f t="shared" si="6"/>
        <v>1</v>
      </c>
    </row>
    <row r="20" spans="1:15">
      <c r="A20" s="139">
        <v>11</v>
      </c>
      <c r="B20" s="6"/>
      <c r="C20" s="6"/>
      <c r="D20" s="6"/>
      <c r="E20" s="6"/>
      <c r="F20" s="211"/>
      <c r="G20" s="211"/>
      <c r="H20" s="211"/>
      <c r="I20" s="16" t="str">
        <f t="shared" si="0"/>
        <v/>
      </c>
      <c r="J20" s="16" t="str">
        <f t="shared" si="1"/>
        <v/>
      </c>
      <c r="K20" s="364" t="str">
        <f t="shared" si="2"/>
        <v/>
      </c>
      <c r="L20" s="58" t="str">
        <f t="shared" si="3"/>
        <v/>
      </c>
      <c r="M20" s="365" t="str">
        <f t="shared" si="4"/>
        <v/>
      </c>
      <c r="N20" s="342" t="b">
        <f t="shared" si="5"/>
        <v>0</v>
      </c>
      <c r="O20" s="366">
        <f t="shared" si="6"/>
        <v>1</v>
      </c>
    </row>
    <row r="21" spans="1:15">
      <c r="A21" s="139">
        <v>12</v>
      </c>
      <c r="B21" s="6"/>
      <c r="C21" s="6"/>
      <c r="D21" s="6"/>
      <c r="E21" s="6"/>
      <c r="F21" s="211"/>
      <c r="G21" s="211"/>
      <c r="H21" s="211"/>
      <c r="I21" s="16" t="str">
        <f t="shared" si="0"/>
        <v/>
      </c>
      <c r="J21" s="16" t="str">
        <f t="shared" si="1"/>
        <v/>
      </c>
      <c r="K21" s="364" t="str">
        <f t="shared" si="2"/>
        <v/>
      </c>
      <c r="L21" s="58" t="str">
        <f t="shared" si="3"/>
        <v/>
      </c>
      <c r="M21" s="365" t="str">
        <f t="shared" si="4"/>
        <v/>
      </c>
      <c r="N21" s="342" t="b">
        <f t="shared" si="5"/>
        <v>0</v>
      </c>
      <c r="O21" s="366">
        <f t="shared" si="6"/>
        <v>1</v>
      </c>
    </row>
    <row r="22" spans="1:15">
      <c r="A22" s="139">
        <v>13</v>
      </c>
      <c r="B22" s="6"/>
      <c r="C22" s="6"/>
      <c r="D22" s="6"/>
      <c r="E22" s="6"/>
      <c r="F22" s="211"/>
      <c r="G22" s="211"/>
      <c r="H22" s="211"/>
      <c r="I22" s="16" t="str">
        <f t="shared" si="0"/>
        <v/>
      </c>
      <c r="J22" s="16" t="str">
        <f t="shared" si="1"/>
        <v/>
      </c>
      <c r="K22" s="364" t="str">
        <f t="shared" si="2"/>
        <v/>
      </c>
      <c r="L22" s="58" t="str">
        <f t="shared" si="3"/>
        <v/>
      </c>
      <c r="M22" s="365" t="str">
        <f t="shared" si="4"/>
        <v/>
      </c>
      <c r="N22" s="342" t="b">
        <f t="shared" si="5"/>
        <v>0</v>
      </c>
      <c r="O22" s="366">
        <f t="shared" si="6"/>
        <v>1</v>
      </c>
    </row>
    <row r="23" spans="1:15">
      <c r="A23" s="139">
        <v>14</v>
      </c>
      <c r="B23" s="6"/>
      <c r="C23" s="6"/>
      <c r="D23" s="6"/>
      <c r="E23" s="6"/>
      <c r="F23" s="211"/>
      <c r="G23" s="211"/>
      <c r="H23" s="211"/>
      <c r="I23" s="16" t="str">
        <f t="shared" si="0"/>
        <v/>
      </c>
      <c r="J23" s="16" t="str">
        <f t="shared" si="1"/>
        <v/>
      </c>
      <c r="K23" s="364" t="str">
        <f t="shared" si="2"/>
        <v/>
      </c>
      <c r="L23" s="58" t="str">
        <f t="shared" si="3"/>
        <v/>
      </c>
      <c r="M23" s="365" t="str">
        <f t="shared" si="4"/>
        <v/>
      </c>
      <c r="N23" s="342" t="b">
        <f t="shared" si="5"/>
        <v>0</v>
      </c>
      <c r="O23" s="366">
        <f t="shared" si="6"/>
        <v>1</v>
      </c>
    </row>
    <row r="24" spans="1:15">
      <c r="A24" s="139">
        <v>15</v>
      </c>
      <c r="B24" s="6"/>
      <c r="C24" s="6"/>
      <c r="D24" s="6"/>
      <c r="E24" s="6"/>
      <c r="F24" s="211"/>
      <c r="G24" s="211"/>
      <c r="H24" s="211"/>
      <c r="I24" s="16" t="str">
        <f t="shared" si="0"/>
        <v/>
      </c>
      <c r="J24" s="16" t="str">
        <f t="shared" si="1"/>
        <v/>
      </c>
      <c r="K24" s="364" t="str">
        <f t="shared" si="2"/>
        <v/>
      </c>
      <c r="L24" s="58" t="str">
        <f t="shared" si="3"/>
        <v/>
      </c>
      <c r="M24" s="365" t="str">
        <f t="shared" si="4"/>
        <v/>
      </c>
      <c r="N24" s="342" t="b">
        <f t="shared" si="5"/>
        <v>0</v>
      </c>
      <c r="O24" s="366">
        <f t="shared" si="6"/>
        <v>1</v>
      </c>
    </row>
    <row r="25" spans="1:15">
      <c r="A25" s="139">
        <v>16</v>
      </c>
      <c r="B25" s="6"/>
      <c r="C25" s="6"/>
      <c r="D25" s="6"/>
      <c r="E25" s="6"/>
      <c r="F25" s="211"/>
      <c r="G25" s="211"/>
      <c r="H25" s="211"/>
      <c r="I25" s="16" t="str">
        <f t="shared" si="0"/>
        <v/>
      </c>
      <c r="J25" s="16" t="str">
        <f t="shared" si="1"/>
        <v/>
      </c>
      <c r="K25" s="364" t="str">
        <f t="shared" si="2"/>
        <v/>
      </c>
      <c r="L25" s="58" t="str">
        <f t="shared" si="3"/>
        <v/>
      </c>
      <c r="M25" s="365" t="str">
        <f t="shared" si="4"/>
        <v/>
      </c>
      <c r="N25" s="342" t="b">
        <f t="shared" si="5"/>
        <v>0</v>
      </c>
      <c r="O25" s="366">
        <f t="shared" si="6"/>
        <v>1</v>
      </c>
    </row>
    <row r="26" spans="1:15">
      <c r="A26" s="139">
        <v>17</v>
      </c>
      <c r="B26" s="6"/>
      <c r="C26" s="6"/>
      <c r="D26" s="6"/>
      <c r="E26" s="6"/>
      <c r="F26" s="211"/>
      <c r="G26" s="211"/>
      <c r="H26" s="211"/>
      <c r="I26" s="16" t="str">
        <f t="shared" si="0"/>
        <v/>
      </c>
      <c r="J26" s="16" t="str">
        <f t="shared" si="1"/>
        <v/>
      </c>
      <c r="K26" s="364" t="str">
        <f t="shared" si="2"/>
        <v/>
      </c>
      <c r="L26" s="58" t="str">
        <f t="shared" si="3"/>
        <v/>
      </c>
      <c r="M26" s="365" t="str">
        <f t="shared" si="4"/>
        <v/>
      </c>
      <c r="N26" s="342" t="b">
        <f t="shared" si="5"/>
        <v>0</v>
      </c>
      <c r="O26" s="366">
        <f t="shared" si="6"/>
        <v>1</v>
      </c>
    </row>
    <row r="27" spans="1:15">
      <c r="A27" s="139">
        <v>18</v>
      </c>
      <c r="B27" s="6"/>
      <c r="C27" s="6"/>
      <c r="D27" s="6"/>
      <c r="E27" s="6"/>
      <c r="F27" s="211"/>
      <c r="G27" s="211"/>
      <c r="H27" s="211"/>
      <c r="I27" s="16" t="str">
        <f t="shared" si="0"/>
        <v/>
      </c>
      <c r="J27" s="16" t="str">
        <f t="shared" si="1"/>
        <v/>
      </c>
      <c r="K27" s="364" t="str">
        <f t="shared" si="2"/>
        <v/>
      </c>
      <c r="L27" s="58" t="str">
        <f t="shared" si="3"/>
        <v/>
      </c>
      <c r="M27" s="365" t="str">
        <f t="shared" si="4"/>
        <v/>
      </c>
      <c r="N27" s="342" t="b">
        <f t="shared" si="5"/>
        <v>0</v>
      </c>
      <c r="O27" s="366">
        <f t="shared" si="6"/>
        <v>1</v>
      </c>
    </row>
    <row r="28" spans="1:15">
      <c r="A28" s="139">
        <v>19</v>
      </c>
      <c r="B28" s="6"/>
      <c r="C28" s="6"/>
      <c r="D28" s="6"/>
      <c r="E28" s="6"/>
      <c r="F28" s="211"/>
      <c r="G28" s="211"/>
      <c r="H28" s="211"/>
      <c r="I28" s="16" t="str">
        <f t="shared" si="0"/>
        <v/>
      </c>
      <c r="J28" s="16" t="str">
        <f t="shared" si="1"/>
        <v/>
      </c>
      <c r="K28" s="364" t="str">
        <f t="shared" si="2"/>
        <v/>
      </c>
      <c r="L28" s="58" t="str">
        <f t="shared" si="3"/>
        <v/>
      </c>
      <c r="M28" s="365" t="str">
        <f t="shared" si="4"/>
        <v/>
      </c>
      <c r="N28" s="342" t="b">
        <f t="shared" si="5"/>
        <v>0</v>
      </c>
      <c r="O28" s="366">
        <f t="shared" si="6"/>
        <v>1</v>
      </c>
    </row>
    <row r="29" spans="1:15">
      <c r="A29" s="139">
        <v>20</v>
      </c>
      <c r="B29" s="6"/>
      <c r="C29" s="6"/>
      <c r="D29" s="6"/>
      <c r="E29" s="6"/>
      <c r="F29" s="211"/>
      <c r="G29" s="211"/>
      <c r="H29" s="211"/>
      <c r="I29" s="16" t="str">
        <f t="shared" si="0"/>
        <v/>
      </c>
      <c r="J29" s="16" t="str">
        <f t="shared" si="1"/>
        <v/>
      </c>
      <c r="K29" s="364" t="str">
        <f t="shared" si="2"/>
        <v/>
      </c>
      <c r="L29" s="58" t="str">
        <f t="shared" si="3"/>
        <v/>
      </c>
      <c r="M29" s="365" t="str">
        <f t="shared" si="4"/>
        <v/>
      </c>
      <c r="N29" s="342" t="b">
        <f t="shared" si="5"/>
        <v>0</v>
      </c>
      <c r="O29" s="366">
        <f t="shared" si="6"/>
        <v>1</v>
      </c>
    </row>
    <row r="30" spans="1:15">
      <c r="A30" s="139">
        <v>21</v>
      </c>
      <c r="B30" s="6"/>
      <c r="C30" s="6"/>
      <c r="D30" s="6"/>
      <c r="E30" s="6"/>
      <c r="F30" s="211"/>
      <c r="G30" s="211"/>
      <c r="H30" s="211"/>
      <c r="I30" s="16" t="str">
        <f t="shared" si="0"/>
        <v/>
      </c>
      <c r="J30" s="16" t="str">
        <f t="shared" si="1"/>
        <v/>
      </c>
      <c r="K30" s="364" t="str">
        <f t="shared" si="2"/>
        <v/>
      </c>
      <c r="L30" s="58" t="str">
        <f t="shared" si="3"/>
        <v/>
      </c>
      <c r="M30" s="365" t="str">
        <f t="shared" si="4"/>
        <v/>
      </c>
      <c r="N30" s="342" t="b">
        <f t="shared" si="5"/>
        <v>0</v>
      </c>
      <c r="O30" s="366">
        <f t="shared" si="6"/>
        <v>1</v>
      </c>
    </row>
    <row r="31" spans="1:15">
      <c r="A31" s="139">
        <v>22</v>
      </c>
      <c r="B31" s="6"/>
      <c r="C31" s="6"/>
      <c r="D31" s="6"/>
      <c r="E31" s="6"/>
      <c r="F31" s="211"/>
      <c r="G31" s="211"/>
      <c r="H31" s="211"/>
      <c r="I31" s="16" t="str">
        <f t="shared" si="0"/>
        <v/>
      </c>
      <c r="J31" s="16" t="str">
        <f t="shared" si="1"/>
        <v/>
      </c>
      <c r="K31" s="364" t="str">
        <f t="shared" si="2"/>
        <v/>
      </c>
      <c r="L31" s="58" t="str">
        <f t="shared" si="3"/>
        <v/>
      </c>
      <c r="M31" s="365" t="str">
        <f t="shared" si="4"/>
        <v/>
      </c>
      <c r="N31" s="342" t="b">
        <f t="shared" si="5"/>
        <v>0</v>
      </c>
      <c r="O31" s="366">
        <f t="shared" si="6"/>
        <v>1</v>
      </c>
    </row>
    <row r="32" spans="1:15">
      <c r="A32" s="139">
        <v>23</v>
      </c>
      <c r="B32" s="6"/>
      <c r="C32" s="6"/>
      <c r="D32" s="6"/>
      <c r="E32" s="6"/>
      <c r="F32" s="211"/>
      <c r="G32" s="211"/>
      <c r="H32" s="211"/>
      <c r="I32" s="16" t="str">
        <f t="shared" si="0"/>
        <v/>
      </c>
      <c r="J32" s="16" t="str">
        <f t="shared" si="1"/>
        <v/>
      </c>
      <c r="K32" s="364" t="str">
        <f t="shared" si="2"/>
        <v/>
      </c>
      <c r="L32" s="58" t="str">
        <f t="shared" si="3"/>
        <v/>
      </c>
      <c r="M32" s="365" t="str">
        <f t="shared" si="4"/>
        <v/>
      </c>
      <c r="N32" s="342" t="b">
        <f t="shared" si="5"/>
        <v>0</v>
      </c>
      <c r="O32" s="366">
        <f t="shared" si="6"/>
        <v>1</v>
      </c>
    </row>
    <row r="33" spans="1:15">
      <c r="A33" s="139">
        <v>24</v>
      </c>
      <c r="B33" s="6"/>
      <c r="C33" s="6"/>
      <c r="D33" s="6"/>
      <c r="E33" s="6"/>
      <c r="F33" s="211"/>
      <c r="G33" s="211"/>
      <c r="H33" s="211"/>
      <c r="I33" s="16" t="str">
        <f t="shared" si="0"/>
        <v/>
      </c>
      <c r="J33" s="16" t="str">
        <f t="shared" si="1"/>
        <v/>
      </c>
      <c r="K33" s="364" t="str">
        <f t="shared" si="2"/>
        <v/>
      </c>
      <c r="L33" s="58" t="str">
        <f t="shared" si="3"/>
        <v/>
      </c>
      <c r="M33" s="365" t="str">
        <f t="shared" si="4"/>
        <v/>
      </c>
      <c r="N33" s="342" t="b">
        <f t="shared" si="5"/>
        <v>0</v>
      </c>
      <c r="O33" s="366">
        <f t="shared" si="6"/>
        <v>1</v>
      </c>
    </row>
    <row r="34" spans="1:15">
      <c r="A34" s="139">
        <v>25</v>
      </c>
      <c r="B34" s="6"/>
      <c r="C34" s="6"/>
      <c r="D34" s="6"/>
      <c r="E34" s="6"/>
      <c r="F34" s="211"/>
      <c r="G34" s="211"/>
      <c r="H34" s="211"/>
      <c r="I34" s="16" t="str">
        <f t="shared" si="0"/>
        <v/>
      </c>
      <c r="J34" s="16" t="str">
        <f t="shared" si="1"/>
        <v/>
      </c>
      <c r="K34" s="364" t="str">
        <f t="shared" si="2"/>
        <v/>
      </c>
      <c r="L34" s="58" t="str">
        <f t="shared" si="3"/>
        <v/>
      </c>
      <c r="M34" s="365" t="str">
        <f t="shared" si="4"/>
        <v/>
      </c>
      <c r="N34" s="342" t="b">
        <f t="shared" si="5"/>
        <v>0</v>
      </c>
      <c r="O34" s="366">
        <f t="shared" si="6"/>
        <v>1</v>
      </c>
    </row>
    <row r="35" spans="1:15">
      <c r="A35" s="139">
        <v>26</v>
      </c>
      <c r="B35" s="6"/>
      <c r="C35" s="6"/>
      <c r="D35" s="6"/>
      <c r="E35" s="6"/>
      <c r="F35" s="211"/>
      <c r="G35" s="211"/>
      <c r="H35" s="211"/>
      <c r="I35" s="16" t="str">
        <f t="shared" si="0"/>
        <v/>
      </c>
      <c r="J35" s="16" t="str">
        <f t="shared" si="1"/>
        <v/>
      </c>
      <c r="K35" s="364" t="str">
        <f t="shared" si="2"/>
        <v/>
      </c>
      <c r="L35" s="58" t="str">
        <f t="shared" si="3"/>
        <v/>
      </c>
      <c r="M35" s="365" t="str">
        <f t="shared" si="4"/>
        <v/>
      </c>
      <c r="N35" s="342" t="b">
        <f t="shared" si="5"/>
        <v>0</v>
      </c>
      <c r="O35" s="366">
        <f t="shared" si="6"/>
        <v>1</v>
      </c>
    </row>
    <row r="36" spans="1:15">
      <c r="A36" s="139">
        <v>27</v>
      </c>
      <c r="B36" s="6"/>
      <c r="C36" s="6"/>
      <c r="D36" s="6"/>
      <c r="E36" s="6"/>
      <c r="F36" s="211"/>
      <c r="G36" s="211"/>
      <c r="H36" s="211"/>
      <c r="I36" s="16" t="str">
        <f t="shared" si="0"/>
        <v/>
      </c>
      <c r="J36" s="16" t="str">
        <f t="shared" si="1"/>
        <v/>
      </c>
      <c r="K36" s="364" t="str">
        <f t="shared" si="2"/>
        <v/>
      </c>
      <c r="L36" s="58" t="str">
        <f t="shared" si="3"/>
        <v/>
      </c>
      <c r="M36" s="365" t="str">
        <f t="shared" si="4"/>
        <v/>
      </c>
      <c r="N36" s="342" t="b">
        <f t="shared" si="5"/>
        <v>0</v>
      </c>
      <c r="O36" s="366">
        <f t="shared" si="6"/>
        <v>1</v>
      </c>
    </row>
    <row r="37" spans="1:15">
      <c r="A37" s="139">
        <v>28</v>
      </c>
      <c r="B37" s="6"/>
      <c r="C37" s="6"/>
      <c r="D37" s="6"/>
      <c r="E37" s="6"/>
      <c r="F37" s="211"/>
      <c r="G37" s="211"/>
      <c r="H37" s="211"/>
      <c r="I37" s="16" t="str">
        <f t="shared" si="0"/>
        <v/>
      </c>
      <c r="J37" s="16" t="str">
        <f t="shared" si="1"/>
        <v/>
      </c>
      <c r="K37" s="364" t="str">
        <f t="shared" si="2"/>
        <v/>
      </c>
      <c r="L37" s="58" t="str">
        <f t="shared" si="3"/>
        <v/>
      </c>
      <c r="M37" s="365" t="str">
        <f t="shared" si="4"/>
        <v/>
      </c>
      <c r="N37" s="342" t="b">
        <f t="shared" si="5"/>
        <v>0</v>
      </c>
      <c r="O37" s="366">
        <f t="shared" si="6"/>
        <v>1</v>
      </c>
    </row>
    <row r="38" spans="1:15">
      <c r="A38" s="139">
        <v>29</v>
      </c>
      <c r="B38" s="6"/>
      <c r="C38" s="6"/>
      <c r="D38" s="6"/>
      <c r="E38" s="6"/>
      <c r="F38" s="211"/>
      <c r="G38" s="211"/>
      <c r="H38" s="211"/>
      <c r="I38" s="16" t="str">
        <f t="shared" si="0"/>
        <v/>
      </c>
      <c r="J38" s="16" t="str">
        <f t="shared" si="1"/>
        <v/>
      </c>
      <c r="K38" s="364" t="str">
        <f t="shared" si="2"/>
        <v/>
      </c>
      <c r="L38" s="58" t="str">
        <f t="shared" si="3"/>
        <v/>
      </c>
      <c r="M38" s="365" t="str">
        <f t="shared" si="4"/>
        <v/>
      </c>
      <c r="N38" s="342" t="b">
        <f t="shared" si="5"/>
        <v>0</v>
      </c>
      <c r="O38" s="366">
        <f t="shared" si="6"/>
        <v>1</v>
      </c>
    </row>
    <row r="39" spans="1:15">
      <c r="A39" s="139">
        <v>30</v>
      </c>
      <c r="B39" s="6"/>
      <c r="C39" s="6"/>
      <c r="D39" s="6"/>
      <c r="E39" s="6"/>
      <c r="F39" s="211"/>
      <c r="G39" s="211"/>
      <c r="H39" s="211"/>
      <c r="I39" s="16" t="str">
        <f t="shared" si="0"/>
        <v/>
      </c>
      <c r="J39" s="16" t="str">
        <f t="shared" si="1"/>
        <v/>
      </c>
      <c r="K39" s="364" t="str">
        <f t="shared" si="2"/>
        <v/>
      </c>
      <c r="L39" s="58" t="str">
        <f t="shared" si="3"/>
        <v/>
      </c>
      <c r="M39" s="365" t="str">
        <f t="shared" si="4"/>
        <v/>
      </c>
      <c r="N39" s="342" t="b">
        <f t="shared" si="5"/>
        <v>0</v>
      </c>
      <c r="O39" s="366">
        <f t="shared" si="6"/>
        <v>1</v>
      </c>
    </row>
    <row r="40" spans="1:15">
      <c r="A40" s="139">
        <v>31</v>
      </c>
      <c r="B40" s="6"/>
      <c r="C40" s="6"/>
      <c r="D40" s="6"/>
      <c r="E40" s="6"/>
      <c r="F40" s="211"/>
      <c r="G40" s="211"/>
      <c r="H40" s="211"/>
      <c r="I40" s="16" t="str">
        <f t="shared" si="0"/>
        <v/>
      </c>
      <c r="J40" s="16" t="str">
        <f t="shared" si="1"/>
        <v/>
      </c>
      <c r="K40" s="364" t="str">
        <f t="shared" si="2"/>
        <v/>
      </c>
      <c r="L40" s="58" t="str">
        <f t="shared" si="3"/>
        <v/>
      </c>
      <c r="M40" s="365" t="str">
        <f t="shared" si="4"/>
        <v/>
      </c>
      <c r="N40" s="342" t="b">
        <f t="shared" si="5"/>
        <v>0</v>
      </c>
      <c r="O40" s="366">
        <f t="shared" si="6"/>
        <v>1</v>
      </c>
    </row>
    <row r="41" spans="1:15">
      <c r="A41" s="139">
        <v>32</v>
      </c>
      <c r="B41" s="6"/>
      <c r="C41" s="6"/>
      <c r="D41" s="6"/>
      <c r="E41" s="6"/>
      <c r="F41" s="211"/>
      <c r="G41" s="211"/>
      <c r="H41" s="211"/>
      <c r="I41" s="16" t="str">
        <f t="shared" si="0"/>
        <v/>
      </c>
      <c r="J41" s="16" t="str">
        <f t="shared" si="1"/>
        <v/>
      </c>
      <c r="K41" s="364" t="str">
        <f t="shared" si="2"/>
        <v/>
      </c>
      <c r="L41" s="58" t="str">
        <f t="shared" si="3"/>
        <v/>
      </c>
      <c r="M41" s="365" t="str">
        <f t="shared" si="4"/>
        <v/>
      </c>
      <c r="N41" s="342" t="b">
        <f t="shared" si="5"/>
        <v>0</v>
      </c>
      <c r="O41" s="366">
        <f t="shared" si="6"/>
        <v>1</v>
      </c>
    </row>
    <row r="42" spans="1:15">
      <c r="A42" s="139">
        <v>33</v>
      </c>
      <c r="B42" s="6"/>
      <c r="C42" s="6"/>
      <c r="D42" s="6"/>
      <c r="E42" s="6"/>
      <c r="F42" s="211"/>
      <c r="G42" s="211"/>
      <c r="H42" s="211"/>
      <c r="I42" s="16" t="str">
        <f t="shared" ref="I42:I73" si="7">IF(OR($B42="",$C42="",$D42="",$E42="",$F42&lt;an_initial,$F42&gt;an_final,$N42=FALSE),"",EBOOK/O42)</f>
        <v/>
      </c>
      <c r="J42" s="16" t="str">
        <f t="shared" ref="J42:J73" si="8">IF(OR($B42="",$C42="",$D42="",$E42="",$F42="",$F42&gt;an_final,$N42=FALSE),"",EBOOK/O42)</f>
        <v/>
      </c>
      <c r="K42" s="364" t="str">
        <f t="shared" ref="K42:K73" si="9">IF(OR($B42="",$C42="",$D42="",$E42="",$F42="",$F42&gt;an_final,$N42=FALSE),"",IF($F42&gt;=an_initial,1,""))</f>
        <v/>
      </c>
      <c r="L42" s="58" t="str">
        <f t="shared" ref="L42:L73" si="10">IF(OR($B42="",$C42="",$D42="",$E42="",$F42="",$F42&gt;an_final,$N42=FALSE),"",1)</f>
        <v/>
      </c>
      <c r="M42" s="365" t="str">
        <f t="shared" ref="M42:M73" si="11">IF(OR($B42="",$C42="",$D42="",$E42="",$F42="",$F42&gt;an_final,$N42=FALSE),"",IF($H42="",$G42/O42,$H42))</f>
        <v/>
      </c>
      <c r="N42" s="342" t="b">
        <f t="shared" si="5"/>
        <v>0</v>
      </c>
      <c r="O42" s="366">
        <f t="shared" ref="O42:O74" si="12">LEN(B42)-LEN(SUBSTITUTE(B42,",",""))+1</f>
        <v>1</v>
      </c>
    </row>
    <row r="43" spans="1:15">
      <c r="A43" s="139">
        <v>34</v>
      </c>
      <c r="B43" s="6"/>
      <c r="C43" s="6"/>
      <c r="D43" s="6"/>
      <c r="E43" s="6"/>
      <c r="F43" s="211"/>
      <c r="G43" s="211"/>
      <c r="H43" s="211"/>
      <c r="I43" s="16" t="str">
        <f t="shared" si="7"/>
        <v/>
      </c>
      <c r="J43" s="16" t="str">
        <f t="shared" si="8"/>
        <v/>
      </c>
      <c r="K43" s="364" t="str">
        <f t="shared" si="9"/>
        <v/>
      </c>
      <c r="L43" s="58" t="str">
        <f t="shared" si="10"/>
        <v/>
      </c>
      <c r="M43" s="365" t="str">
        <f t="shared" si="11"/>
        <v/>
      </c>
      <c r="N43" s="342" t="b">
        <f t="shared" si="5"/>
        <v>0</v>
      </c>
      <c r="O43" s="366">
        <f t="shared" si="12"/>
        <v>1</v>
      </c>
    </row>
    <row r="44" spans="1:15">
      <c r="A44" s="139">
        <v>35</v>
      </c>
      <c r="B44" s="6"/>
      <c r="C44" s="6"/>
      <c r="D44" s="6"/>
      <c r="E44" s="6"/>
      <c r="F44" s="211"/>
      <c r="G44" s="211"/>
      <c r="H44" s="211"/>
      <c r="I44" s="16" t="str">
        <f t="shared" si="7"/>
        <v/>
      </c>
      <c r="J44" s="16" t="str">
        <f t="shared" si="8"/>
        <v/>
      </c>
      <c r="K44" s="364" t="str">
        <f t="shared" si="9"/>
        <v/>
      </c>
      <c r="L44" s="58" t="str">
        <f t="shared" si="10"/>
        <v/>
      </c>
      <c r="M44" s="365" t="str">
        <f t="shared" si="11"/>
        <v/>
      </c>
      <c r="N44" s="342" t="b">
        <f t="shared" si="5"/>
        <v>0</v>
      </c>
      <c r="O44" s="366">
        <f t="shared" si="12"/>
        <v>1</v>
      </c>
    </row>
    <row r="45" spans="1:15">
      <c r="A45" s="139">
        <v>36</v>
      </c>
      <c r="B45" s="6"/>
      <c r="C45" s="6"/>
      <c r="D45" s="6"/>
      <c r="E45" s="6"/>
      <c r="F45" s="211"/>
      <c r="G45" s="211"/>
      <c r="H45" s="211"/>
      <c r="I45" s="16" t="str">
        <f t="shared" si="7"/>
        <v/>
      </c>
      <c r="J45" s="16" t="str">
        <f t="shared" si="8"/>
        <v/>
      </c>
      <c r="K45" s="364" t="str">
        <f t="shared" si="9"/>
        <v/>
      </c>
      <c r="L45" s="58" t="str">
        <f t="shared" si="10"/>
        <v/>
      </c>
      <c r="M45" s="365" t="str">
        <f t="shared" si="11"/>
        <v/>
      </c>
      <c r="N45" s="342" t="b">
        <f t="shared" si="5"/>
        <v>0</v>
      </c>
      <c r="O45" s="366">
        <f t="shared" si="12"/>
        <v>1</v>
      </c>
    </row>
    <row r="46" spans="1:15">
      <c r="A46" s="139">
        <v>37</v>
      </c>
      <c r="B46" s="6"/>
      <c r="C46" s="6"/>
      <c r="D46" s="6"/>
      <c r="E46" s="6"/>
      <c r="F46" s="211"/>
      <c r="G46" s="211"/>
      <c r="H46" s="211"/>
      <c r="I46" s="16" t="str">
        <f t="shared" si="7"/>
        <v/>
      </c>
      <c r="J46" s="16" t="str">
        <f t="shared" si="8"/>
        <v/>
      </c>
      <c r="K46" s="364" t="str">
        <f t="shared" si="9"/>
        <v/>
      </c>
      <c r="L46" s="58" t="str">
        <f t="shared" si="10"/>
        <v/>
      </c>
      <c r="M46" s="365" t="str">
        <f t="shared" si="11"/>
        <v/>
      </c>
      <c r="N46" s="342" t="b">
        <f t="shared" si="5"/>
        <v>0</v>
      </c>
      <c r="O46" s="366">
        <f t="shared" si="12"/>
        <v>1</v>
      </c>
    </row>
    <row r="47" spans="1:15">
      <c r="A47" s="139">
        <v>38</v>
      </c>
      <c r="B47" s="6"/>
      <c r="C47" s="6"/>
      <c r="D47" s="6"/>
      <c r="E47" s="6"/>
      <c r="F47" s="211"/>
      <c r="G47" s="211"/>
      <c r="H47" s="211"/>
      <c r="I47" s="16" t="str">
        <f t="shared" si="7"/>
        <v/>
      </c>
      <c r="J47" s="16" t="str">
        <f t="shared" si="8"/>
        <v/>
      </c>
      <c r="K47" s="364" t="str">
        <f t="shared" si="9"/>
        <v/>
      </c>
      <c r="L47" s="58" t="str">
        <f t="shared" si="10"/>
        <v/>
      </c>
      <c r="M47" s="365" t="str">
        <f t="shared" si="11"/>
        <v/>
      </c>
      <c r="N47" s="342" t="b">
        <f t="shared" si="5"/>
        <v>0</v>
      </c>
      <c r="O47" s="366">
        <f t="shared" si="12"/>
        <v>1</v>
      </c>
    </row>
    <row r="48" spans="1:15">
      <c r="A48" s="139">
        <v>39</v>
      </c>
      <c r="B48" s="6"/>
      <c r="C48" s="6"/>
      <c r="D48" s="6"/>
      <c r="E48" s="6"/>
      <c r="F48" s="211"/>
      <c r="G48" s="211"/>
      <c r="H48" s="211"/>
      <c r="I48" s="16" t="str">
        <f t="shared" si="7"/>
        <v/>
      </c>
      <c r="J48" s="16" t="str">
        <f t="shared" si="8"/>
        <v/>
      </c>
      <c r="K48" s="364" t="str">
        <f t="shared" si="9"/>
        <v/>
      </c>
      <c r="L48" s="58" t="str">
        <f t="shared" si="10"/>
        <v/>
      </c>
      <c r="M48" s="365" t="str">
        <f t="shared" si="11"/>
        <v/>
      </c>
      <c r="N48" s="342" t="b">
        <f t="shared" si="5"/>
        <v>0</v>
      </c>
      <c r="O48" s="366">
        <f t="shared" si="12"/>
        <v>1</v>
      </c>
    </row>
    <row r="49" spans="1:15">
      <c r="A49" s="139">
        <v>40</v>
      </c>
      <c r="B49" s="6"/>
      <c r="C49" s="6"/>
      <c r="D49" s="6"/>
      <c r="E49" s="6"/>
      <c r="F49" s="211"/>
      <c r="G49" s="211"/>
      <c r="H49" s="211"/>
      <c r="I49" s="16" t="str">
        <f t="shared" si="7"/>
        <v/>
      </c>
      <c r="J49" s="16" t="str">
        <f t="shared" si="8"/>
        <v/>
      </c>
      <c r="K49" s="364" t="str">
        <f t="shared" si="9"/>
        <v/>
      </c>
      <c r="L49" s="58" t="str">
        <f t="shared" si="10"/>
        <v/>
      </c>
      <c r="M49" s="365" t="str">
        <f t="shared" si="11"/>
        <v/>
      </c>
      <c r="N49" s="342" t="b">
        <f t="shared" si="5"/>
        <v>0</v>
      </c>
      <c r="O49" s="366">
        <f t="shared" si="12"/>
        <v>1</v>
      </c>
    </row>
    <row r="50" spans="1:15">
      <c r="A50" s="139">
        <v>41</v>
      </c>
      <c r="B50" s="6"/>
      <c r="C50" s="6"/>
      <c r="D50" s="6"/>
      <c r="E50" s="6"/>
      <c r="F50" s="211"/>
      <c r="G50" s="211"/>
      <c r="H50" s="211"/>
      <c r="I50" s="16" t="str">
        <f t="shared" si="7"/>
        <v/>
      </c>
      <c r="J50" s="16" t="str">
        <f t="shared" si="8"/>
        <v/>
      </c>
      <c r="K50" s="364" t="str">
        <f t="shared" si="9"/>
        <v/>
      </c>
      <c r="L50" s="58" t="str">
        <f t="shared" si="10"/>
        <v/>
      </c>
      <c r="M50" s="365" t="str">
        <f t="shared" si="11"/>
        <v/>
      </c>
      <c r="N50" s="342" t="b">
        <f t="shared" si="5"/>
        <v>0</v>
      </c>
      <c r="O50" s="366">
        <f t="shared" si="12"/>
        <v>1</v>
      </c>
    </row>
    <row r="51" spans="1:15">
      <c r="A51" s="139">
        <v>42</v>
      </c>
      <c r="B51" s="6"/>
      <c r="C51" s="6"/>
      <c r="D51" s="6"/>
      <c r="E51" s="6"/>
      <c r="F51" s="211"/>
      <c r="G51" s="211"/>
      <c r="H51" s="211"/>
      <c r="I51" s="16" t="str">
        <f t="shared" si="7"/>
        <v/>
      </c>
      <c r="J51" s="16" t="str">
        <f t="shared" si="8"/>
        <v/>
      </c>
      <c r="K51" s="364" t="str">
        <f t="shared" si="9"/>
        <v/>
      </c>
      <c r="L51" s="58" t="str">
        <f t="shared" si="10"/>
        <v/>
      </c>
      <c r="M51" s="365" t="str">
        <f t="shared" si="11"/>
        <v/>
      </c>
      <c r="N51" s="342" t="b">
        <f t="shared" si="5"/>
        <v>0</v>
      </c>
      <c r="O51" s="366">
        <f t="shared" si="12"/>
        <v>1</v>
      </c>
    </row>
    <row r="52" spans="1:15">
      <c r="A52" s="139">
        <v>43</v>
      </c>
      <c r="B52" s="6"/>
      <c r="C52" s="6"/>
      <c r="D52" s="6"/>
      <c r="E52" s="6"/>
      <c r="F52" s="211"/>
      <c r="G52" s="211"/>
      <c r="H52" s="211"/>
      <c r="I52" s="16" t="str">
        <f t="shared" si="7"/>
        <v/>
      </c>
      <c r="J52" s="16" t="str">
        <f t="shared" si="8"/>
        <v/>
      </c>
      <c r="K52" s="364" t="str">
        <f t="shared" si="9"/>
        <v/>
      </c>
      <c r="L52" s="58" t="str">
        <f t="shared" si="10"/>
        <v/>
      </c>
      <c r="M52" s="365" t="str">
        <f t="shared" si="11"/>
        <v/>
      </c>
      <c r="N52" s="342" t="b">
        <f t="shared" si="5"/>
        <v>0</v>
      </c>
      <c r="O52" s="366">
        <f t="shared" si="12"/>
        <v>1</v>
      </c>
    </row>
    <row r="53" spans="1:15">
      <c r="A53" s="139">
        <v>44</v>
      </c>
      <c r="B53" s="6"/>
      <c r="C53" s="6"/>
      <c r="D53" s="6"/>
      <c r="E53" s="6"/>
      <c r="F53" s="211"/>
      <c r="G53" s="211"/>
      <c r="H53" s="211"/>
      <c r="I53" s="16" t="str">
        <f t="shared" si="7"/>
        <v/>
      </c>
      <c r="J53" s="16" t="str">
        <f t="shared" si="8"/>
        <v/>
      </c>
      <c r="K53" s="364" t="str">
        <f t="shared" si="9"/>
        <v/>
      </c>
      <c r="L53" s="58" t="str">
        <f t="shared" si="10"/>
        <v/>
      </c>
      <c r="M53" s="365" t="str">
        <f t="shared" si="11"/>
        <v/>
      </c>
      <c r="N53" s="342" t="b">
        <f t="shared" si="5"/>
        <v>0</v>
      </c>
      <c r="O53" s="366">
        <f t="shared" si="12"/>
        <v>1</v>
      </c>
    </row>
    <row r="54" spans="1:15">
      <c r="A54" s="139">
        <v>45</v>
      </c>
      <c r="B54" s="6"/>
      <c r="C54" s="6"/>
      <c r="D54" s="6"/>
      <c r="E54" s="6"/>
      <c r="F54" s="211"/>
      <c r="G54" s="211"/>
      <c r="H54" s="211"/>
      <c r="I54" s="16" t="str">
        <f t="shared" si="7"/>
        <v/>
      </c>
      <c r="J54" s="16" t="str">
        <f t="shared" si="8"/>
        <v/>
      </c>
      <c r="K54" s="364" t="str">
        <f t="shared" si="9"/>
        <v/>
      </c>
      <c r="L54" s="58" t="str">
        <f t="shared" si="10"/>
        <v/>
      </c>
      <c r="M54" s="365" t="str">
        <f t="shared" si="11"/>
        <v/>
      </c>
      <c r="N54" s="342" t="b">
        <f t="shared" si="5"/>
        <v>0</v>
      </c>
      <c r="O54" s="366">
        <f t="shared" si="12"/>
        <v>1</v>
      </c>
    </row>
    <row r="55" spans="1:15">
      <c r="A55" s="139">
        <v>46</v>
      </c>
      <c r="B55" s="6"/>
      <c r="C55" s="6"/>
      <c r="D55" s="6"/>
      <c r="E55" s="6"/>
      <c r="F55" s="211"/>
      <c r="G55" s="211"/>
      <c r="H55" s="211"/>
      <c r="I55" s="16" t="str">
        <f t="shared" si="7"/>
        <v/>
      </c>
      <c r="J55" s="16" t="str">
        <f t="shared" si="8"/>
        <v/>
      </c>
      <c r="K55" s="364" t="str">
        <f t="shared" si="9"/>
        <v/>
      </c>
      <c r="L55" s="58" t="str">
        <f t="shared" si="10"/>
        <v/>
      </c>
      <c r="M55" s="365" t="str">
        <f t="shared" si="11"/>
        <v/>
      </c>
      <c r="N55" s="342" t="b">
        <f t="shared" si="5"/>
        <v>0</v>
      </c>
      <c r="O55" s="366">
        <f t="shared" si="12"/>
        <v>1</v>
      </c>
    </row>
    <row r="56" spans="1:15">
      <c r="A56" s="139">
        <v>47</v>
      </c>
      <c r="B56" s="6"/>
      <c r="C56" s="6"/>
      <c r="D56" s="6"/>
      <c r="E56" s="6"/>
      <c r="F56" s="211"/>
      <c r="G56" s="211"/>
      <c r="H56" s="211"/>
      <c r="I56" s="16" t="str">
        <f t="shared" si="7"/>
        <v/>
      </c>
      <c r="J56" s="16" t="str">
        <f t="shared" si="8"/>
        <v/>
      </c>
      <c r="K56" s="364" t="str">
        <f t="shared" si="9"/>
        <v/>
      </c>
      <c r="L56" s="58" t="str">
        <f t="shared" si="10"/>
        <v/>
      </c>
      <c r="M56" s="365" t="str">
        <f t="shared" si="11"/>
        <v/>
      </c>
      <c r="N56" s="342" t="b">
        <f t="shared" si="5"/>
        <v>0</v>
      </c>
      <c r="O56" s="366">
        <f t="shared" si="12"/>
        <v>1</v>
      </c>
    </row>
    <row r="57" spans="1:15">
      <c r="A57" s="139">
        <v>48</v>
      </c>
      <c r="B57" s="6"/>
      <c r="C57" s="6"/>
      <c r="D57" s="6"/>
      <c r="E57" s="6"/>
      <c r="F57" s="211"/>
      <c r="G57" s="211"/>
      <c r="H57" s="211"/>
      <c r="I57" s="16" t="str">
        <f t="shared" si="7"/>
        <v/>
      </c>
      <c r="J57" s="16" t="str">
        <f t="shared" si="8"/>
        <v/>
      </c>
      <c r="K57" s="364" t="str">
        <f t="shared" si="9"/>
        <v/>
      </c>
      <c r="L57" s="58" t="str">
        <f t="shared" si="10"/>
        <v/>
      </c>
      <c r="M57" s="365" t="str">
        <f t="shared" si="11"/>
        <v/>
      </c>
      <c r="N57" s="342" t="b">
        <f t="shared" si="5"/>
        <v>0</v>
      </c>
      <c r="O57" s="366">
        <f t="shared" si="12"/>
        <v>1</v>
      </c>
    </row>
    <row r="58" spans="1:15">
      <c r="A58" s="139">
        <v>49</v>
      </c>
      <c r="B58" s="6"/>
      <c r="C58" s="6"/>
      <c r="D58" s="6"/>
      <c r="E58" s="6"/>
      <c r="F58" s="211"/>
      <c r="G58" s="211"/>
      <c r="H58" s="211"/>
      <c r="I58" s="16" t="str">
        <f t="shared" si="7"/>
        <v/>
      </c>
      <c r="J58" s="16" t="str">
        <f t="shared" si="8"/>
        <v/>
      </c>
      <c r="K58" s="364" t="str">
        <f t="shared" si="9"/>
        <v/>
      </c>
      <c r="L58" s="58" t="str">
        <f t="shared" si="10"/>
        <v/>
      </c>
      <c r="M58" s="365" t="str">
        <f t="shared" si="11"/>
        <v/>
      </c>
      <c r="N58" s="342" t="b">
        <f t="shared" si="5"/>
        <v>0</v>
      </c>
      <c r="O58" s="366">
        <f t="shared" si="12"/>
        <v>1</v>
      </c>
    </row>
    <row r="59" spans="1:15">
      <c r="A59" s="139">
        <v>50</v>
      </c>
      <c r="B59" s="6"/>
      <c r="C59" s="6"/>
      <c r="D59" s="6"/>
      <c r="E59" s="6"/>
      <c r="F59" s="211"/>
      <c r="G59" s="211"/>
      <c r="H59" s="211"/>
      <c r="I59" s="16" t="str">
        <f t="shared" si="7"/>
        <v/>
      </c>
      <c r="J59" s="16" t="str">
        <f t="shared" si="8"/>
        <v/>
      </c>
      <c r="K59" s="364" t="str">
        <f t="shared" si="9"/>
        <v/>
      </c>
      <c r="L59" s="58" t="str">
        <f t="shared" si="10"/>
        <v/>
      </c>
      <c r="M59" s="365" t="str">
        <f t="shared" si="11"/>
        <v/>
      </c>
      <c r="N59" s="342" t="b">
        <f t="shared" si="5"/>
        <v>0</v>
      </c>
      <c r="O59" s="366">
        <f t="shared" si="12"/>
        <v>1</v>
      </c>
    </row>
    <row r="60" spans="1:15">
      <c r="A60" s="139">
        <v>51</v>
      </c>
      <c r="B60" s="6"/>
      <c r="C60" s="6"/>
      <c r="D60" s="6"/>
      <c r="E60" s="6"/>
      <c r="F60" s="211"/>
      <c r="G60" s="211"/>
      <c r="H60" s="211"/>
      <c r="I60" s="16" t="str">
        <f t="shared" si="7"/>
        <v/>
      </c>
      <c r="J60" s="16" t="str">
        <f t="shared" si="8"/>
        <v/>
      </c>
      <c r="K60" s="364" t="str">
        <f t="shared" si="9"/>
        <v/>
      </c>
      <c r="L60" s="58" t="str">
        <f t="shared" si="10"/>
        <v/>
      </c>
      <c r="M60" s="365" t="str">
        <f t="shared" si="11"/>
        <v/>
      </c>
      <c r="N60" s="342" t="b">
        <f t="shared" si="5"/>
        <v>0</v>
      </c>
      <c r="O60" s="366">
        <f t="shared" si="12"/>
        <v>1</v>
      </c>
    </row>
    <row r="61" spans="1:15">
      <c r="A61" s="139">
        <v>52</v>
      </c>
      <c r="B61" s="6"/>
      <c r="C61" s="6"/>
      <c r="D61" s="6"/>
      <c r="E61" s="6"/>
      <c r="F61" s="211"/>
      <c r="G61" s="211"/>
      <c r="H61" s="211"/>
      <c r="I61" s="16" t="str">
        <f t="shared" si="7"/>
        <v/>
      </c>
      <c r="J61" s="16" t="str">
        <f t="shared" si="8"/>
        <v/>
      </c>
      <c r="K61" s="364" t="str">
        <f t="shared" si="9"/>
        <v/>
      </c>
      <c r="L61" s="58" t="str">
        <f t="shared" si="10"/>
        <v/>
      </c>
      <c r="M61" s="365" t="str">
        <f t="shared" si="11"/>
        <v/>
      </c>
      <c r="N61" s="342" t="b">
        <f t="shared" si="5"/>
        <v>0</v>
      </c>
      <c r="O61" s="366">
        <f t="shared" si="12"/>
        <v>1</v>
      </c>
    </row>
    <row r="62" spans="1:15">
      <c r="A62" s="139">
        <v>53</v>
      </c>
      <c r="B62" s="6"/>
      <c r="C62" s="6"/>
      <c r="D62" s="6"/>
      <c r="E62" s="6"/>
      <c r="F62" s="211"/>
      <c r="G62" s="211"/>
      <c r="H62" s="211"/>
      <c r="I62" s="16" t="str">
        <f t="shared" si="7"/>
        <v/>
      </c>
      <c r="J62" s="16" t="str">
        <f t="shared" si="8"/>
        <v/>
      </c>
      <c r="K62" s="364" t="str">
        <f t="shared" si="9"/>
        <v/>
      </c>
      <c r="L62" s="58" t="str">
        <f t="shared" si="10"/>
        <v/>
      </c>
      <c r="M62" s="365" t="str">
        <f t="shared" si="11"/>
        <v/>
      </c>
      <c r="N62" s="342" t="b">
        <f t="shared" si="5"/>
        <v>0</v>
      </c>
      <c r="O62" s="366">
        <f t="shared" si="12"/>
        <v>1</v>
      </c>
    </row>
    <row r="63" spans="1:15">
      <c r="A63" s="139">
        <v>54</v>
      </c>
      <c r="B63" s="6"/>
      <c r="C63" s="6"/>
      <c r="D63" s="6"/>
      <c r="E63" s="6"/>
      <c r="F63" s="211"/>
      <c r="G63" s="211"/>
      <c r="H63" s="211"/>
      <c r="I63" s="16" t="str">
        <f t="shared" si="7"/>
        <v/>
      </c>
      <c r="J63" s="16" t="str">
        <f t="shared" si="8"/>
        <v/>
      </c>
      <c r="K63" s="364" t="str">
        <f t="shared" si="9"/>
        <v/>
      </c>
      <c r="L63" s="58" t="str">
        <f t="shared" si="10"/>
        <v/>
      </c>
      <c r="M63" s="365" t="str">
        <f t="shared" si="11"/>
        <v/>
      </c>
      <c r="N63" s="342" t="b">
        <f t="shared" si="5"/>
        <v>0</v>
      </c>
      <c r="O63" s="366">
        <f t="shared" si="12"/>
        <v>1</v>
      </c>
    </row>
    <row r="64" spans="1:15">
      <c r="A64" s="139">
        <v>55</v>
      </c>
      <c r="B64" s="6"/>
      <c r="C64" s="6"/>
      <c r="D64" s="6"/>
      <c r="E64" s="6"/>
      <c r="F64" s="211"/>
      <c r="G64" s="211"/>
      <c r="H64" s="211"/>
      <c r="I64" s="16" t="str">
        <f t="shared" si="7"/>
        <v/>
      </c>
      <c r="J64" s="16" t="str">
        <f t="shared" si="8"/>
        <v/>
      </c>
      <c r="K64" s="364" t="str">
        <f t="shared" si="9"/>
        <v/>
      </c>
      <c r="L64" s="58" t="str">
        <f t="shared" si="10"/>
        <v/>
      </c>
      <c r="M64" s="365" t="str">
        <f t="shared" si="11"/>
        <v/>
      </c>
      <c r="N64" s="342" t="b">
        <f t="shared" si="5"/>
        <v>0</v>
      </c>
      <c r="O64" s="366">
        <f t="shared" si="12"/>
        <v>1</v>
      </c>
    </row>
    <row r="65" spans="1:15">
      <c r="A65" s="139">
        <v>56</v>
      </c>
      <c r="B65" s="6"/>
      <c r="C65" s="6"/>
      <c r="D65" s="6"/>
      <c r="E65" s="6"/>
      <c r="F65" s="211"/>
      <c r="G65" s="211"/>
      <c r="H65" s="211"/>
      <c r="I65" s="16" t="str">
        <f t="shared" si="7"/>
        <v/>
      </c>
      <c r="J65" s="16" t="str">
        <f t="shared" si="8"/>
        <v/>
      </c>
      <c r="K65" s="364" t="str">
        <f t="shared" si="9"/>
        <v/>
      </c>
      <c r="L65" s="58" t="str">
        <f t="shared" si="10"/>
        <v/>
      </c>
      <c r="M65" s="365" t="str">
        <f t="shared" si="11"/>
        <v/>
      </c>
      <c r="N65" s="342" t="b">
        <f t="shared" si="5"/>
        <v>0</v>
      </c>
      <c r="O65" s="366">
        <f t="shared" si="12"/>
        <v>1</v>
      </c>
    </row>
    <row r="66" spans="1:15">
      <c r="A66" s="139">
        <v>57</v>
      </c>
      <c r="B66" s="6"/>
      <c r="C66" s="6"/>
      <c r="D66" s="6"/>
      <c r="E66" s="6"/>
      <c r="F66" s="211"/>
      <c r="G66" s="211"/>
      <c r="H66" s="211"/>
      <c r="I66" s="16" t="str">
        <f t="shared" si="7"/>
        <v/>
      </c>
      <c r="J66" s="16" t="str">
        <f t="shared" si="8"/>
        <v/>
      </c>
      <c r="K66" s="364" t="str">
        <f t="shared" si="9"/>
        <v/>
      </c>
      <c r="L66" s="58" t="str">
        <f t="shared" si="10"/>
        <v/>
      </c>
      <c r="M66" s="365" t="str">
        <f t="shared" si="11"/>
        <v/>
      </c>
      <c r="N66" s="342" t="b">
        <f t="shared" si="5"/>
        <v>0</v>
      </c>
      <c r="O66" s="366">
        <f t="shared" si="12"/>
        <v>1</v>
      </c>
    </row>
    <row r="67" spans="1:15">
      <c r="A67" s="139">
        <v>58</v>
      </c>
      <c r="B67" s="6"/>
      <c r="C67" s="6"/>
      <c r="D67" s="6"/>
      <c r="E67" s="6"/>
      <c r="F67" s="211"/>
      <c r="G67" s="211"/>
      <c r="H67" s="211"/>
      <c r="I67" s="16" t="str">
        <f t="shared" si="7"/>
        <v/>
      </c>
      <c r="J67" s="16" t="str">
        <f t="shared" si="8"/>
        <v/>
      </c>
      <c r="K67" s="364" t="str">
        <f t="shared" si="9"/>
        <v/>
      </c>
      <c r="L67" s="58" t="str">
        <f t="shared" si="10"/>
        <v/>
      </c>
      <c r="M67" s="365" t="str">
        <f t="shared" si="11"/>
        <v/>
      </c>
      <c r="N67" s="342" t="b">
        <f t="shared" si="5"/>
        <v>0</v>
      </c>
      <c r="O67" s="366">
        <f t="shared" si="12"/>
        <v>1</v>
      </c>
    </row>
    <row r="68" spans="1:15">
      <c r="A68" s="139">
        <v>59</v>
      </c>
      <c r="B68" s="6"/>
      <c r="C68" s="6"/>
      <c r="D68" s="6"/>
      <c r="E68" s="6"/>
      <c r="F68" s="211"/>
      <c r="G68" s="211"/>
      <c r="H68" s="211"/>
      <c r="I68" s="16" t="str">
        <f t="shared" si="7"/>
        <v/>
      </c>
      <c r="J68" s="16" t="str">
        <f t="shared" si="8"/>
        <v/>
      </c>
      <c r="K68" s="364" t="str">
        <f t="shared" si="9"/>
        <v/>
      </c>
      <c r="L68" s="58" t="str">
        <f t="shared" si="10"/>
        <v/>
      </c>
      <c r="M68" s="365" t="str">
        <f t="shared" si="11"/>
        <v/>
      </c>
      <c r="N68" s="342" t="b">
        <f t="shared" si="5"/>
        <v>0</v>
      </c>
      <c r="O68" s="366">
        <f t="shared" si="12"/>
        <v>1</v>
      </c>
    </row>
    <row r="69" spans="1:15">
      <c r="A69" s="139">
        <v>60</v>
      </c>
      <c r="B69" s="6"/>
      <c r="C69" s="6"/>
      <c r="D69" s="6"/>
      <c r="E69" s="6"/>
      <c r="F69" s="211"/>
      <c r="G69" s="211"/>
      <c r="H69" s="211"/>
      <c r="I69" s="16" t="str">
        <f t="shared" si="7"/>
        <v/>
      </c>
      <c r="J69" s="16" t="str">
        <f t="shared" si="8"/>
        <v/>
      </c>
      <c r="K69" s="364" t="str">
        <f t="shared" si="9"/>
        <v/>
      </c>
      <c r="L69" s="58" t="str">
        <f t="shared" si="10"/>
        <v/>
      </c>
      <c r="M69" s="365" t="str">
        <f t="shared" si="11"/>
        <v/>
      </c>
      <c r="N69" s="342" t="b">
        <f t="shared" si="5"/>
        <v>0</v>
      </c>
      <c r="O69" s="366">
        <f t="shared" si="12"/>
        <v>1</v>
      </c>
    </row>
    <row r="70" spans="1:15">
      <c r="A70" s="139">
        <v>61</v>
      </c>
      <c r="B70" s="6"/>
      <c r="C70" s="6"/>
      <c r="D70" s="6"/>
      <c r="E70" s="6"/>
      <c r="F70" s="211"/>
      <c r="G70" s="211"/>
      <c r="H70" s="211"/>
      <c r="I70" s="16" t="str">
        <f t="shared" si="7"/>
        <v/>
      </c>
      <c r="J70" s="16" t="str">
        <f t="shared" si="8"/>
        <v/>
      </c>
      <c r="K70" s="364" t="str">
        <f t="shared" si="9"/>
        <v/>
      </c>
      <c r="L70" s="58" t="str">
        <f t="shared" si="10"/>
        <v/>
      </c>
      <c r="M70" s="365" t="str">
        <f t="shared" si="11"/>
        <v/>
      </c>
      <c r="N70" s="342" t="b">
        <f t="shared" si="5"/>
        <v>0</v>
      </c>
      <c r="O70" s="366">
        <f t="shared" si="12"/>
        <v>1</v>
      </c>
    </row>
    <row r="71" spans="1:15">
      <c r="A71" s="139">
        <v>62</v>
      </c>
      <c r="B71" s="6"/>
      <c r="C71" s="6"/>
      <c r="D71" s="6"/>
      <c r="E71" s="6"/>
      <c r="F71" s="211"/>
      <c r="G71" s="211"/>
      <c r="H71" s="211"/>
      <c r="I71" s="16" t="str">
        <f t="shared" si="7"/>
        <v/>
      </c>
      <c r="J71" s="16" t="str">
        <f t="shared" si="8"/>
        <v/>
      </c>
      <c r="K71" s="364" t="str">
        <f t="shared" si="9"/>
        <v/>
      </c>
      <c r="L71" s="58" t="str">
        <f t="shared" si="10"/>
        <v/>
      </c>
      <c r="M71" s="365" t="str">
        <f t="shared" si="11"/>
        <v/>
      </c>
      <c r="N71" s="342" t="b">
        <f t="shared" si="5"/>
        <v>0</v>
      </c>
      <c r="O71" s="366">
        <f t="shared" si="12"/>
        <v>1</v>
      </c>
    </row>
    <row r="72" spans="1:15">
      <c r="A72" s="139">
        <v>63</v>
      </c>
      <c r="B72" s="6"/>
      <c r="C72" s="6"/>
      <c r="D72" s="6"/>
      <c r="E72" s="6"/>
      <c r="F72" s="211"/>
      <c r="G72" s="211"/>
      <c r="H72" s="211"/>
      <c r="I72" s="16" t="str">
        <f t="shared" si="7"/>
        <v/>
      </c>
      <c r="J72" s="16" t="str">
        <f t="shared" si="8"/>
        <v/>
      </c>
      <c r="K72" s="364" t="str">
        <f t="shared" si="9"/>
        <v/>
      </c>
      <c r="L72" s="58" t="str">
        <f t="shared" si="10"/>
        <v/>
      </c>
      <c r="M72" s="365" t="str">
        <f t="shared" si="11"/>
        <v/>
      </c>
      <c r="N72" s="342" t="b">
        <f t="shared" si="5"/>
        <v>0</v>
      </c>
      <c r="O72" s="366">
        <f t="shared" si="12"/>
        <v>1</v>
      </c>
    </row>
    <row r="73" spans="1:15">
      <c r="A73" s="139">
        <v>64</v>
      </c>
      <c r="B73" s="6"/>
      <c r="C73" s="6"/>
      <c r="D73" s="6"/>
      <c r="E73" s="6"/>
      <c r="F73" s="211"/>
      <c r="G73" s="211"/>
      <c r="H73" s="211"/>
      <c r="I73" s="16" t="str">
        <f t="shared" si="7"/>
        <v/>
      </c>
      <c r="J73" s="16" t="str">
        <f t="shared" si="8"/>
        <v/>
      </c>
      <c r="K73" s="364" t="str">
        <f t="shared" si="9"/>
        <v/>
      </c>
      <c r="L73" s="58" t="str">
        <f t="shared" si="10"/>
        <v/>
      </c>
      <c r="M73" s="365" t="str">
        <f t="shared" si="11"/>
        <v/>
      </c>
      <c r="N73" s="342" t="b">
        <f t="shared" si="5"/>
        <v>0</v>
      </c>
      <c r="O73" s="366">
        <f t="shared" si="12"/>
        <v>1</v>
      </c>
    </row>
    <row r="74" spans="1:15">
      <c r="A74" s="139">
        <v>65</v>
      </c>
      <c r="B74" s="6"/>
      <c r="C74" s="6"/>
      <c r="D74" s="6"/>
      <c r="E74" s="6"/>
      <c r="F74" s="211"/>
      <c r="G74" s="211"/>
      <c r="H74" s="211"/>
      <c r="I74" s="16" t="str">
        <f t="shared" ref="I74:I137" si="13">IF(OR($B74="",$C74="",$D74="",$E74="",$F74&lt;an_initial,$F74&gt;an_final,$N74=FALSE),"",EBOOK/O74)</f>
        <v/>
      </c>
      <c r="J74" s="16" t="str">
        <f t="shared" ref="J74:J137" si="14">IF(OR($B74="",$C74="",$D74="",$E74="",$F74="",$F74&gt;an_final,$N74=FALSE),"",EBOOK/O74)</f>
        <v/>
      </c>
      <c r="K74" s="364" t="str">
        <f t="shared" ref="K74:K109" si="15">IF(OR($B74="",$C74="",$D74="",$E74="",$F74="",$F74&gt;an_final,$N74=FALSE),"",IF($F74&gt;=an_initial,1,""))</f>
        <v/>
      </c>
      <c r="L74" s="58" t="str">
        <f t="shared" ref="L74:L109" si="16">IF(OR($B74="",$C74="",$D74="",$E74="",$F74="",$F74&gt;an_final,$N74=FALSE),"",1)</f>
        <v/>
      </c>
      <c r="M74" s="365" t="str">
        <f t="shared" ref="M74:M109" si="17">IF(OR($B74="",$C74="",$D74="",$E74="",$F74="",$F74&gt;an_final,$N74=FALSE),"",IF($H74="",$G74/O74,$H74))</f>
        <v/>
      </c>
      <c r="N74" s="342" t="b">
        <f t="shared" ref="N74:N109" si="18">IF(nume_candidat="",FALSE,ISNUMBER(SEARCH(nume_candidat,$B74)))</f>
        <v>0</v>
      </c>
      <c r="O74" s="366">
        <f t="shared" si="12"/>
        <v>1</v>
      </c>
    </row>
    <row r="75" spans="1:15">
      <c r="A75" s="139">
        <v>66</v>
      </c>
      <c r="B75" s="6"/>
      <c r="C75" s="6"/>
      <c r="D75" s="6"/>
      <c r="E75" s="6"/>
      <c r="F75" s="211"/>
      <c r="G75" s="211"/>
      <c r="H75" s="211"/>
      <c r="I75" s="16" t="str">
        <f t="shared" si="13"/>
        <v/>
      </c>
      <c r="J75" s="16" t="str">
        <f t="shared" si="14"/>
        <v/>
      </c>
      <c r="K75" s="364" t="str">
        <f t="shared" si="15"/>
        <v/>
      </c>
      <c r="L75" s="58" t="str">
        <f t="shared" si="16"/>
        <v/>
      </c>
      <c r="M75" s="365" t="str">
        <f t="shared" si="17"/>
        <v/>
      </c>
      <c r="N75" s="342" t="b">
        <f t="shared" si="18"/>
        <v>0</v>
      </c>
      <c r="O75" s="366">
        <f t="shared" ref="O75:O109" si="19">LEN(B75)-LEN(SUBSTITUTE(B75,",",""))+1</f>
        <v>1</v>
      </c>
    </row>
    <row r="76" spans="1:15">
      <c r="A76" s="139">
        <v>67</v>
      </c>
      <c r="B76" s="6"/>
      <c r="C76" s="6"/>
      <c r="D76" s="6"/>
      <c r="E76" s="6"/>
      <c r="F76" s="211"/>
      <c r="G76" s="211"/>
      <c r="H76" s="211"/>
      <c r="I76" s="16" t="str">
        <f t="shared" si="13"/>
        <v/>
      </c>
      <c r="J76" s="16" t="str">
        <f t="shared" si="14"/>
        <v/>
      </c>
      <c r="K76" s="364" t="str">
        <f t="shared" si="15"/>
        <v/>
      </c>
      <c r="L76" s="58" t="str">
        <f t="shared" si="16"/>
        <v/>
      </c>
      <c r="M76" s="365" t="str">
        <f t="shared" si="17"/>
        <v/>
      </c>
      <c r="N76" s="342" t="b">
        <f t="shared" si="18"/>
        <v>0</v>
      </c>
      <c r="O76" s="366">
        <f t="shared" si="19"/>
        <v>1</v>
      </c>
    </row>
    <row r="77" spans="1:15">
      <c r="A77" s="139">
        <v>68</v>
      </c>
      <c r="B77" s="6"/>
      <c r="C77" s="6"/>
      <c r="D77" s="6"/>
      <c r="E77" s="6"/>
      <c r="F77" s="211"/>
      <c r="G77" s="211"/>
      <c r="H77" s="211"/>
      <c r="I77" s="16" t="str">
        <f t="shared" si="13"/>
        <v/>
      </c>
      <c r="J77" s="16" t="str">
        <f t="shared" si="14"/>
        <v/>
      </c>
      <c r="K77" s="364" t="str">
        <f t="shared" si="15"/>
        <v/>
      </c>
      <c r="L77" s="58" t="str">
        <f t="shared" si="16"/>
        <v/>
      </c>
      <c r="M77" s="365" t="str">
        <f t="shared" si="17"/>
        <v/>
      </c>
      <c r="N77" s="342" t="b">
        <f t="shared" si="18"/>
        <v>0</v>
      </c>
      <c r="O77" s="366">
        <f t="shared" si="19"/>
        <v>1</v>
      </c>
    </row>
    <row r="78" spans="1:15">
      <c r="A78" s="139">
        <v>69</v>
      </c>
      <c r="B78" s="6"/>
      <c r="C78" s="6"/>
      <c r="D78" s="6"/>
      <c r="E78" s="6"/>
      <c r="F78" s="211"/>
      <c r="G78" s="211"/>
      <c r="H78" s="211"/>
      <c r="I78" s="16" t="str">
        <f t="shared" si="13"/>
        <v/>
      </c>
      <c r="J78" s="16" t="str">
        <f t="shared" si="14"/>
        <v/>
      </c>
      <c r="K78" s="364" t="str">
        <f t="shared" si="15"/>
        <v/>
      </c>
      <c r="L78" s="58" t="str">
        <f t="shared" si="16"/>
        <v/>
      </c>
      <c r="M78" s="365" t="str">
        <f t="shared" si="17"/>
        <v/>
      </c>
      <c r="N78" s="342" t="b">
        <f t="shared" si="18"/>
        <v>0</v>
      </c>
      <c r="O78" s="366">
        <f t="shared" si="19"/>
        <v>1</v>
      </c>
    </row>
    <row r="79" spans="1:15">
      <c r="A79" s="139">
        <v>70</v>
      </c>
      <c r="B79" s="6"/>
      <c r="C79" s="6"/>
      <c r="D79" s="6"/>
      <c r="E79" s="6"/>
      <c r="F79" s="211"/>
      <c r="G79" s="211"/>
      <c r="H79" s="211"/>
      <c r="I79" s="16" t="str">
        <f t="shared" si="13"/>
        <v/>
      </c>
      <c r="J79" s="16" t="str">
        <f t="shared" si="14"/>
        <v/>
      </c>
      <c r="K79" s="364" t="str">
        <f t="shared" si="15"/>
        <v/>
      </c>
      <c r="L79" s="58" t="str">
        <f t="shared" si="16"/>
        <v/>
      </c>
      <c r="M79" s="365" t="str">
        <f t="shared" si="17"/>
        <v/>
      </c>
      <c r="N79" s="342" t="b">
        <f t="shared" si="18"/>
        <v>0</v>
      </c>
      <c r="O79" s="366">
        <f t="shared" si="19"/>
        <v>1</v>
      </c>
    </row>
    <row r="80" spans="1:15">
      <c r="A80" s="139">
        <v>71</v>
      </c>
      <c r="B80" s="6"/>
      <c r="C80" s="6"/>
      <c r="D80" s="6"/>
      <c r="E80" s="6"/>
      <c r="F80" s="211"/>
      <c r="G80" s="211"/>
      <c r="H80" s="211"/>
      <c r="I80" s="16" t="str">
        <f t="shared" si="13"/>
        <v/>
      </c>
      <c r="J80" s="16" t="str">
        <f t="shared" si="14"/>
        <v/>
      </c>
      <c r="K80" s="364" t="str">
        <f t="shared" si="15"/>
        <v/>
      </c>
      <c r="L80" s="58" t="str">
        <f t="shared" si="16"/>
        <v/>
      </c>
      <c r="M80" s="365" t="str">
        <f t="shared" si="17"/>
        <v/>
      </c>
      <c r="N80" s="342" t="b">
        <f t="shared" si="18"/>
        <v>0</v>
      </c>
      <c r="O80" s="366">
        <f t="shared" si="19"/>
        <v>1</v>
      </c>
    </row>
    <row r="81" spans="1:15">
      <c r="A81" s="139">
        <v>72</v>
      </c>
      <c r="B81" s="6"/>
      <c r="C81" s="6"/>
      <c r="D81" s="6"/>
      <c r="E81" s="6"/>
      <c r="F81" s="211"/>
      <c r="G81" s="211"/>
      <c r="H81" s="211"/>
      <c r="I81" s="16" t="str">
        <f t="shared" si="13"/>
        <v/>
      </c>
      <c r="J81" s="16" t="str">
        <f t="shared" si="14"/>
        <v/>
      </c>
      <c r="K81" s="364" t="str">
        <f t="shared" si="15"/>
        <v/>
      </c>
      <c r="L81" s="58" t="str">
        <f t="shared" si="16"/>
        <v/>
      </c>
      <c r="M81" s="365" t="str">
        <f t="shared" si="17"/>
        <v/>
      </c>
      <c r="N81" s="342" t="b">
        <f t="shared" si="18"/>
        <v>0</v>
      </c>
      <c r="O81" s="366">
        <f t="shared" si="19"/>
        <v>1</v>
      </c>
    </row>
    <row r="82" spans="1:15">
      <c r="A82" s="139">
        <v>73</v>
      </c>
      <c r="B82" s="6"/>
      <c r="C82" s="6"/>
      <c r="D82" s="6"/>
      <c r="E82" s="6"/>
      <c r="F82" s="211"/>
      <c r="G82" s="211"/>
      <c r="H82" s="211"/>
      <c r="I82" s="16" t="str">
        <f t="shared" si="13"/>
        <v/>
      </c>
      <c r="J82" s="16" t="str">
        <f t="shared" si="14"/>
        <v/>
      </c>
      <c r="K82" s="364" t="str">
        <f t="shared" si="15"/>
        <v/>
      </c>
      <c r="L82" s="58" t="str">
        <f t="shared" si="16"/>
        <v/>
      </c>
      <c r="M82" s="365" t="str">
        <f t="shared" si="17"/>
        <v/>
      </c>
      <c r="N82" s="342" t="b">
        <f t="shared" si="18"/>
        <v>0</v>
      </c>
      <c r="O82" s="366">
        <f t="shared" si="19"/>
        <v>1</v>
      </c>
    </row>
    <row r="83" spans="1:15">
      <c r="A83" s="139">
        <v>74</v>
      </c>
      <c r="B83" s="6"/>
      <c r="C83" s="6"/>
      <c r="D83" s="6"/>
      <c r="E83" s="6"/>
      <c r="F83" s="211"/>
      <c r="G83" s="211"/>
      <c r="H83" s="211"/>
      <c r="I83" s="16" t="str">
        <f t="shared" si="13"/>
        <v/>
      </c>
      <c r="J83" s="16" t="str">
        <f t="shared" si="14"/>
        <v/>
      </c>
      <c r="K83" s="364" t="str">
        <f t="shared" si="15"/>
        <v/>
      </c>
      <c r="L83" s="58" t="str">
        <f t="shared" si="16"/>
        <v/>
      </c>
      <c r="M83" s="365" t="str">
        <f t="shared" si="17"/>
        <v/>
      </c>
      <c r="N83" s="342" t="b">
        <f t="shared" si="18"/>
        <v>0</v>
      </c>
      <c r="O83" s="366">
        <f t="shared" si="19"/>
        <v>1</v>
      </c>
    </row>
    <row r="84" spans="1:15">
      <c r="A84" s="139">
        <v>75</v>
      </c>
      <c r="B84" s="6"/>
      <c r="C84" s="6"/>
      <c r="D84" s="6"/>
      <c r="E84" s="6"/>
      <c r="F84" s="211"/>
      <c r="G84" s="211"/>
      <c r="H84" s="211"/>
      <c r="I84" s="16" t="str">
        <f t="shared" si="13"/>
        <v/>
      </c>
      <c r="J84" s="16" t="str">
        <f t="shared" si="14"/>
        <v/>
      </c>
      <c r="K84" s="364" t="str">
        <f t="shared" si="15"/>
        <v/>
      </c>
      <c r="L84" s="58" t="str">
        <f t="shared" si="16"/>
        <v/>
      </c>
      <c r="M84" s="365" t="str">
        <f t="shared" si="17"/>
        <v/>
      </c>
      <c r="N84" s="342" t="b">
        <f t="shared" si="18"/>
        <v>0</v>
      </c>
      <c r="O84" s="366">
        <f t="shared" si="19"/>
        <v>1</v>
      </c>
    </row>
    <row r="85" spans="1:15">
      <c r="A85" s="139">
        <v>76</v>
      </c>
      <c r="B85" s="6"/>
      <c r="C85" s="6"/>
      <c r="D85" s="6"/>
      <c r="E85" s="6"/>
      <c r="F85" s="211"/>
      <c r="G85" s="211"/>
      <c r="H85" s="211"/>
      <c r="I85" s="16" t="str">
        <f t="shared" si="13"/>
        <v/>
      </c>
      <c r="J85" s="16" t="str">
        <f t="shared" si="14"/>
        <v/>
      </c>
      <c r="K85" s="364" t="str">
        <f t="shared" si="15"/>
        <v/>
      </c>
      <c r="L85" s="58" t="str">
        <f t="shared" si="16"/>
        <v/>
      </c>
      <c r="M85" s="365" t="str">
        <f t="shared" si="17"/>
        <v/>
      </c>
      <c r="N85" s="342" t="b">
        <f t="shared" si="18"/>
        <v>0</v>
      </c>
      <c r="O85" s="366">
        <f t="shared" si="19"/>
        <v>1</v>
      </c>
    </row>
    <row r="86" spans="1:15">
      <c r="A86" s="139">
        <v>77</v>
      </c>
      <c r="B86" s="6"/>
      <c r="C86" s="6"/>
      <c r="D86" s="6"/>
      <c r="E86" s="6"/>
      <c r="F86" s="211"/>
      <c r="G86" s="211"/>
      <c r="H86" s="211"/>
      <c r="I86" s="16" t="str">
        <f t="shared" si="13"/>
        <v/>
      </c>
      <c r="J86" s="16" t="str">
        <f t="shared" si="14"/>
        <v/>
      </c>
      <c r="K86" s="364" t="str">
        <f t="shared" si="15"/>
        <v/>
      </c>
      <c r="L86" s="58" t="str">
        <f t="shared" si="16"/>
        <v/>
      </c>
      <c r="M86" s="365" t="str">
        <f t="shared" si="17"/>
        <v/>
      </c>
      <c r="N86" s="342" t="b">
        <f t="shared" si="18"/>
        <v>0</v>
      </c>
      <c r="O86" s="366">
        <f t="shared" si="19"/>
        <v>1</v>
      </c>
    </row>
    <row r="87" spans="1:15">
      <c r="A87" s="139">
        <v>78</v>
      </c>
      <c r="B87" s="6"/>
      <c r="C87" s="6"/>
      <c r="D87" s="6"/>
      <c r="E87" s="6"/>
      <c r="F87" s="211"/>
      <c r="G87" s="211"/>
      <c r="H87" s="211"/>
      <c r="I87" s="16" t="str">
        <f t="shared" si="13"/>
        <v/>
      </c>
      <c r="J87" s="16" t="str">
        <f t="shared" si="14"/>
        <v/>
      </c>
      <c r="K87" s="364" t="str">
        <f t="shared" si="15"/>
        <v/>
      </c>
      <c r="L87" s="58" t="str">
        <f t="shared" si="16"/>
        <v/>
      </c>
      <c r="M87" s="365" t="str">
        <f t="shared" si="17"/>
        <v/>
      </c>
      <c r="N87" s="342" t="b">
        <f t="shared" si="18"/>
        <v>0</v>
      </c>
      <c r="O87" s="366">
        <f t="shared" si="19"/>
        <v>1</v>
      </c>
    </row>
    <row r="88" spans="1:15">
      <c r="A88" s="139">
        <v>79</v>
      </c>
      <c r="B88" s="6"/>
      <c r="C88" s="6"/>
      <c r="D88" s="6"/>
      <c r="E88" s="6"/>
      <c r="F88" s="211"/>
      <c r="G88" s="211"/>
      <c r="H88" s="211"/>
      <c r="I88" s="16" t="str">
        <f t="shared" si="13"/>
        <v/>
      </c>
      <c r="J88" s="16" t="str">
        <f t="shared" si="14"/>
        <v/>
      </c>
      <c r="K88" s="364" t="str">
        <f t="shared" si="15"/>
        <v/>
      </c>
      <c r="L88" s="58" t="str">
        <f t="shared" si="16"/>
        <v/>
      </c>
      <c r="M88" s="365" t="str">
        <f t="shared" si="17"/>
        <v/>
      </c>
      <c r="N88" s="342" t="b">
        <f t="shared" si="18"/>
        <v>0</v>
      </c>
      <c r="O88" s="366">
        <f t="shared" si="19"/>
        <v>1</v>
      </c>
    </row>
    <row r="89" spans="1:15">
      <c r="A89" s="139">
        <v>80</v>
      </c>
      <c r="B89" s="6"/>
      <c r="C89" s="6"/>
      <c r="D89" s="6"/>
      <c r="E89" s="6"/>
      <c r="F89" s="211"/>
      <c r="G89" s="211"/>
      <c r="H89" s="211"/>
      <c r="I89" s="16" t="str">
        <f t="shared" si="13"/>
        <v/>
      </c>
      <c r="J89" s="16" t="str">
        <f t="shared" si="14"/>
        <v/>
      </c>
      <c r="K89" s="364" t="str">
        <f t="shared" si="15"/>
        <v/>
      </c>
      <c r="L89" s="58" t="str">
        <f t="shared" si="16"/>
        <v/>
      </c>
      <c r="M89" s="365" t="str">
        <f t="shared" si="17"/>
        <v/>
      </c>
      <c r="N89" s="342" t="b">
        <f t="shared" si="18"/>
        <v>0</v>
      </c>
      <c r="O89" s="366">
        <f t="shared" si="19"/>
        <v>1</v>
      </c>
    </row>
    <row r="90" spans="1:15">
      <c r="A90" s="139">
        <v>81</v>
      </c>
      <c r="B90" s="6"/>
      <c r="C90" s="6"/>
      <c r="D90" s="6"/>
      <c r="E90" s="6"/>
      <c r="F90" s="211"/>
      <c r="G90" s="211"/>
      <c r="H90" s="211"/>
      <c r="I90" s="16" t="str">
        <f t="shared" si="13"/>
        <v/>
      </c>
      <c r="J90" s="16" t="str">
        <f t="shared" si="14"/>
        <v/>
      </c>
      <c r="K90" s="364" t="str">
        <f t="shared" si="15"/>
        <v/>
      </c>
      <c r="L90" s="58" t="str">
        <f t="shared" si="16"/>
        <v/>
      </c>
      <c r="M90" s="365" t="str">
        <f t="shared" si="17"/>
        <v/>
      </c>
      <c r="N90" s="342" t="b">
        <f t="shared" si="18"/>
        <v>0</v>
      </c>
      <c r="O90" s="366">
        <f t="shared" si="19"/>
        <v>1</v>
      </c>
    </row>
    <row r="91" spans="1:15">
      <c r="A91" s="139">
        <v>82</v>
      </c>
      <c r="B91" s="6"/>
      <c r="C91" s="6"/>
      <c r="D91" s="6"/>
      <c r="E91" s="6"/>
      <c r="F91" s="211"/>
      <c r="G91" s="211"/>
      <c r="H91" s="211"/>
      <c r="I91" s="16" t="str">
        <f t="shared" si="13"/>
        <v/>
      </c>
      <c r="J91" s="16" t="str">
        <f t="shared" si="14"/>
        <v/>
      </c>
      <c r="K91" s="364" t="str">
        <f t="shared" si="15"/>
        <v/>
      </c>
      <c r="L91" s="58" t="str">
        <f t="shared" si="16"/>
        <v/>
      </c>
      <c r="M91" s="365" t="str">
        <f t="shared" si="17"/>
        <v/>
      </c>
      <c r="N91" s="342" t="b">
        <f t="shared" si="18"/>
        <v>0</v>
      </c>
      <c r="O91" s="366">
        <f t="shared" si="19"/>
        <v>1</v>
      </c>
    </row>
    <row r="92" spans="1:15">
      <c r="A92" s="139">
        <v>83</v>
      </c>
      <c r="B92" s="6"/>
      <c r="C92" s="6"/>
      <c r="D92" s="6"/>
      <c r="E92" s="6"/>
      <c r="F92" s="211"/>
      <c r="G92" s="211"/>
      <c r="H92" s="211"/>
      <c r="I92" s="16" t="str">
        <f t="shared" si="13"/>
        <v/>
      </c>
      <c r="J92" s="16" t="str">
        <f t="shared" si="14"/>
        <v/>
      </c>
      <c r="K92" s="364" t="str">
        <f t="shared" si="15"/>
        <v/>
      </c>
      <c r="L92" s="58" t="str">
        <f t="shared" si="16"/>
        <v/>
      </c>
      <c r="M92" s="365" t="str">
        <f t="shared" si="17"/>
        <v/>
      </c>
      <c r="N92" s="342" t="b">
        <f t="shared" si="18"/>
        <v>0</v>
      </c>
      <c r="O92" s="366">
        <f t="shared" si="19"/>
        <v>1</v>
      </c>
    </row>
    <row r="93" spans="1:15">
      <c r="A93" s="139">
        <v>84</v>
      </c>
      <c r="B93" s="6"/>
      <c r="C93" s="6"/>
      <c r="D93" s="6"/>
      <c r="E93" s="6"/>
      <c r="F93" s="211"/>
      <c r="G93" s="211"/>
      <c r="H93" s="211"/>
      <c r="I93" s="16" t="str">
        <f t="shared" si="13"/>
        <v/>
      </c>
      <c r="J93" s="16" t="str">
        <f t="shared" si="14"/>
        <v/>
      </c>
      <c r="K93" s="364" t="str">
        <f t="shared" si="15"/>
        <v/>
      </c>
      <c r="L93" s="58" t="str">
        <f t="shared" si="16"/>
        <v/>
      </c>
      <c r="M93" s="365" t="str">
        <f t="shared" si="17"/>
        <v/>
      </c>
      <c r="N93" s="342" t="b">
        <f t="shared" si="18"/>
        <v>0</v>
      </c>
      <c r="O93" s="366">
        <f t="shared" si="19"/>
        <v>1</v>
      </c>
    </row>
    <row r="94" spans="1:15">
      <c r="A94" s="139">
        <v>85</v>
      </c>
      <c r="B94" s="6"/>
      <c r="C94" s="6"/>
      <c r="D94" s="6"/>
      <c r="E94" s="6"/>
      <c r="F94" s="211"/>
      <c r="G94" s="211"/>
      <c r="H94" s="211"/>
      <c r="I94" s="16" t="str">
        <f t="shared" si="13"/>
        <v/>
      </c>
      <c r="J94" s="16" t="str">
        <f t="shared" si="14"/>
        <v/>
      </c>
      <c r="K94" s="364" t="str">
        <f t="shared" si="15"/>
        <v/>
      </c>
      <c r="L94" s="58" t="str">
        <f t="shared" si="16"/>
        <v/>
      </c>
      <c r="M94" s="365" t="str">
        <f t="shared" si="17"/>
        <v/>
      </c>
      <c r="N94" s="342" t="b">
        <f t="shared" si="18"/>
        <v>0</v>
      </c>
      <c r="O94" s="366">
        <f t="shared" si="19"/>
        <v>1</v>
      </c>
    </row>
    <row r="95" spans="1:15">
      <c r="A95" s="139">
        <v>86</v>
      </c>
      <c r="B95" s="6"/>
      <c r="C95" s="6"/>
      <c r="D95" s="6"/>
      <c r="E95" s="6"/>
      <c r="F95" s="211"/>
      <c r="G95" s="211"/>
      <c r="H95" s="211"/>
      <c r="I95" s="16" t="str">
        <f t="shared" si="13"/>
        <v/>
      </c>
      <c r="J95" s="16" t="str">
        <f t="shared" si="14"/>
        <v/>
      </c>
      <c r="K95" s="364" t="str">
        <f t="shared" si="15"/>
        <v/>
      </c>
      <c r="L95" s="58" t="str">
        <f t="shared" si="16"/>
        <v/>
      </c>
      <c r="M95" s="365" t="str">
        <f t="shared" si="17"/>
        <v/>
      </c>
      <c r="N95" s="342" t="b">
        <f t="shared" si="18"/>
        <v>0</v>
      </c>
      <c r="O95" s="366">
        <f t="shared" si="19"/>
        <v>1</v>
      </c>
    </row>
    <row r="96" spans="1:15">
      <c r="A96" s="139">
        <v>87</v>
      </c>
      <c r="B96" s="6"/>
      <c r="C96" s="6"/>
      <c r="D96" s="6"/>
      <c r="E96" s="6"/>
      <c r="F96" s="211"/>
      <c r="G96" s="211"/>
      <c r="H96" s="211"/>
      <c r="I96" s="16" t="str">
        <f t="shared" si="13"/>
        <v/>
      </c>
      <c r="J96" s="16" t="str">
        <f t="shared" si="14"/>
        <v/>
      </c>
      <c r="K96" s="364" t="str">
        <f t="shared" si="15"/>
        <v/>
      </c>
      <c r="L96" s="58" t="str">
        <f t="shared" si="16"/>
        <v/>
      </c>
      <c r="M96" s="365" t="str">
        <f t="shared" si="17"/>
        <v/>
      </c>
      <c r="N96" s="342" t="b">
        <f t="shared" si="18"/>
        <v>0</v>
      </c>
      <c r="O96" s="366">
        <f t="shared" si="19"/>
        <v>1</v>
      </c>
    </row>
    <row r="97" spans="1:15">
      <c r="A97" s="139">
        <v>88</v>
      </c>
      <c r="B97" s="6"/>
      <c r="C97" s="6"/>
      <c r="D97" s="6"/>
      <c r="E97" s="6"/>
      <c r="F97" s="211"/>
      <c r="G97" s="211"/>
      <c r="H97" s="211"/>
      <c r="I97" s="16" t="str">
        <f t="shared" si="13"/>
        <v/>
      </c>
      <c r="J97" s="16" t="str">
        <f t="shared" si="14"/>
        <v/>
      </c>
      <c r="K97" s="364" t="str">
        <f t="shared" si="15"/>
        <v/>
      </c>
      <c r="L97" s="58" t="str">
        <f t="shared" si="16"/>
        <v/>
      </c>
      <c r="M97" s="365" t="str">
        <f t="shared" si="17"/>
        <v/>
      </c>
      <c r="N97" s="342" t="b">
        <f t="shared" si="18"/>
        <v>0</v>
      </c>
      <c r="O97" s="366">
        <f t="shared" si="19"/>
        <v>1</v>
      </c>
    </row>
    <row r="98" spans="1:15">
      <c r="A98" s="139">
        <v>89</v>
      </c>
      <c r="B98" s="6"/>
      <c r="C98" s="6"/>
      <c r="D98" s="6"/>
      <c r="E98" s="6"/>
      <c r="F98" s="211"/>
      <c r="G98" s="211"/>
      <c r="H98" s="211"/>
      <c r="I98" s="16" t="str">
        <f t="shared" si="13"/>
        <v/>
      </c>
      <c r="J98" s="16" t="str">
        <f t="shared" si="14"/>
        <v/>
      </c>
      <c r="K98" s="364" t="str">
        <f t="shared" si="15"/>
        <v/>
      </c>
      <c r="L98" s="58" t="str">
        <f t="shared" si="16"/>
        <v/>
      </c>
      <c r="M98" s="365" t="str">
        <f t="shared" si="17"/>
        <v/>
      </c>
      <c r="N98" s="342" t="b">
        <f t="shared" si="18"/>
        <v>0</v>
      </c>
      <c r="O98" s="366">
        <f t="shared" si="19"/>
        <v>1</v>
      </c>
    </row>
    <row r="99" spans="1:15">
      <c r="A99" s="139">
        <v>90</v>
      </c>
      <c r="B99" s="6"/>
      <c r="C99" s="6"/>
      <c r="D99" s="6"/>
      <c r="E99" s="6"/>
      <c r="F99" s="211"/>
      <c r="G99" s="211"/>
      <c r="H99" s="211"/>
      <c r="I99" s="16" t="str">
        <f t="shared" si="13"/>
        <v/>
      </c>
      <c r="J99" s="16" t="str">
        <f t="shared" si="14"/>
        <v/>
      </c>
      <c r="K99" s="364" t="str">
        <f t="shared" si="15"/>
        <v/>
      </c>
      <c r="L99" s="58" t="str">
        <f t="shared" si="16"/>
        <v/>
      </c>
      <c r="M99" s="365" t="str">
        <f t="shared" si="17"/>
        <v/>
      </c>
      <c r="N99" s="342" t="b">
        <f t="shared" si="18"/>
        <v>0</v>
      </c>
      <c r="O99" s="366">
        <f t="shared" si="19"/>
        <v>1</v>
      </c>
    </row>
    <row r="100" spans="1:15">
      <c r="A100" s="139">
        <v>91</v>
      </c>
      <c r="B100" s="6"/>
      <c r="C100" s="6"/>
      <c r="D100" s="6"/>
      <c r="E100" s="6"/>
      <c r="F100" s="211"/>
      <c r="G100" s="211"/>
      <c r="H100" s="211"/>
      <c r="I100" s="16" t="str">
        <f t="shared" si="13"/>
        <v/>
      </c>
      <c r="J100" s="16" t="str">
        <f t="shared" si="14"/>
        <v/>
      </c>
      <c r="K100" s="364" t="str">
        <f t="shared" si="15"/>
        <v/>
      </c>
      <c r="L100" s="58" t="str">
        <f t="shared" si="16"/>
        <v/>
      </c>
      <c r="M100" s="365" t="str">
        <f t="shared" si="17"/>
        <v/>
      </c>
      <c r="N100" s="342" t="b">
        <f t="shared" si="18"/>
        <v>0</v>
      </c>
      <c r="O100" s="366">
        <f t="shared" si="19"/>
        <v>1</v>
      </c>
    </row>
    <row r="101" spans="1:15">
      <c r="A101" s="139">
        <v>92</v>
      </c>
      <c r="B101" s="6"/>
      <c r="C101" s="6"/>
      <c r="D101" s="6"/>
      <c r="E101" s="6"/>
      <c r="F101" s="211"/>
      <c r="G101" s="211"/>
      <c r="H101" s="211"/>
      <c r="I101" s="16" t="str">
        <f t="shared" si="13"/>
        <v/>
      </c>
      <c r="J101" s="16" t="str">
        <f t="shared" si="14"/>
        <v/>
      </c>
      <c r="K101" s="364" t="str">
        <f t="shared" si="15"/>
        <v/>
      </c>
      <c r="L101" s="58" t="str">
        <f t="shared" si="16"/>
        <v/>
      </c>
      <c r="M101" s="365" t="str">
        <f t="shared" si="17"/>
        <v/>
      </c>
      <c r="N101" s="342" t="b">
        <f t="shared" si="18"/>
        <v>0</v>
      </c>
      <c r="O101" s="366">
        <f t="shared" si="19"/>
        <v>1</v>
      </c>
    </row>
    <row r="102" spans="1:15">
      <c r="A102" s="139">
        <v>93</v>
      </c>
      <c r="B102" s="6"/>
      <c r="C102" s="6"/>
      <c r="D102" s="6"/>
      <c r="E102" s="6"/>
      <c r="F102" s="211"/>
      <c r="G102" s="211"/>
      <c r="H102" s="211"/>
      <c r="I102" s="16" t="str">
        <f t="shared" si="13"/>
        <v/>
      </c>
      <c r="J102" s="16" t="str">
        <f t="shared" si="14"/>
        <v/>
      </c>
      <c r="K102" s="364" t="str">
        <f t="shared" si="15"/>
        <v/>
      </c>
      <c r="L102" s="58" t="str">
        <f t="shared" si="16"/>
        <v/>
      </c>
      <c r="M102" s="365" t="str">
        <f t="shared" si="17"/>
        <v/>
      </c>
      <c r="N102" s="342" t="b">
        <f t="shared" si="18"/>
        <v>0</v>
      </c>
      <c r="O102" s="366">
        <f t="shared" si="19"/>
        <v>1</v>
      </c>
    </row>
    <row r="103" spans="1:15">
      <c r="A103" s="139">
        <v>94</v>
      </c>
      <c r="B103" s="6"/>
      <c r="C103" s="6"/>
      <c r="D103" s="6"/>
      <c r="E103" s="6"/>
      <c r="F103" s="211"/>
      <c r="G103" s="211"/>
      <c r="H103" s="211"/>
      <c r="I103" s="16" t="str">
        <f t="shared" si="13"/>
        <v/>
      </c>
      <c r="J103" s="16" t="str">
        <f t="shared" si="14"/>
        <v/>
      </c>
      <c r="K103" s="364" t="str">
        <f t="shared" si="15"/>
        <v/>
      </c>
      <c r="L103" s="58" t="str">
        <f t="shared" si="16"/>
        <v/>
      </c>
      <c r="M103" s="365" t="str">
        <f t="shared" si="17"/>
        <v/>
      </c>
      <c r="N103" s="342" t="b">
        <f t="shared" si="18"/>
        <v>0</v>
      </c>
      <c r="O103" s="366">
        <f t="shared" si="19"/>
        <v>1</v>
      </c>
    </row>
    <row r="104" spans="1:15">
      <c r="A104" s="139">
        <v>95</v>
      </c>
      <c r="B104" s="6"/>
      <c r="C104" s="6"/>
      <c r="D104" s="6"/>
      <c r="E104" s="6"/>
      <c r="F104" s="211"/>
      <c r="G104" s="211"/>
      <c r="H104" s="211"/>
      <c r="I104" s="16" t="str">
        <f t="shared" si="13"/>
        <v/>
      </c>
      <c r="J104" s="16" t="str">
        <f t="shared" si="14"/>
        <v/>
      </c>
      <c r="K104" s="364" t="str">
        <f t="shared" si="15"/>
        <v/>
      </c>
      <c r="L104" s="58" t="str">
        <f t="shared" si="16"/>
        <v/>
      </c>
      <c r="M104" s="365" t="str">
        <f t="shared" si="17"/>
        <v/>
      </c>
      <c r="N104" s="342" t="b">
        <f t="shared" si="18"/>
        <v>0</v>
      </c>
      <c r="O104" s="366">
        <f t="shared" si="19"/>
        <v>1</v>
      </c>
    </row>
    <row r="105" spans="1:15">
      <c r="A105" s="139">
        <v>96</v>
      </c>
      <c r="B105" s="6"/>
      <c r="C105" s="6"/>
      <c r="D105" s="6"/>
      <c r="E105" s="6"/>
      <c r="F105" s="211"/>
      <c r="G105" s="211"/>
      <c r="H105" s="211"/>
      <c r="I105" s="16" t="str">
        <f t="shared" si="13"/>
        <v/>
      </c>
      <c r="J105" s="16" t="str">
        <f t="shared" si="14"/>
        <v/>
      </c>
      <c r="K105" s="364" t="str">
        <f t="shared" si="15"/>
        <v/>
      </c>
      <c r="L105" s="58" t="str">
        <f t="shared" si="16"/>
        <v/>
      </c>
      <c r="M105" s="365" t="str">
        <f t="shared" si="17"/>
        <v/>
      </c>
      <c r="N105" s="342" t="b">
        <f t="shared" si="18"/>
        <v>0</v>
      </c>
      <c r="O105" s="366">
        <f t="shared" si="19"/>
        <v>1</v>
      </c>
    </row>
    <row r="106" spans="1:15">
      <c r="A106" s="139">
        <v>97</v>
      </c>
      <c r="B106" s="6"/>
      <c r="C106" s="6"/>
      <c r="D106" s="6"/>
      <c r="E106" s="6"/>
      <c r="F106" s="211"/>
      <c r="G106" s="211"/>
      <c r="H106" s="211"/>
      <c r="I106" s="16" t="str">
        <f t="shared" si="13"/>
        <v/>
      </c>
      <c r="J106" s="16" t="str">
        <f t="shared" si="14"/>
        <v/>
      </c>
      <c r="K106" s="364" t="str">
        <f t="shared" si="15"/>
        <v/>
      </c>
      <c r="L106" s="58" t="str">
        <f t="shared" si="16"/>
        <v/>
      </c>
      <c r="M106" s="365" t="str">
        <f t="shared" si="17"/>
        <v/>
      </c>
      <c r="N106" s="342" t="b">
        <f t="shared" si="18"/>
        <v>0</v>
      </c>
      <c r="O106" s="366">
        <f t="shared" si="19"/>
        <v>1</v>
      </c>
    </row>
    <row r="107" spans="1:15">
      <c r="A107" s="139">
        <v>98</v>
      </c>
      <c r="B107" s="6"/>
      <c r="C107" s="6"/>
      <c r="D107" s="6"/>
      <c r="E107" s="6"/>
      <c r="F107" s="211"/>
      <c r="G107" s="211"/>
      <c r="H107" s="211"/>
      <c r="I107" s="16" t="str">
        <f t="shared" si="13"/>
        <v/>
      </c>
      <c r="J107" s="16" t="str">
        <f t="shared" si="14"/>
        <v/>
      </c>
      <c r="K107" s="364" t="str">
        <f t="shared" si="15"/>
        <v/>
      </c>
      <c r="L107" s="58" t="str">
        <f t="shared" si="16"/>
        <v/>
      </c>
      <c r="M107" s="365" t="str">
        <f t="shared" si="17"/>
        <v/>
      </c>
      <c r="N107" s="342" t="b">
        <f t="shared" si="18"/>
        <v>0</v>
      </c>
      <c r="O107" s="366">
        <f t="shared" si="19"/>
        <v>1</v>
      </c>
    </row>
    <row r="108" spans="1:15">
      <c r="A108" s="139">
        <v>99</v>
      </c>
      <c r="B108" s="6"/>
      <c r="C108" s="6"/>
      <c r="D108" s="6"/>
      <c r="E108" s="6"/>
      <c r="F108" s="211"/>
      <c r="G108" s="211"/>
      <c r="H108" s="211"/>
      <c r="I108" s="16" t="str">
        <f t="shared" si="13"/>
        <v/>
      </c>
      <c r="J108" s="16" t="str">
        <f t="shared" si="14"/>
        <v/>
      </c>
      <c r="K108" s="364" t="str">
        <f t="shared" si="15"/>
        <v/>
      </c>
      <c r="L108" s="58" t="str">
        <f t="shared" si="16"/>
        <v/>
      </c>
      <c r="M108" s="365" t="str">
        <f t="shared" si="17"/>
        <v/>
      </c>
      <c r="N108" s="342" t="b">
        <f t="shared" si="18"/>
        <v>0</v>
      </c>
      <c r="O108" s="366">
        <f t="shared" si="19"/>
        <v>1</v>
      </c>
    </row>
    <row r="109" spans="1:15">
      <c r="A109" s="139">
        <v>100</v>
      </c>
      <c r="B109" s="6"/>
      <c r="C109" s="6"/>
      <c r="D109" s="6"/>
      <c r="E109" s="6"/>
      <c r="F109" s="211"/>
      <c r="G109" s="211"/>
      <c r="H109" s="211"/>
      <c r="I109" s="16" t="str">
        <f t="shared" si="13"/>
        <v/>
      </c>
      <c r="J109" s="16" t="str">
        <f t="shared" si="14"/>
        <v/>
      </c>
      <c r="K109" s="364" t="str">
        <f t="shared" si="15"/>
        <v/>
      </c>
      <c r="L109" s="58" t="str">
        <f t="shared" si="16"/>
        <v/>
      </c>
      <c r="M109" s="365" t="str">
        <f t="shared" si="17"/>
        <v/>
      </c>
      <c r="N109" s="342" t="b">
        <f t="shared" si="18"/>
        <v>0</v>
      </c>
      <c r="O109" s="366">
        <f t="shared" si="19"/>
        <v>1</v>
      </c>
    </row>
    <row r="110" spans="1:15">
      <c r="A110" s="139">
        <v>101</v>
      </c>
      <c r="B110" s="140"/>
      <c r="C110" s="140"/>
      <c r="D110" s="140"/>
      <c r="E110" s="140"/>
      <c r="F110" s="142"/>
      <c r="G110" s="140"/>
      <c r="H110" s="141"/>
      <c r="I110" s="16" t="str">
        <f t="shared" si="13"/>
        <v/>
      </c>
      <c r="J110" s="16" t="str">
        <f t="shared" si="14"/>
        <v/>
      </c>
    </row>
    <row r="111" spans="1:15">
      <c r="A111" s="139">
        <v>102</v>
      </c>
      <c r="B111" s="140"/>
      <c r="C111" s="140"/>
      <c r="D111" s="140"/>
      <c r="E111" s="140"/>
      <c r="F111" s="142"/>
      <c r="G111" s="140"/>
      <c r="H111" s="141"/>
      <c r="I111" s="16" t="str">
        <f t="shared" si="13"/>
        <v/>
      </c>
      <c r="J111" s="16" t="str">
        <f t="shared" si="14"/>
        <v/>
      </c>
    </row>
    <row r="112" spans="1:15">
      <c r="A112" s="139">
        <v>103</v>
      </c>
      <c r="B112" s="140"/>
      <c r="C112" s="140"/>
      <c r="D112" s="140"/>
      <c r="E112" s="140"/>
      <c r="F112" s="142"/>
      <c r="G112" s="140"/>
      <c r="H112" s="141"/>
      <c r="I112" s="16" t="str">
        <f t="shared" si="13"/>
        <v/>
      </c>
      <c r="J112" s="16" t="str">
        <f t="shared" si="14"/>
        <v/>
      </c>
    </row>
    <row r="113" spans="1:10">
      <c r="A113" s="139">
        <v>104</v>
      </c>
      <c r="B113" s="140"/>
      <c r="C113" s="140"/>
      <c r="D113" s="140"/>
      <c r="E113" s="140"/>
      <c r="F113" s="142"/>
      <c r="G113" s="140"/>
      <c r="H113" s="141"/>
      <c r="I113" s="16" t="str">
        <f t="shared" si="13"/>
        <v/>
      </c>
      <c r="J113" s="16" t="str">
        <f t="shared" si="14"/>
        <v/>
      </c>
    </row>
    <row r="114" spans="1:10">
      <c r="A114" s="139">
        <v>105</v>
      </c>
      <c r="B114" s="140"/>
      <c r="C114" s="140"/>
      <c r="D114" s="140"/>
      <c r="E114" s="140"/>
      <c r="F114" s="142"/>
      <c r="G114" s="140"/>
      <c r="H114" s="141"/>
      <c r="I114" s="16" t="str">
        <f t="shared" si="13"/>
        <v/>
      </c>
      <c r="J114" s="16" t="str">
        <f t="shared" si="14"/>
        <v/>
      </c>
    </row>
    <row r="115" spans="1:10">
      <c r="A115" s="139">
        <v>106</v>
      </c>
      <c r="B115" s="140"/>
      <c r="C115" s="140"/>
      <c r="D115" s="140"/>
      <c r="E115" s="140"/>
      <c r="F115" s="142"/>
      <c r="G115" s="140"/>
      <c r="H115" s="141"/>
      <c r="I115" s="16" t="str">
        <f t="shared" si="13"/>
        <v/>
      </c>
      <c r="J115" s="16" t="str">
        <f t="shared" si="14"/>
        <v/>
      </c>
    </row>
    <row r="116" spans="1:10">
      <c r="A116" s="139">
        <v>107</v>
      </c>
      <c r="B116" s="140"/>
      <c r="C116" s="140"/>
      <c r="D116" s="140"/>
      <c r="E116" s="140"/>
      <c r="F116" s="142"/>
      <c r="G116" s="140"/>
      <c r="H116" s="141"/>
      <c r="I116" s="16" t="str">
        <f t="shared" si="13"/>
        <v/>
      </c>
      <c r="J116" s="16" t="str">
        <f t="shared" si="14"/>
        <v/>
      </c>
    </row>
    <row r="117" spans="1:10">
      <c r="A117" s="139">
        <v>108</v>
      </c>
      <c r="B117" s="140"/>
      <c r="C117" s="140"/>
      <c r="D117" s="140"/>
      <c r="E117" s="140"/>
      <c r="F117" s="142"/>
      <c r="G117" s="140"/>
      <c r="H117" s="141"/>
      <c r="I117" s="16" t="str">
        <f t="shared" si="13"/>
        <v/>
      </c>
      <c r="J117" s="16" t="str">
        <f t="shared" si="14"/>
        <v/>
      </c>
    </row>
    <row r="118" spans="1:10">
      <c r="A118" s="139">
        <v>109</v>
      </c>
      <c r="B118" s="140"/>
      <c r="C118" s="140"/>
      <c r="D118" s="140"/>
      <c r="E118" s="140"/>
      <c r="F118" s="142"/>
      <c r="G118" s="140"/>
      <c r="H118" s="141"/>
      <c r="I118" s="16" t="str">
        <f t="shared" si="13"/>
        <v/>
      </c>
      <c r="J118" s="16" t="str">
        <f t="shared" si="14"/>
        <v/>
      </c>
    </row>
    <row r="119" spans="1:10">
      <c r="A119" s="139">
        <v>110</v>
      </c>
      <c r="B119" s="140"/>
      <c r="C119" s="140"/>
      <c r="D119" s="140"/>
      <c r="E119" s="140"/>
      <c r="F119" s="142"/>
      <c r="G119" s="140"/>
      <c r="H119" s="141"/>
      <c r="I119" s="16" t="str">
        <f t="shared" si="13"/>
        <v/>
      </c>
      <c r="J119" s="16" t="str">
        <f t="shared" si="14"/>
        <v/>
      </c>
    </row>
    <row r="120" spans="1:10">
      <c r="A120" s="139">
        <v>111</v>
      </c>
      <c r="B120" s="140"/>
      <c r="C120" s="140"/>
      <c r="D120" s="140"/>
      <c r="E120" s="140"/>
      <c r="F120" s="142"/>
      <c r="G120" s="140"/>
      <c r="H120" s="141"/>
      <c r="I120" s="16" t="str">
        <f t="shared" si="13"/>
        <v/>
      </c>
      <c r="J120" s="16" t="str">
        <f t="shared" si="14"/>
        <v/>
      </c>
    </row>
    <row r="121" spans="1:10">
      <c r="A121" s="139">
        <v>112</v>
      </c>
      <c r="B121" s="140"/>
      <c r="C121" s="140"/>
      <c r="D121" s="140"/>
      <c r="E121" s="140"/>
      <c r="F121" s="142"/>
      <c r="G121" s="140"/>
      <c r="H121" s="141"/>
      <c r="I121" s="16" t="str">
        <f t="shared" si="13"/>
        <v/>
      </c>
      <c r="J121" s="16" t="str">
        <f t="shared" si="14"/>
        <v/>
      </c>
    </row>
    <row r="122" spans="1:10">
      <c r="A122" s="139">
        <v>113</v>
      </c>
      <c r="B122" s="140"/>
      <c r="C122" s="140"/>
      <c r="D122" s="140"/>
      <c r="E122" s="140"/>
      <c r="F122" s="142"/>
      <c r="G122" s="140"/>
      <c r="H122" s="141"/>
      <c r="I122" s="16" t="str">
        <f t="shared" si="13"/>
        <v/>
      </c>
      <c r="J122" s="16" t="str">
        <f t="shared" si="14"/>
        <v/>
      </c>
    </row>
    <row r="123" spans="1:10">
      <c r="A123" s="139">
        <v>114</v>
      </c>
      <c r="B123" s="140"/>
      <c r="C123" s="140"/>
      <c r="D123" s="140"/>
      <c r="E123" s="140"/>
      <c r="F123" s="142"/>
      <c r="G123" s="140"/>
      <c r="H123" s="141"/>
      <c r="I123" s="16" t="str">
        <f t="shared" si="13"/>
        <v/>
      </c>
      <c r="J123" s="16" t="str">
        <f t="shared" si="14"/>
        <v/>
      </c>
    </row>
    <row r="124" spans="1:10">
      <c r="A124" s="139">
        <v>115</v>
      </c>
      <c r="B124" s="140"/>
      <c r="C124" s="140"/>
      <c r="D124" s="140"/>
      <c r="E124" s="140"/>
      <c r="F124" s="142"/>
      <c r="G124" s="140"/>
      <c r="H124" s="141"/>
      <c r="I124" s="16" t="str">
        <f t="shared" si="13"/>
        <v/>
      </c>
      <c r="J124" s="16" t="str">
        <f t="shared" si="14"/>
        <v/>
      </c>
    </row>
    <row r="125" spans="1:10">
      <c r="A125" s="139">
        <v>116</v>
      </c>
      <c r="B125" s="140"/>
      <c r="C125" s="140"/>
      <c r="D125" s="140"/>
      <c r="E125" s="140"/>
      <c r="F125" s="142"/>
      <c r="G125" s="140"/>
      <c r="H125" s="141"/>
      <c r="I125" s="16" t="str">
        <f t="shared" si="13"/>
        <v/>
      </c>
      <c r="J125" s="16" t="str">
        <f t="shared" si="14"/>
        <v/>
      </c>
    </row>
    <row r="126" spans="1:10">
      <c r="A126" s="139">
        <v>117</v>
      </c>
      <c r="B126" s="140"/>
      <c r="C126" s="140"/>
      <c r="D126" s="140"/>
      <c r="E126" s="140"/>
      <c r="F126" s="142"/>
      <c r="G126" s="140"/>
      <c r="H126" s="141"/>
      <c r="I126" s="16" t="str">
        <f t="shared" si="13"/>
        <v/>
      </c>
      <c r="J126" s="16" t="str">
        <f t="shared" si="14"/>
        <v/>
      </c>
    </row>
    <row r="127" spans="1:10">
      <c r="A127" s="139">
        <v>118</v>
      </c>
      <c r="B127" s="140"/>
      <c r="C127" s="140"/>
      <c r="D127" s="140"/>
      <c r="E127" s="140"/>
      <c r="F127" s="142"/>
      <c r="G127" s="140"/>
      <c r="H127" s="141"/>
      <c r="I127" s="16" t="str">
        <f t="shared" si="13"/>
        <v/>
      </c>
      <c r="J127" s="16" t="str">
        <f t="shared" si="14"/>
        <v/>
      </c>
    </row>
    <row r="128" spans="1:10">
      <c r="A128" s="139">
        <v>119</v>
      </c>
      <c r="B128" s="140"/>
      <c r="C128" s="140"/>
      <c r="D128" s="140"/>
      <c r="E128" s="140"/>
      <c r="F128" s="142"/>
      <c r="G128" s="140"/>
      <c r="H128" s="141"/>
      <c r="I128" s="16" t="str">
        <f t="shared" si="13"/>
        <v/>
      </c>
      <c r="J128" s="16" t="str">
        <f t="shared" si="14"/>
        <v/>
      </c>
    </row>
    <row r="129" spans="1:10">
      <c r="A129" s="139">
        <v>120</v>
      </c>
      <c r="B129" s="140"/>
      <c r="C129" s="140"/>
      <c r="D129" s="140"/>
      <c r="E129" s="140"/>
      <c r="F129" s="142"/>
      <c r="G129" s="140"/>
      <c r="H129" s="141"/>
      <c r="I129" s="16" t="str">
        <f t="shared" si="13"/>
        <v/>
      </c>
      <c r="J129" s="16" t="str">
        <f t="shared" si="14"/>
        <v/>
      </c>
    </row>
    <row r="130" spans="1:10">
      <c r="A130" s="139">
        <v>121</v>
      </c>
      <c r="B130" s="140"/>
      <c r="C130" s="140"/>
      <c r="D130" s="140"/>
      <c r="E130" s="140"/>
      <c r="F130" s="142"/>
      <c r="G130" s="140"/>
      <c r="H130" s="141"/>
      <c r="I130" s="16" t="str">
        <f t="shared" si="13"/>
        <v/>
      </c>
      <c r="J130" s="16" t="str">
        <f t="shared" si="14"/>
        <v/>
      </c>
    </row>
    <row r="131" spans="1:10">
      <c r="A131" s="139">
        <v>122</v>
      </c>
      <c r="B131" s="140"/>
      <c r="C131" s="140"/>
      <c r="D131" s="140"/>
      <c r="E131" s="140"/>
      <c r="F131" s="142"/>
      <c r="G131" s="140"/>
      <c r="H131" s="141"/>
      <c r="I131" s="16" t="str">
        <f t="shared" si="13"/>
        <v/>
      </c>
      <c r="J131" s="16" t="str">
        <f t="shared" si="14"/>
        <v/>
      </c>
    </row>
    <row r="132" spans="1:10">
      <c r="A132" s="139">
        <v>123</v>
      </c>
      <c r="B132" s="140"/>
      <c r="C132" s="140"/>
      <c r="D132" s="140"/>
      <c r="E132" s="140"/>
      <c r="F132" s="142"/>
      <c r="G132" s="140"/>
      <c r="H132" s="141"/>
      <c r="I132" s="16" t="str">
        <f t="shared" si="13"/>
        <v/>
      </c>
      <c r="J132" s="16" t="str">
        <f t="shared" si="14"/>
        <v/>
      </c>
    </row>
    <row r="133" spans="1:10">
      <c r="A133" s="139">
        <v>124</v>
      </c>
      <c r="B133" s="140"/>
      <c r="C133" s="140"/>
      <c r="D133" s="140"/>
      <c r="E133" s="140"/>
      <c r="F133" s="142"/>
      <c r="G133" s="140"/>
      <c r="H133" s="141"/>
      <c r="I133" s="16" t="str">
        <f t="shared" si="13"/>
        <v/>
      </c>
      <c r="J133" s="16" t="str">
        <f t="shared" si="14"/>
        <v/>
      </c>
    </row>
    <row r="134" spans="1:10">
      <c r="A134" s="139">
        <v>125</v>
      </c>
      <c r="B134" s="140"/>
      <c r="C134" s="140"/>
      <c r="D134" s="140"/>
      <c r="E134" s="140"/>
      <c r="F134" s="142"/>
      <c r="G134" s="140"/>
      <c r="H134" s="141"/>
      <c r="I134" s="16" t="str">
        <f t="shared" si="13"/>
        <v/>
      </c>
      <c r="J134" s="16" t="str">
        <f t="shared" si="14"/>
        <v/>
      </c>
    </row>
    <row r="135" spans="1:10">
      <c r="A135" s="139">
        <v>126</v>
      </c>
      <c r="B135" s="140"/>
      <c r="C135" s="140"/>
      <c r="D135" s="140"/>
      <c r="E135" s="140"/>
      <c r="F135" s="142"/>
      <c r="G135" s="140"/>
      <c r="H135" s="141"/>
      <c r="I135" s="16" t="str">
        <f t="shared" si="13"/>
        <v/>
      </c>
      <c r="J135" s="16" t="str">
        <f t="shared" si="14"/>
        <v/>
      </c>
    </row>
    <row r="136" spans="1:10">
      <c r="A136" s="139">
        <v>127</v>
      </c>
      <c r="B136" s="140"/>
      <c r="C136" s="140"/>
      <c r="D136" s="140"/>
      <c r="E136" s="140"/>
      <c r="F136" s="142"/>
      <c r="G136" s="140"/>
      <c r="H136" s="141"/>
      <c r="I136" s="16" t="str">
        <f t="shared" si="13"/>
        <v/>
      </c>
      <c r="J136" s="16" t="str">
        <f t="shared" si="14"/>
        <v/>
      </c>
    </row>
    <row r="137" spans="1:10">
      <c r="A137" s="139">
        <v>128</v>
      </c>
      <c r="B137" s="140"/>
      <c r="C137" s="140"/>
      <c r="D137" s="140"/>
      <c r="E137" s="140"/>
      <c r="F137" s="142"/>
      <c r="G137" s="140"/>
      <c r="H137" s="141"/>
      <c r="I137" s="16" t="str">
        <f t="shared" si="13"/>
        <v/>
      </c>
      <c r="J137" s="16" t="str">
        <f t="shared" si="14"/>
        <v/>
      </c>
    </row>
    <row r="138" spans="1:10">
      <c r="A138" s="139">
        <v>129</v>
      </c>
      <c r="B138" s="140"/>
      <c r="C138" s="140"/>
      <c r="D138" s="140"/>
      <c r="E138" s="140"/>
      <c r="F138" s="142"/>
      <c r="G138" s="140"/>
      <c r="H138" s="141"/>
      <c r="I138" s="16" t="str">
        <f t="shared" ref="I138:I201" si="20">IF(OR($B138="",$C138="",$D138="",$E138="",$F138&lt;an_initial,$F138&gt;an_final,$N138=FALSE),"",EBOOK/O138)</f>
        <v/>
      </c>
      <c r="J138" s="16" t="str">
        <f t="shared" ref="J138:J201" si="21">IF(OR($B138="",$C138="",$D138="",$E138="",$F138="",$F138&gt;an_final,$N138=FALSE),"",EBOOK/O138)</f>
        <v/>
      </c>
    </row>
    <row r="139" spans="1:10">
      <c r="A139" s="139">
        <v>130</v>
      </c>
      <c r="B139" s="140"/>
      <c r="C139" s="140"/>
      <c r="D139" s="140"/>
      <c r="E139" s="140"/>
      <c r="F139" s="142"/>
      <c r="G139" s="140"/>
      <c r="H139" s="141"/>
      <c r="I139" s="16" t="str">
        <f t="shared" si="20"/>
        <v/>
      </c>
      <c r="J139" s="16" t="str">
        <f t="shared" si="21"/>
        <v/>
      </c>
    </row>
    <row r="140" spans="1:10">
      <c r="A140" s="139">
        <v>131</v>
      </c>
      <c r="B140" s="140"/>
      <c r="C140" s="140"/>
      <c r="D140" s="140"/>
      <c r="E140" s="140"/>
      <c r="F140" s="142"/>
      <c r="G140" s="140"/>
      <c r="H140" s="141"/>
      <c r="I140" s="16" t="str">
        <f t="shared" si="20"/>
        <v/>
      </c>
      <c r="J140" s="16" t="str">
        <f t="shared" si="21"/>
        <v/>
      </c>
    </row>
    <row r="141" spans="1:10">
      <c r="A141" s="139">
        <v>132</v>
      </c>
      <c r="B141" s="140"/>
      <c r="C141" s="140"/>
      <c r="D141" s="140"/>
      <c r="E141" s="140"/>
      <c r="F141" s="142"/>
      <c r="G141" s="140"/>
      <c r="H141" s="141"/>
      <c r="I141" s="16" t="str">
        <f t="shared" si="20"/>
        <v/>
      </c>
      <c r="J141" s="16" t="str">
        <f t="shared" si="21"/>
        <v/>
      </c>
    </row>
    <row r="142" spans="1:10">
      <c r="A142" s="139">
        <v>133</v>
      </c>
      <c r="B142" s="140"/>
      <c r="C142" s="140"/>
      <c r="D142" s="140"/>
      <c r="E142" s="140"/>
      <c r="F142" s="142"/>
      <c r="G142" s="140"/>
      <c r="H142" s="141"/>
      <c r="I142" s="16" t="str">
        <f t="shared" si="20"/>
        <v/>
      </c>
      <c r="J142" s="16" t="str">
        <f t="shared" si="21"/>
        <v/>
      </c>
    </row>
    <row r="143" spans="1:10">
      <c r="A143" s="139">
        <v>134</v>
      </c>
      <c r="B143" s="140"/>
      <c r="C143" s="140"/>
      <c r="D143" s="140"/>
      <c r="E143" s="140"/>
      <c r="F143" s="142"/>
      <c r="G143" s="140"/>
      <c r="H143" s="141"/>
      <c r="I143" s="16" t="str">
        <f t="shared" si="20"/>
        <v/>
      </c>
      <c r="J143" s="16" t="str">
        <f t="shared" si="21"/>
        <v/>
      </c>
    </row>
    <row r="144" spans="1:10">
      <c r="A144" s="139">
        <v>135</v>
      </c>
      <c r="B144" s="140"/>
      <c r="C144" s="140"/>
      <c r="D144" s="140"/>
      <c r="E144" s="140"/>
      <c r="F144" s="142"/>
      <c r="G144" s="140"/>
      <c r="H144" s="141"/>
      <c r="I144" s="16" t="str">
        <f t="shared" si="20"/>
        <v/>
      </c>
      <c r="J144" s="16" t="str">
        <f t="shared" si="21"/>
        <v/>
      </c>
    </row>
    <row r="145" spans="1:10">
      <c r="A145" s="139">
        <v>136</v>
      </c>
      <c r="B145" s="140"/>
      <c r="C145" s="140"/>
      <c r="D145" s="140"/>
      <c r="E145" s="140"/>
      <c r="F145" s="142"/>
      <c r="G145" s="140"/>
      <c r="H145" s="141"/>
      <c r="I145" s="16" t="str">
        <f t="shared" si="20"/>
        <v/>
      </c>
      <c r="J145" s="16" t="str">
        <f t="shared" si="21"/>
        <v/>
      </c>
    </row>
    <row r="146" spans="1:10">
      <c r="A146" s="139">
        <v>137</v>
      </c>
      <c r="B146" s="140"/>
      <c r="C146" s="140"/>
      <c r="D146" s="140"/>
      <c r="E146" s="140"/>
      <c r="F146" s="142"/>
      <c r="G146" s="140"/>
      <c r="H146" s="141"/>
      <c r="I146" s="16" t="str">
        <f t="shared" si="20"/>
        <v/>
      </c>
      <c r="J146" s="16" t="str">
        <f t="shared" si="21"/>
        <v/>
      </c>
    </row>
    <row r="147" spans="1:10">
      <c r="A147" s="139">
        <v>138</v>
      </c>
      <c r="B147" s="140"/>
      <c r="C147" s="140"/>
      <c r="D147" s="140"/>
      <c r="E147" s="140"/>
      <c r="F147" s="142"/>
      <c r="G147" s="140"/>
      <c r="H147" s="141"/>
      <c r="I147" s="16" t="str">
        <f t="shared" si="20"/>
        <v/>
      </c>
      <c r="J147" s="16" t="str">
        <f t="shared" si="21"/>
        <v/>
      </c>
    </row>
    <row r="148" spans="1:10">
      <c r="A148" s="139">
        <v>139</v>
      </c>
      <c r="B148" s="140"/>
      <c r="C148" s="140"/>
      <c r="D148" s="140"/>
      <c r="E148" s="140"/>
      <c r="F148" s="142"/>
      <c r="G148" s="140"/>
      <c r="H148" s="141"/>
      <c r="I148" s="16" t="str">
        <f t="shared" si="20"/>
        <v/>
      </c>
      <c r="J148" s="16" t="str">
        <f t="shared" si="21"/>
        <v/>
      </c>
    </row>
    <row r="149" spans="1:10">
      <c r="A149" s="139">
        <v>140</v>
      </c>
      <c r="B149" s="140"/>
      <c r="C149" s="140"/>
      <c r="D149" s="140"/>
      <c r="E149" s="140"/>
      <c r="F149" s="142"/>
      <c r="G149" s="140"/>
      <c r="H149" s="141"/>
      <c r="I149" s="16" t="str">
        <f t="shared" si="20"/>
        <v/>
      </c>
      <c r="J149" s="16" t="str">
        <f t="shared" si="21"/>
        <v/>
      </c>
    </row>
    <row r="150" spans="1:10">
      <c r="A150" s="139">
        <v>141</v>
      </c>
      <c r="B150" s="140"/>
      <c r="C150" s="140"/>
      <c r="D150" s="140"/>
      <c r="E150" s="140"/>
      <c r="F150" s="142"/>
      <c r="G150" s="140"/>
      <c r="H150" s="141"/>
      <c r="I150" s="16" t="str">
        <f t="shared" si="20"/>
        <v/>
      </c>
      <c r="J150" s="16" t="str">
        <f t="shared" si="21"/>
        <v/>
      </c>
    </row>
    <row r="151" spans="1:10">
      <c r="A151" s="139">
        <v>142</v>
      </c>
      <c r="B151" s="140"/>
      <c r="C151" s="140"/>
      <c r="D151" s="140"/>
      <c r="E151" s="140"/>
      <c r="F151" s="142"/>
      <c r="G151" s="140"/>
      <c r="H151" s="141"/>
      <c r="I151" s="16" t="str">
        <f t="shared" si="20"/>
        <v/>
      </c>
      <c r="J151" s="16" t="str">
        <f t="shared" si="21"/>
        <v/>
      </c>
    </row>
    <row r="152" spans="1:10">
      <c r="A152" s="139">
        <v>143</v>
      </c>
      <c r="B152" s="140"/>
      <c r="C152" s="140"/>
      <c r="D152" s="140"/>
      <c r="E152" s="140"/>
      <c r="F152" s="142"/>
      <c r="G152" s="140"/>
      <c r="H152" s="141"/>
      <c r="I152" s="16" t="str">
        <f t="shared" si="20"/>
        <v/>
      </c>
      <c r="J152" s="16" t="str">
        <f t="shared" si="21"/>
        <v/>
      </c>
    </row>
    <row r="153" spans="1:10">
      <c r="A153" s="139">
        <v>144</v>
      </c>
      <c r="B153" s="140"/>
      <c r="C153" s="140"/>
      <c r="D153" s="140"/>
      <c r="E153" s="140"/>
      <c r="F153" s="142"/>
      <c r="G153" s="140"/>
      <c r="H153" s="141"/>
      <c r="I153" s="16" t="str">
        <f t="shared" si="20"/>
        <v/>
      </c>
      <c r="J153" s="16" t="str">
        <f t="shared" si="21"/>
        <v/>
      </c>
    </row>
    <row r="154" spans="1:10">
      <c r="A154" s="139">
        <v>145</v>
      </c>
      <c r="B154" s="140"/>
      <c r="C154" s="140"/>
      <c r="D154" s="140"/>
      <c r="E154" s="140"/>
      <c r="F154" s="142"/>
      <c r="G154" s="140"/>
      <c r="H154" s="141"/>
      <c r="I154" s="16" t="str">
        <f t="shared" si="20"/>
        <v/>
      </c>
      <c r="J154" s="16" t="str">
        <f t="shared" si="21"/>
        <v/>
      </c>
    </row>
    <row r="155" spans="1:10">
      <c r="A155" s="139">
        <v>146</v>
      </c>
      <c r="B155" s="140"/>
      <c r="C155" s="140"/>
      <c r="D155" s="140"/>
      <c r="E155" s="140"/>
      <c r="F155" s="142"/>
      <c r="G155" s="140"/>
      <c r="H155" s="141"/>
      <c r="I155" s="16" t="str">
        <f t="shared" si="20"/>
        <v/>
      </c>
      <c r="J155" s="16" t="str">
        <f t="shared" si="21"/>
        <v/>
      </c>
    </row>
    <row r="156" spans="1:10">
      <c r="A156" s="139">
        <v>147</v>
      </c>
      <c r="B156" s="140"/>
      <c r="C156" s="140"/>
      <c r="D156" s="140"/>
      <c r="E156" s="140"/>
      <c r="F156" s="142"/>
      <c r="G156" s="140"/>
      <c r="H156" s="141"/>
      <c r="I156" s="16" t="str">
        <f t="shared" si="20"/>
        <v/>
      </c>
      <c r="J156" s="16" t="str">
        <f t="shared" si="21"/>
        <v/>
      </c>
    </row>
    <row r="157" spans="1:10">
      <c r="A157" s="139">
        <v>148</v>
      </c>
      <c r="B157" s="140"/>
      <c r="C157" s="140"/>
      <c r="D157" s="140"/>
      <c r="E157" s="140"/>
      <c r="F157" s="142"/>
      <c r="G157" s="140"/>
      <c r="H157" s="141"/>
      <c r="I157" s="16" t="str">
        <f t="shared" si="20"/>
        <v/>
      </c>
      <c r="J157" s="16" t="str">
        <f t="shared" si="21"/>
        <v/>
      </c>
    </row>
    <row r="158" spans="1:10">
      <c r="A158" s="139">
        <v>149</v>
      </c>
      <c r="B158" s="140"/>
      <c r="C158" s="140"/>
      <c r="D158" s="140"/>
      <c r="E158" s="140"/>
      <c r="F158" s="142"/>
      <c r="G158" s="140"/>
      <c r="H158" s="141"/>
      <c r="I158" s="16" t="str">
        <f t="shared" si="20"/>
        <v/>
      </c>
      <c r="J158" s="16" t="str">
        <f t="shared" si="21"/>
        <v/>
      </c>
    </row>
    <row r="159" spans="1:10">
      <c r="A159" s="139">
        <v>150</v>
      </c>
      <c r="B159" s="140"/>
      <c r="C159" s="140"/>
      <c r="D159" s="140"/>
      <c r="E159" s="140"/>
      <c r="F159" s="142"/>
      <c r="G159" s="140"/>
      <c r="H159" s="141"/>
      <c r="I159" s="16" t="str">
        <f t="shared" si="20"/>
        <v/>
      </c>
      <c r="J159" s="16" t="str">
        <f t="shared" si="21"/>
        <v/>
      </c>
    </row>
    <row r="160" spans="1:10">
      <c r="A160" s="139">
        <v>151</v>
      </c>
      <c r="B160" s="140"/>
      <c r="C160" s="140"/>
      <c r="D160" s="140"/>
      <c r="E160" s="140"/>
      <c r="F160" s="142"/>
      <c r="G160" s="140"/>
      <c r="H160" s="141"/>
      <c r="I160" s="16" t="str">
        <f t="shared" si="20"/>
        <v/>
      </c>
      <c r="J160" s="16" t="str">
        <f t="shared" si="21"/>
        <v/>
      </c>
    </row>
    <row r="161" spans="1:10">
      <c r="A161" s="139">
        <v>152</v>
      </c>
      <c r="B161" s="140"/>
      <c r="C161" s="140"/>
      <c r="D161" s="140"/>
      <c r="E161" s="140"/>
      <c r="F161" s="142"/>
      <c r="G161" s="140"/>
      <c r="H161" s="141"/>
      <c r="I161" s="16" t="str">
        <f t="shared" si="20"/>
        <v/>
      </c>
      <c r="J161" s="16" t="str">
        <f t="shared" si="21"/>
        <v/>
      </c>
    </row>
    <row r="162" spans="1:10">
      <c r="A162" s="139">
        <v>153</v>
      </c>
      <c r="B162" s="140"/>
      <c r="C162" s="140"/>
      <c r="D162" s="140"/>
      <c r="E162" s="140"/>
      <c r="F162" s="142"/>
      <c r="G162" s="140"/>
      <c r="H162" s="141"/>
      <c r="I162" s="16" t="str">
        <f t="shared" si="20"/>
        <v/>
      </c>
      <c r="J162" s="16" t="str">
        <f t="shared" si="21"/>
        <v/>
      </c>
    </row>
    <row r="163" spans="1:10">
      <c r="A163" s="139">
        <v>154</v>
      </c>
      <c r="B163" s="140"/>
      <c r="C163" s="140"/>
      <c r="D163" s="140"/>
      <c r="E163" s="140"/>
      <c r="F163" s="142"/>
      <c r="G163" s="140"/>
      <c r="H163" s="141"/>
      <c r="I163" s="16" t="str">
        <f t="shared" si="20"/>
        <v/>
      </c>
      <c r="J163" s="16" t="str">
        <f t="shared" si="21"/>
        <v/>
      </c>
    </row>
    <row r="164" spans="1:10">
      <c r="A164" s="139">
        <v>155</v>
      </c>
      <c r="B164" s="140"/>
      <c r="C164" s="140"/>
      <c r="D164" s="140"/>
      <c r="E164" s="140"/>
      <c r="F164" s="142"/>
      <c r="G164" s="140"/>
      <c r="H164" s="141"/>
      <c r="I164" s="16" t="str">
        <f t="shared" si="20"/>
        <v/>
      </c>
      <c r="J164" s="16" t="str">
        <f t="shared" si="21"/>
        <v/>
      </c>
    </row>
    <row r="165" spans="1:10">
      <c r="A165" s="139">
        <v>156</v>
      </c>
      <c r="B165" s="140"/>
      <c r="C165" s="140"/>
      <c r="D165" s="140"/>
      <c r="E165" s="140"/>
      <c r="F165" s="142"/>
      <c r="G165" s="140"/>
      <c r="H165" s="141"/>
      <c r="I165" s="16" t="str">
        <f t="shared" si="20"/>
        <v/>
      </c>
      <c r="J165" s="16" t="str">
        <f t="shared" si="21"/>
        <v/>
      </c>
    </row>
    <row r="166" spans="1:10">
      <c r="A166" s="139">
        <v>157</v>
      </c>
      <c r="B166" s="140"/>
      <c r="C166" s="140"/>
      <c r="D166" s="140"/>
      <c r="E166" s="140"/>
      <c r="F166" s="142"/>
      <c r="G166" s="140"/>
      <c r="H166" s="141"/>
      <c r="I166" s="16" t="str">
        <f t="shared" si="20"/>
        <v/>
      </c>
      <c r="J166" s="16" t="str">
        <f t="shared" si="21"/>
        <v/>
      </c>
    </row>
    <row r="167" spans="1:10">
      <c r="A167" s="139">
        <v>158</v>
      </c>
      <c r="B167" s="140"/>
      <c r="C167" s="140"/>
      <c r="D167" s="140"/>
      <c r="E167" s="140"/>
      <c r="F167" s="142"/>
      <c r="G167" s="140"/>
      <c r="H167" s="141"/>
      <c r="I167" s="16" t="str">
        <f t="shared" si="20"/>
        <v/>
      </c>
      <c r="J167" s="16" t="str">
        <f t="shared" si="21"/>
        <v/>
      </c>
    </row>
    <row r="168" spans="1:10">
      <c r="A168" s="139">
        <v>159</v>
      </c>
      <c r="B168" s="140"/>
      <c r="C168" s="140"/>
      <c r="D168" s="140"/>
      <c r="E168" s="140"/>
      <c r="F168" s="142"/>
      <c r="G168" s="140"/>
      <c r="H168" s="141"/>
      <c r="I168" s="16" t="str">
        <f t="shared" si="20"/>
        <v/>
      </c>
      <c r="J168" s="16" t="str">
        <f t="shared" si="21"/>
        <v/>
      </c>
    </row>
    <row r="169" spans="1:10">
      <c r="A169" s="139">
        <v>160</v>
      </c>
      <c r="B169" s="140"/>
      <c r="C169" s="140"/>
      <c r="D169" s="140"/>
      <c r="E169" s="140"/>
      <c r="F169" s="142"/>
      <c r="G169" s="140"/>
      <c r="H169" s="141"/>
      <c r="I169" s="16" t="str">
        <f t="shared" si="20"/>
        <v/>
      </c>
      <c r="J169" s="16" t="str">
        <f t="shared" si="21"/>
        <v/>
      </c>
    </row>
    <row r="170" spans="1:10">
      <c r="A170" s="139">
        <v>161</v>
      </c>
      <c r="B170" s="140"/>
      <c r="C170" s="140"/>
      <c r="D170" s="140"/>
      <c r="E170" s="140"/>
      <c r="F170" s="142"/>
      <c r="G170" s="140"/>
      <c r="H170" s="141"/>
      <c r="I170" s="16" t="str">
        <f t="shared" si="20"/>
        <v/>
      </c>
      <c r="J170" s="16" t="str">
        <f t="shared" si="21"/>
        <v/>
      </c>
    </row>
    <row r="171" spans="1:10">
      <c r="A171" s="139">
        <v>162</v>
      </c>
      <c r="B171" s="140"/>
      <c r="C171" s="140"/>
      <c r="D171" s="140"/>
      <c r="E171" s="140"/>
      <c r="F171" s="142"/>
      <c r="G171" s="140"/>
      <c r="H171" s="141"/>
      <c r="I171" s="16" t="str">
        <f t="shared" si="20"/>
        <v/>
      </c>
      <c r="J171" s="16" t="str">
        <f t="shared" si="21"/>
        <v/>
      </c>
    </row>
    <row r="172" spans="1:10">
      <c r="A172" s="139">
        <v>163</v>
      </c>
      <c r="B172" s="140"/>
      <c r="C172" s="140"/>
      <c r="D172" s="140"/>
      <c r="E172" s="140"/>
      <c r="F172" s="142"/>
      <c r="G172" s="140"/>
      <c r="H172" s="141"/>
      <c r="I172" s="16" t="str">
        <f t="shared" si="20"/>
        <v/>
      </c>
      <c r="J172" s="16" t="str">
        <f t="shared" si="21"/>
        <v/>
      </c>
    </row>
    <row r="173" spans="1:10">
      <c r="A173" s="139">
        <v>164</v>
      </c>
      <c r="B173" s="140"/>
      <c r="C173" s="140"/>
      <c r="D173" s="140"/>
      <c r="E173" s="140"/>
      <c r="F173" s="142"/>
      <c r="G173" s="140"/>
      <c r="H173" s="141"/>
      <c r="I173" s="16" t="str">
        <f t="shared" si="20"/>
        <v/>
      </c>
      <c r="J173" s="16" t="str">
        <f t="shared" si="21"/>
        <v/>
      </c>
    </row>
    <row r="174" spans="1:10">
      <c r="A174" s="139">
        <v>165</v>
      </c>
      <c r="B174" s="140"/>
      <c r="C174" s="140"/>
      <c r="D174" s="140"/>
      <c r="E174" s="140"/>
      <c r="F174" s="142"/>
      <c r="G174" s="140"/>
      <c r="H174" s="141"/>
      <c r="I174" s="16" t="str">
        <f t="shared" si="20"/>
        <v/>
      </c>
      <c r="J174" s="16" t="str">
        <f t="shared" si="21"/>
        <v/>
      </c>
    </row>
    <row r="175" spans="1:10">
      <c r="A175" s="139">
        <v>166</v>
      </c>
      <c r="B175" s="140"/>
      <c r="C175" s="140"/>
      <c r="D175" s="140"/>
      <c r="E175" s="140"/>
      <c r="F175" s="142"/>
      <c r="G175" s="140"/>
      <c r="H175" s="141"/>
      <c r="I175" s="16" t="str">
        <f t="shared" si="20"/>
        <v/>
      </c>
      <c r="J175" s="16" t="str">
        <f t="shared" si="21"/>
        <v/>
      </c>
    </row>
    <row r="176" spans="1:10">
      <c r="A176" s="139">
        <v>167</v>
      </c>
      <c r="B176" s="140"/>
      <c r="C176" s="140"/>
      <c r="D176" s="140"/>
      <c r="E176" s="140"/>
      <c r="F176" s="142"/>
      <c r="G176" s="140"/>
      <c r="H176" s="141"/>
      <c r="I176" s="16" t="str">
        <f t="shared" si="20"/>
        <v/>
      </c>
      <c r="J176" s="16" t="str">
        <f t="shared" si="21"/>
        <v/>
      </c>
    </row>
    <row r="177" spans="1:10">
      <c r="A177" s="139">
        <v>168</v>
      </c>
      <c r="B177" s="140"/>
      <c r="C177" s="140"/>
      <c r="D177" s="140"/>
      <c r="E177" s="140"/>
      <c r="F177" s="142"/>
      <c r="G177" s="140"/>
      <c r="H177" s="141"/>
      <c r="I177" s="16" t="str">
        <f t="shared" si="20"/>
        <v/>
      </c>
      <c r="J177" s="16" t="str">
        <f t="shared" si="21"/>
        <v/>
      </c>
    </row>
    <row r="178" spans="1:10">
      <c r="A178" s="139">
        <v>169</v>
      </c>
      <c r="B178" s="140"/>
      <c r="C178" s="140"/>
      <c r="D178" s="140"/>
      <c r="E178" s="140"/>
      <c r="F178" s="142"/>
      <c r="G178" s="140"/>
      <c r="H178" s="141"/>
      <c r="I178" s="16" t="str">
        <f t="shared" si="20"/>
        <v/>
      </c>
      <c r="J178" s="16" t="str">
        <f t="shared" si="21"/>
        <v/>
      </c>
    </row>
    <row r="179" spans="1:10">
      <c r="A179" s="139">
        <v>170</v>
      </c>
      <c r="B179" s="140"/>
      <c r="C179" s="140"/>
      <c r="D179" s="140"/>
      <c r="E179" s="140"/>
      <c r="F179" s="142"/>
      <c r="G179" s="140"/>
      <c r="H179" s="141"/>
      <c r="I179" s="16" t="str">
        <f t="shared" si="20"/>
        <v/>
      </c>
      <c r="J179" s="16" t="str">
        <f t="shared" si="21"/>
        <v/>
      </c>
    </row>
    <row r="180" spans="1:10">
      <c r="A180" s="139">
        <v>171</v>
      </c>
      <c r="B180" s="140"/>
      <c r="C180" s="140"/>
      <c r="D180" s="140"/>
      <c r="E180" s="140"/>
      <c r="F180" s="142"/>
      <c r="G180" s="140"/>
      <c r="H180" s="141"/>
      <c r="I180" s="16" t="str">
        <f t="shared" si="20"/>
        <v/>
      </c>
      <c r="J180" s="16" t="str">
        <f t="shared" si="21"/>
        <v/>
      </c>
    </row>
    <row r="181" spans="1:10">
      <c r="A181" s="139">
        <v>172</v>
      </c>
      <c r="B181" s="140"/>
      <c r="C181" s="140"/>
      <c r="D181" s="140"/>
      <c r="E181" s="140"/>
      <c r="F181" s="142"/>
      <c r="G181" s="140"/>
      <c r="H181" s="141"/>
      <c r="I181" s="16" t="str">
        <f t="shared" si="20"/>
        <v/>
      </c>
      <c r="J181" s="16" t="str">
        <f t="shared" si="21"/>
        <v/>
      </c>
    </row>
    <row r="182" spans="1:10">
      <c r="A182" s="139">
        <v>173</v>
      </c>
      <c r="B182" s="140"/>
      <c r="C182" s="140"/>
      <c r="D182" s="140"/>
      <c r="E182" s="140"/>
      <c r="F182" s="142"/>
      <c r="G182" s="140"/>
      <c r="H182" s="141"/>
      <c r="I182" s="16" t="str">
        <f t="shared" si="20"/>
        <v/>
      </c>
      <c r="J182" s="16" t="str">
        <f t="shared" si="21"/>
        <v/>
      </c>
    </row>
    <row r="183" spans="1:10">
      <c r="A183" s="139">
        <v>174</v>
      </c>
      <c r="B183" s="140"/>
      <c r="C183" s="140"/>
      <c r="D183" s="140"/>
      <c r="E183" s="140"/>
      <c r="F183" s="142"/>
      <c r="G183" s="140"/>
      <c r="H183" s="141"/>
      <c r="I183" s="16" t="str">
        <f t="shared" si="20"/>
        <v/>
      </c>
      <c r="J183" s="16" t="str">
        <f t="shared" si="21"/>
        <v/>
      </c>
    </row>
    <row r="184" spans="1:10">
      <c r="A184" s="139">
        <v>175</v>
      </c>
      <c r="B184" s="140"/>
      <c r="C184" s="140"/>
      <c r="D184" s="140"/>
      <c r="E184" s="140"/>
      <c r="F184" s="142"/>
      <c r="G184" s="140"/>
      <c r="H184" s="141"/>
      <c r="I184" s="16" t="str">
        <f t="shared" si="20"/>
        <v/>
      </c>
      <c r="J184" s="16" t="str">
        <f t="shared" si="21"/>
        <v/>
      </c>
    </row>
    <row r="185" spans="1:10">
      <c r="A185" s="139">
        <v>176</v>
      </c>
      <c r="B185" s="140"/>
      <c r="C185" s="140"/>
      <c r="D185" s="140"/>
      <c r="E185" s="140"/>
      <c r="F185" s="142"/>
      <c r="G185" s="140"/>
      <c r="H185" s="141"/>
      <c r="I185" s="16" t="str">
        <f t="shared" si="20"/>
        <v/>
      </c>
      <c r="J185" s="16" t="str">
        <f t="shared" si="21"/>
        <v/>
      </c>
    </row>
    <row r="186" spans="1:10">
      <c r="A186" s="139">
        <v>177</v>
      </c>
      <c r="B186" s="140"/>
      <c r="C186" s="140"/>
      <c r="D186" s="140"/>
      <c r="E186" s="140"/>
      <c r="F186" s="142"/>
      <c r="G186" s="140"/>
      <c r="H186" s="141"/>
      <c r="I186" s="16" t="str">
        <f t="shared" si="20"/>
        <v/>
      </c>
      <c r="J186" s="16" t="str">
        <f t="shared" si="21"/>
        <v/>
      </c>
    </row>
    <row r="187" spans="1:10">
      <c r="A187" s="139">
        <v>178</v>
      </c>
      <c r="B187" s="140"/>
      <c r="C187" s="140"/>
      <c r="D187" s="140"/>
      <c r="E187" s="140"/>
      <c r="F187" s="142"/>
      <c r="G187" s="140"/>
      <c r="H187" s="141"/>
      <c r="I187" s="16" t="str">
        <f t="shared" si="20"/>
        <v/>
      </c>
      <c r="J187" s="16" t="str">
        <f t="shared" si="21"/>
        <v/>
      </c>
    </row>
    <row r="188" spans="1:10">
      <c r="A188" s="139">
        <v>179</v>
      </c>
      <c r="B188" s="140"/>
      <c r="C188" s="140"/>
      <c r="D188" s="140"/>
      <c r="E188" s="140"/>
      <c r="F188" s="142"/>
      <c r="G188" s="140"/>
      <c r="H188" s="141"/>
      <c r="I188" s="16" t="str">
        <f t="shared" si="20"/>
        <v/>
      </c>
      <c r="J188" s="16" t="str">
        <f t="shared" si="21"/>
        <v/>
      </c>
    </row>
    <row r="189" spans="1:10">
      <c r="A189" s="139">
        <v>180</v>
      </c>
      <c r="B189" s="140"/>
      <c r="C189" s="140"/>
      <c r="D189" s="140"/>
      <c r="E189" s="140"/>
      <c r="F189" s="142"/>
      <c r="G189" s="140"/>
      <c r="H189" s="141"/>
      <c r="I189" s="16" t="str">
        <f t="shared" si="20"/>
        <v/>
      </c>
      <c r="J189" s="16" t="str">
        <f t="shared" si="21"/>
        <v/>
      </c>
    </row>
    <row r="190" spans="1:10">
      <c r="A190" s="139">
        <v>181</v>
      </c>
      <c r="B190" s="140"/>
      <c r="C190" s="140"/>
      <c r="D190" s="140"/>
      <c r="E190" s="140"/>
      <c r="F190" s="142"/>
      <c r="G190" s="140"/>
      <c r="H190" s="141"/>
      <c r="I190" s="16" t="str">
        <f t="shared" si="20"/>
        <v/>
      </c>
      <c r="J190" s="16" t="str">
        <f t="shared" si="21"/>
        <v/>
      </c>
    </row>
    <row r="191" spans="1:10">
      <c r="A191" s="139">
        <v>182</v>
      </c>
      <c r="B191" s="140"/>
      <c r="C191" s="140"/>
      <c r="D191" s="140"/>
      <c r="E191" s="140"/>
      <c r="F191" s="142"/>
      <c r="G191" s="140"/>
      <c r="H191" s="141"/>
      <c r="I191" s="16" t="str">
        <f t="shared" si="20"/>
        <v/>
      </c>
      <c r="J191" s="16" t="str">
        <f t="shared" si="21"/>
        <v/>
      </c>
    </row>
    <row r="192" spans="1:10">
      <c r="A192" s="139">
        <v>183</v>
      </c>
      <c r="B192" s="140"/>
      <c r="C192" s="140"/>
      <c r="D192" s="140"/>
      <c r="E192" s="140"/>
      <c r="F192" s="142"/>
      <c r="G192" s="140"/>
      <c r="H192" s="141"/>
      <c r="I192" s="16" t="str">
        <f t="shared" si="20"/>
        <v/>
      </c>
      <c r="J192" s="16" t="str">
        <f t="shared" si="21"/>
        <v/>
      </c>
    </row>
    <row r="193" spans="1:10">
      <c r="A193" s="139">
        <v>184</v>
      </c>
      <c r="B193" s="140"/>
      <c r="C193" s="140"/>
      <c r="D193" s="140"/>
      <c r="E193" s="140"/>
      <c r="F193" s="142"/>
      <c r="G193" s="140"/>
      <c r="H193" s="141"/>
      <c r="I193" s="16" t="str">
        <f t="shared" si="20"/>
        <v/>
      </c>
      <c r="J193" s="16" t="str">
        <f t="shared" si="21"/>
        <v/>
      </c>
    </row>
    <row r="194" spans="1:10">
      <c r="A194" s="139">
        <v>185</v>
      </c>
      <c r="B194" s="140"/>
      <c r="C194" s="140"/>
      <c r="D194" s="140"/>
      <c r="E194" s="140"/>
      <c r="F194" s="142"/>
      <c r="G194" s="140"/>
      <c r="H194" s="141"/>
      <c r="I194" s="16" t="str">
        <f t="shared" si="20"/>
        <v/>
      </c>
      <c r="J194" s="16" t="str">
        <f t="shared" si="21"/>
        <v/>
      </c>
    </row>
    <row r="195" spans="1:10">
      <c r="A195" s="139">
        <v>186</v>
      </c>
      <c r="B195" s="140"/>
      <c r="C195" s="140"/>
      <c r="D195" s="140"/>
      <c r="E195" s="140"/>
      <c r="F195" s="142"/>
      <c r="G195" s="140"/>
      <c r="H195" s="141"/>
      <c r="I195" s="16" t="str">
        <f t="shared" si="20"/>
        <v/>
      </c>
      <c r="J195" s="16" t="str">
        <f t="shared" si="21"/>
        <v/>
      </c>
    </row>
    <row r="196" spans="1:10">
      <c r="A196" s="139">
        <v>187</v>
      </c>
      <c r="B196" s="140"/>
      <c r="C196" s="140"/>
      <c r="D196" s="140"/>
      <c r="E196" s="140"/>
      <c r="F196" s="142"/>
      <c r="G196" s="140"/>
      <c r="H196" s="141"/>
      <c r="I196" s="16" t="str">
        <f t="shared" si="20"/>
        <v/>
      </c>
      <c r="J196" s="16" t="str">
        <f t="shared" si="21"/>
        <v/>
      </c>
    </row>
    <row r="197" spans="1:10">
      <c r="A197" s="139">
        <v>188</v>
      </c>
      <c r="B197" s="140"/>
      <c r="C197" s="140"/>
      <c r="D197" s="140"/>
      <c r="E197" s="140"/>
      <c r="F197" s="142"/>
      <c r="G197" s="140"/>
      <c r="H197" s="141"/>
      <c r="I197" s="16" t="str">
        <f t="shared" si="20"/>
        <v/>
      </c>
      <c r="J197" s="16" t="str">
        <f t="shared" si="21"/>
        <v/>
      </c>
    </row>
    <row r="198" spans="1:10">
      <c r="A198" s="139">
        <v>189</v>
      </c>
      <c r="B198" s="140"/>
      <c r="C198" s="140"/>
      <c r="D198" s="140"/>
      <c r="E198" s="140"/>
      <c r="F198" s="142"/>
      <c r="G198" s="140"/>
      <c r="H198" s="141"/>
      <c r="I198" s="16" t="str">
        <f t="shared" si="20"/>
        <v/>
      </c>
      <c r="J198" s="16" t="str">
        <f t="shared" si="21"/>
        <v/>
      </c>
    </row>
    <row r="199" spans="1:10">
      <c r="A199" s="139">
        <v>190</v>
      </c>
      <c r="B199" s="140"/>
      <c r="C199" s="140"/>
      <c r="D199" s="140"/>
      <c r="E199" s="140"/>
      <c r="F199" s="142"/>
      <c r="G199" s="140"/>
      <c r="H199" s="141"/>
      <c r="I199" s="16" t="str">
        <f t="shared" si="20"/>
        <v/>
      </c>
      <c r="J199" s="16" t="str">
        <f t="shared" si="21"/>
        <v/>
      </c>
    </row>
    <row r="200" spans="1:10">
      <c r="A200" s="139">
        <v>191</v>
      </c>
      <c r="B200" s="140"/>
      <c r="C200" s="140"/>
      <c r="D200" s="140"/>
      <c r="E200" s="140"/>
      <c r="F200" s="142"/>
      <c r="G200" s="140"/>
      <c r="H200" s="141"/>
      <c r="I200" s="16" t="str">
        <f t="shared" si="20"/>
        <v/>
      </c>
      <c r="J200" s="16" t="str">
        <f t="shared" si="21"/>
        <v/>
      </c>
    </row>
    <row r="201" spans="1:10">
      <c r="A201" s="139">
        <v>192</v>
      </c>
      <c r="B201" s="140"/>
      <c r="C201" s="140"/>
      <c r="D201" s="140"/>
      <c r="E201" s="140"/>
      <c r="F201" s="142"/>
      <c r="G201" s="140"/>
      <c r="H201" s="141"/>
      <c r="I201" s="16" t="str">
        <f t="shared" si="20"/>
        <v/>
      </c>
      <c r="J201" s="16" t="str">
        <f t="shared" si="21"/>
        <v/>
      </c>
    </row>
    <row r="202" spans="1:10">
      <c r="A202" s="139">
        <v>193</v>
      </c>
      <c r="B202" s="140"/>
      <c r="C202" s="140"/>
      <c r="D202" s="140"/>
      <c r="E202" s="140"/>
      <c r="F202" s="142"/>
      <c r="G202" s="140"/>
      <c r="H202" s="141"/>
      <c r="I202" s="16" t="str">
        <f t="shared" ref="I202:I259" si="22">IF(OR($B202="",$C202="",$D202="",$E202="",$F202&lt;an_initial,$F202&gt;an_final,$N202=FALSE),"",EBOOK/O202)</f>
        <v/>
      </c>
      <c r="J202" s="16" t="str">
        <f t="shared" ref="J202:J259" si="23">IF(OR($B202="",$C202="",$D202="",$E202="",$F202="",$F202&gt;an_final,$N202=FALSE),"",EBOOK/O202)</f>
        <v/>
      </c>
    </row>
    <row r="203" spans="1:10">
      <c r="A203" s="139">
        <v>194</v>
      </c>
      <c r="B203" s="140"/>
      <c r="C203" s="140"/>
      <c r="D203" s="140"/>
      <c r="E203" s="140"/>
      <c r="F203" s="142"/>
      <c r="G203" s="140"/>
      <c r="H203" s="141"/>
      <c r="I203" s="16" t="str">
        <f t="shared" si="22"/>
        <v/>
      </c>
      <c r="J203" s="16" t="str">
        <f t="shared" si="23"/>
        <v/>
      </c>
    </row>
    <row r="204" spans="1:10">
      <c r="A204" s="139">
        <v>195</v>
      </c>
      <c r="B204" s="140"/>
      <c r="C204" s="140"/>
      <c r="D204" s="140"/>
      <c r="E204" s="140"/>
      <c r="F204" s="142"/>
      <c r="G204" s="140"/>
      <c r="H204" s="141"/>
      <c r="I204" s="16" t="str">
        <f t="shared" si="22"/>
        <v/>
      </c>
      <c r="J204" s="16" t="str">
        <f t="shared" si="23"/>
        <v/>
      </c>
    </row>
    <row r="205" spans="1:10">
      <c r="A205" s="139">
        <v>196</v>
      </c>
      <c r="B205" s="140"/>
      <c r="C205" s="140"/>
      <c r="D205" s="140"/>
      <c r="E205" s="140"/>
      <c r="F205" s="142"/>
      <c r="G205" s="140"/>
      <c r="H205" s="141"/>
      <c r="I205" s="16" t="str">
        <f t="shared" si="22"/>
        <v/>
      </c>
      <c r="J205" s="16" t="str">
        <f t="shared" si="23"/>
        <v/>
      </c>
    </row>
    <row r="206" spans="1:10">
      <c r="A206" s="139">
        <v>197</v>
      </c>
      <c r="B206" s="140"/>
      <c r="C206" s="140"/>
      <c r="D206" s="140"/>
      <c r="E206" s="140"/>
      <c r="F206" s="142"/>
      <c r="G206" s="140"/>
      <c r="H206" s="141"/>
      <c r="I206" s="16" t="str">
        <f t="shared" si="22"/>
        <v/>
      </c>
      <c r="J206" s="16" t="str">
        <f t="shared" si="23"/>
        <v/>
      </c>
    </row>
    <row r="207" spans="1:10">
      <c r="A207" s="139">
        <v>198</v>
      </c>
      <c r="B207" s="140"/>
      <c r="C207" s="140"/>
      <c r="D207" s="140"/>
      <c r="E207" s="140"/>
      <c r="F207" s="142"/>
      <c r="G207" s="140"/>
      <c r="H207" s="141"/>
      <c r="I207" s="16" t="str">
        <f t="shared" si="22"/>
        <v/>
      </c>
      <c r="J207" s="16" t="str">
        <f t="shared" si="23"/>
        <v/>
      </c>
    </row>
    <row r="208" spans="1:10">
      <c r="A208" s="139">
        <v>199</v>
      </c>
      <c r="B208" s="140"/>
      <c r="C208" s="140"/>
      <c r="D208" s="140"/>
      <c r="E208" s="140"/>
      <c r="F208" s="142"/>
      <c r="G208" s="140"/>
      <c r="H208" s="141"/>
      <c r="I208" s="16" t="str">
        <f t="shared" si="22"/>
        <v/>
      </c>
      <c r="J208" s="16" t="str">
        <f t="shared" si="23"/>
        <v/>
      </c>
    </row>
    <row r="209" spans="1:10">
      <c r="A209" s="139">
        <v>200</v>
      </c>
      <c r="B209" s="140"/>
      <c r="C209" s="140"/>
      <c r="D209" s="140"/>
      <c r="E209" s="140"/>
      <c r="F209" s="142"/>
      <c r="G209" s="140"/>
      <c r="H209" s="141"/>
      <c r="I209" s="16" t="str">
        <f t="shared" si="22"/>
        <v/>
      </c>
      <c r="J209" s="16" t="str">
        <f t="shared" si="23"/>
        <v/>
      </c>
    </row>
    <row r="210" spans="1:10">
      <c r="A210" s="139">
        <v>201</v>
      </c>
      <c r="B210" s="140"/>
      <c r="C210" s="140"/>
      <c r="D210" s="140"/>
      <c r="E210" s="140"/>
      <c r="F210" s="142"/>
      <c r="G210" s="140"/>
      <c r="H210" s="141"/>
      <c r="I210" s="16" t="str">
        <f t="shared" si="22"/>
        <v/>
      </c>
      <c r="J210" s="16" t="str">
        <f t="shared" si="23"/>
        <v/>
      </c>
    </row>
    <row r="211" spans="1:10">
      <c r="A211" s="139">
        <v>202</v>
      </c>
      <c r="B211" s="140"/>
      <c r="C211" s="140"/>
      <c r="D211" s="140"/>
      <c r="E211" s="140"/>
      <c r="F211" s="142"/>
      <c r="G211" s="140"/>
      <c r="H211" s="141"/>
      <c r="I211" s="16" t="str">
        <f t="shared" si="22"/>
        <v/>
      </c>
      <c r="J211" s="16" t="str">
        <f t="shared" si="23"/>
        <v/>
      </c>
    </row>
    <row r="212" spans="1:10">
      <c r="A212" s="139">
        <v>203</v>
      </c>
      <c r="B212" s="140"/>
      <c r="C212" s="140"/>
      <c r="D212" s="140"/>
      <c r="E212" s="140"/>
      <c r="F212" s="142"/>
      <c r="G212" s="140"/>
      <c r="H212" s="141"/>
      <c r="I212" s="16" t="str">
        <f t="shared" si="22"/>
        <v/>
      </c>
      <c r="J212" s="16" t="str">
        <f t="shared" si="23"/>
        <v/>
      </c>
    </row>
    <row r="213" spans="1:10">
      <c r="A213" s="139">
        <v>204</v>
      </c>
      <c r="B213" s="140"/>
      <c r="C213" s="140"/>
      <c r="D213" s="140"/>
      <c r="E213" s="140"/>
      <c r="F213" s="142"/>
      <c r="G213" s="140"/>
      <c r="H213" s="141"/>
      <c r="I213" s="16" t="str">
        <f t="shared" si="22"/>
        <v/>
      </c>
      <c r="J213" s="16" t="str">
        <f t="shared" si="23"/>
        <v/>
      </c>
    </row>
    <row r="214" spans="1:10">
      <c r="A214" s="139">
        <v>205</v>
      </c>
      <c r="B214" s="140"/>
      <c r="C214" s="140"/>
      <c r="D214" s="140"/>
      <c r="E214" s="140"/>
      <c r="F214" s="142"/>
      <c r="G214" s="140"/>
      <c r="H214" s="141"/>
      <c r="I214" s="16" t="str">
        <f t="shared" si="22"/>
        <v/>
      </c>
      <c r="J214" s="16" t="str">
        <f t="shared" si="23"/>
        <v/>
      </c>
    </row>
    <row r="215" spans="1:10">
      <c r="A215" s="139">
        <v>206</v>
      </c>
      <c r="B215" s="140"/>
      <c r="C215" s="140"/>
      <c r="D215" s="140"/>
      <c r="E215" s="140"/>
      <c r="F215" s="142"/>
      <c r="G215" s="140"/>
      <c r="H215" s="141"/>
      <c r="I215" s="16" t="str">
        <f t="shared" si="22"/>
        <v/>
      </c>
      <c r="J215" s="16" t="str">
        <f t="shared" si="23"/>
        <v/>
      </c>
    </row>
    <row r="216" spans="1:10">
      <c r="A216" s="139">
        <v>207</v>
      </c>
      <c r="B216" s="140"/>
      <c r="C216" s="140"/>
      <c r="D216" s="140"/>
      <c r="E216" s="140"/>
      <c r="F216" s="142"/>
      <c r="G216" s="140"/>
      <c r="H216" s="141"/>
      <c r="I216" s="16" t="str">
        <f t="shared" si="22"/>
        <v/>
      </c>
      <c r="J216" s="16" t="str">
        <f t="shared" si="23"/>
        <v/>
      </c>
    </row>
    <row r="217" spans="1:10">
      <c r="A217" s="139">
        <v>208</v>
      </c>
      <c r="B217" s="140"/>
      <c r="C217" s="140"/>
      <c r="D217" s="140"/>
      <c r="E217" s="140"/>
      <c r="F217" s="142"/>
      <c r="G217" s="140"/>
      <c r="H217" s="141"/>
      <c r="I217" s="16" t="str">
        <f t="shared" si="22"/>
        <v/>
      </c>
      <c r="J217" s="16" t="str">
        <f t="shared" si="23"/>
        <v/>
      </c>
    </row>
    <row r="218" spans="1:10">
      <c r="A218" s="139">
        <v>209</v>
      </c>
      <c r="B218" s="140"/>
      <c r="C218" s="140"/>
      <c r="D218" s="140"/>
      <c r="E218" s="140"/>
      <c r="F218" s="142"/>
      <c r="G218" s="140"/>
      <c r="H218" s="141"/>
      <c r="I218" s="16" t="str">
        <f t="shared" si="22"/>
        <v/>
      </c>
      <c r="J218" s="16" t="str">
        <f t="shared" si="23"/>
        <v/>
      </c>
    </row>
    <row r="219" spans="1:10">
      <c r="A219" s="139">
        <v>210</v>
      </c>
      <c r="B219" s="140"/>
      <c r="C219" s="140"/>
      <c r="D219" s="140"/>
      <c r="E219" s="140"/>
      <c r="F219" s="142"/>
      <c r="G219" s="140"/>
      <c r="H219" s="141"/>
      <c r="I219" s="16" t="str">
        <f t="shared" si="22"/>
        <v/>
      </c>
      <c r="J219" s="16" t="str">
        <f t="shared" si="23"/>
        <v/>
      </c>
    </row>
    <row r="220" spans="1:10">
      <c r="A220" s="139">
        <v>211</v>
      </c>
      <c r="B220" s="140"/>
      <c r="C220" s="140"/>
      <c r="D220" s="140"/>
      <c r="E220" s="140"/>
      <c r="F220" s="142"/>
      <c r="G220" s="140"/>
      <c r="H220" s="141"/>
      <c r="I220" s="16" t="str">
        <f t="shared" si="22"/>
        <v/>
      </c>
      <c r="J220" s="16" t="str">
        <f t="shared" si="23"/>
        <v/>
      </c>
    </row>
    <row r="221" spans="1:10">
      <c r="A221" s="139">
        <v>212</v>
      </c>
      <c r="B221" s="140"/>
      <c r="C221" s="140"/>
      <c r="D221" s="140"/>
      <c r="E221" s="140"/>
      <c r="F221" s="142"/>
      <c r="G221" s="140"/>
      <c r="H221" s="141"/>
      <c r="I221" s="16" t="str">
        <f t="shared" si="22"/>
        <v/>
      </c>
      <c r="J221" s="16" t="str">
        <f t="shared" si="23"/>
        <v/>
      </c>
    </row>
    <row r="222" spans="1:10">
      <c r="A222" s="139">
        <v>213</v>
      </c>
      <c r="B222" s="140"/>
      <c r="C222" s="140"/>
      <c r="D222" s="140"/>
      <c r="E222" s="140"/>
      <c r="F222" s="142"/>
      <c r="G222" s="140"/>
      <c r="H222" s="141"/>
      <c r="I222" s="16" t="str">
        <f t="shared" si="22"/>
        <v/>
      </c>
      <c r="J222" s="16" t="str">
        <f t="shared" si="23"/>
        <v/>
      </c>
    </row>
    <row r="223" spans="1:10">
      <c r="A223" s="139">
        <v>214</v>
      </c>
      <c r="B223" s="140"/>
      <c r="C223" s="140"/>
      <c r="D223" s="140"/>
      <c r="E223" s="140"/>
      <c r="F223" s="142"/>
      <c r="G223" s="140"/>
      <c r="H223" s="141"/>
      <c r="I223" s="16" t="str">
        <f t="shared" si="22"/>
        <v/>
      </c>
      <c r="J223" s="16" t="str">
        <f t="shared" si="23"/>
        <v/>
      </c>
    </row>
    <row r="224" spans="1:10">
      <c r="A224" s="139">
        <v>215</v>
      </c>
      <c r="B224" s="140"/>
      <c r="C224" s="140"/>
      <c r="D224" s="140"/>
      <c r="E224" s="140"/>
      <c r="F224" s="142"/>
      <c r="G224" s="140"/>
      <c r="H224" s="141"/>
      <c r="I224" s="16" t="str">
        <f t="shared" si="22"/>
        <v/>
      </c>
      <c r="J224" s="16" t="str">
        <f t="shared" si="23"/>
        <v/>
      </c>
    </row>
    <row r="225" spans="1:10">
      <c r="A225" s="139">
        <v>216</v>
      </c>
      <c r="B225" s="140"/>
      <c r="C225" s="140"/>
      <c r="D225" s="140"/>
      <c r="E225" s="140"/>
      <c r="F225" s="142"/>
      <c r="G225" s="140"/>
      <c r="H225" s="141"/>
      <c r="I225" s="16" t="str">
        <f t="shared" si="22"/>
        <v/>
      </c>
      <c r="J225" s="16" t="str">
        <f t="shared" si="23"/>
        <v/>
      </c>
    </row>
    <row r="226" spans="1:10">
      <c r="A226" s="139">
        <v>217</v>
      </c>
      <c r="B226" s="140"/>
      <c r="C226" s="140"/>
      <c r="D226" s="140"/>
      <c r="E226" s="140"/>
      <c r="F226" s="142"/>
      <c r="G226" s="140"/>
      <c r="H226" s="141"/>
      <c r="I226" s="16" t="str">
        <f t="shared" si="22"/>
        <v/>
      </c>
      <c r="J226" s="16" t="str">
        <f t="shared" si="23"/>
        <v/>
      </c>
    </row>
    <row r="227" spans="1:10">
      <c r="A227" s="139">
        <v>218</v>
      </c>
      <c r="B227" s="140"/>
      <c r="C227" s="140"/>
      <c r="D227" s="140"/>
      <c r="E227" s="140"/>
      <c r="F227" s="142"/>
      <c r="G227" s="140"/>
      <c r="H227" s="141"/>
      <c r="I227" s="16" t="str">
        <f t="shared" si="22"/>
        <v/>
      </c>
      <c r="J227" s="16" t="str">
        <f t="shared" si="23"/>
        <v/>
      </c>
    </row>
    <row r="228" spans="1:10">
      <c r="A228" s="139">
        <v>219</v>
      </c>
      <c r="B228" s="140"/>
      <c r="C228" s="140"/>
      <c r="D228" s="140"/>
      <c r="E228" s="140"/>
      <c r="F228" s="142"/>
      <c r="G228" s="140"/>
      <c r="H228" s="141"/>
      <c r="I228" s="16" t="str">
        <f t="shared" si="22"/>
        <v/>
      </c>
      <c r="J228" s="16" t="str">
        <f t="shared" si="23"/>
        <v/>
      </c>
    </row>
    <row r="229" spans="1:10">
      <c r="A229" s="139">
        <v>220</v>
      </c>
      <c r="B229" s="140"/>
      <c r="C229" s="140"/>
      <c r="D229" s="140"/>
      <c r="E229" s="140"/>
      <c r="F229" s="142"/>
      <c r="G229" s="140"/>
      <c r="H229" s="141"/>
      <c r="I229" s="16" t="str">
        <f t="shared" si="22"/>
        <v/>
      </c>
      <c r="J229" s="16" t="str">
        <f t="shared" si="23"/>
        <v/>
      </c>
    </row>
    <row r="230" spans="1:10">
      <c r="A230" s="139">
        <v>221</v>
      </c>
      <c r="B230" s="140"/>
      <c r="C230" s="140"/>
      <c r="D230" s="140"/>
      <c r="E230" s="140"/>
      <c r="F230" s="142"/>
      <c r="G230" s="140"/>
      <c r="H230" s="141"/>
      <c r="I230" s="16" t="str">
        <f t="shared" si="22"/>
        <v/>
      </c>
      <c r="J230" s="16" t="str">
        <f t="shared" si="23"/>
        <v/>
      </c>
    </row>
    <row r="231" spans="1:10">
      <c r="A231" s="139">
        <v>222</v>
      </c>
      <c r="B231" s="140"/>
      <c r="C231" s="140"/>
      <c r="D231" s="140"/>
      <c r="E231" s="140"/>
      <c r="F231" s="142"/>
      <c r="G231" s="140"/>
      <c r="H231" s="141"/>
      <c r="I231" s="16" t="str">
        <f t="shared" si="22"/>
        <v/>
      </c>
      <c r="J231" s="16" t="str">
        <f t="shared" si="23"/>
        <v/>
      </c>
    </row>
    <row r="232" spans="1:10">
      <c r="A232" s="139">
        <v>223</v>
      </c>
      <c r="B232" s="140"/>
      <c r="C232" s="140"/>
      <c r="D232" s="140"/>
      <c r="E232" s="140"/>
      <c r="F232" s="142"/>
      <c r="G232" s="140"/>
      <c r="H232" s="141"/>
      <c r="I232" s="16" t="str">
        <f t="shared" si="22"/>
        <v/>
      </c>
      <c r="J232" s="16" t="str">
        <f t="shared" si="23"/>
        <v/>
      </c>
    </row>
    <row r="233" spans="1:10">
      <c r="A233" s="139">
        <v>224</v>
      </c>
      <c r="B233" s="140"/>
      <c r="C233" s="140"/>
      <c r="D233" s="140"/>
      <c r="E233" s="140"/>
      <c r="F233" s="142"/>
      <c r="G233" s="140"/>
      <c r="H233" s="141"/>
      <c r="I233" s="16" t="str">
        <f t="shared" si="22"/>
        <v/>
      </c>
      <c r="J233" s="16" t="str">
        <f t="shared" si="23"/>
        <v/>
      </c>
    </row>
    <row r="234" spans="1:10">
      <c r="A234" s="139">
        <v>225</v>
      </c>
      <c r="B234" s="140"/>
      <c r="C234" s="140"/>
      <c r="D234" s="140"/>
      <c r="E234" s="140"/>
      <c r="F234" s="142"/>
      <c r="G234" s="140"/>
      <c r="H234" s="141"/>
      <c r="I234" s="16" t="str">
        <f t="shared" si="22"/>
        <v/>
      </c>
      <c r="J234" s="16" t="str">
        <f t="shared" si="23"/>
        <v/>
      </c>
    </row>
    <row r="235" spans="1:10">
      <c r="A235" s="139">
        <v>226</v>
      </c>
      <c r="B235" s="140"/>
      <c r="C235" s="140"/>
      <c r="D235" s="140"/>
      <c r="E235" s="140"/>
      <c r="F235" s="142"/>
      <c r="G235" s="140"/>
      <c r="H235" s="141"/>
      <c r="I235" s="16" t="str">
        <f t="shared" si="22"/>
        <v/>
      </c>
      <c r="J235" s="16" t="str">
        <f t="shared" si="23"/>
        <v/>
      </c>
    </row>
    <row r="236" spans="1:10">
      <c r="A236" s="139">
        <v>227</v>
      </c>
      <c r="B236" s="140"/>
      <c r="C236" s="140"/>
      <c r="D236" s="140"/>
      <c r="E236" s="140"/>
      <c r="F236" s="142"/>
      <c r="G236" s="140"/>
      <c r="H236" s="141"/>
      <c r="I236" s="16" t="str">
        <f t="shared" si="22"/>
        <v/>
      </c>
      <c r="J236" s="16" t="str">
        <f t="shared" si="23"/>
        <v/>
      </c>
    </row>
    <row r="237" spans="1:10">
      <c r="A237" s="139">
        <v>228</v>
      </c>
      <c r="B237" s="140"/>
      <c r="C237" s="140"/>
      <c r="D237" s="140"/>
      <c r="E237" s="140"/>
      <c r="F237" s="142"/>
      <c r="G237" s="140"/>
      <c r="H237" s="141"/>
      <c r="I237" s="16" t="str">
        <f t="shared" si="22"/>
        <v/>
      </c>
      <c r="J237" s="16" t="str">
        <f t="shared" si="23"/>
        <v/>
      </c>
    </row>
    <row r="238" spans="1:10">
      <c r="A238" s="139">
        <v>229</v>
      </c>
      <c r="B238" s="140"/>
      <c r="C238" s="140"/>
      <c r="D238" s="140"/>
      <c r="E238" s="140"/>
      <c r="F238" s="142"/>
      <c r="G238" s="140"/>
      <c r="H238" s="141"/>
      <c r="I238" s="16" t="str">
        <f t="shared" si="22"/>
        <v/>
      </c>
      <c r="J238" s="16" t="str">
        <f t="shared" si="23"/>
        <v/>
      </c>
    </row>
    <row r="239" spans="1:10">
      <c r="A239" s="139">
        <v>230</v>
      </c>
      <c r="B239" s="140"/>
      <c r="C239" s="140"/>
      <c r="D239" s="140"/>
      <c r="E239" s="140"/>
      <c r="F239" s="142"/>
      <c r="G239" s="140"/>
      <c r="H239" s="141"/>
      <c r="I239" s="16" t="str">
        <f t="shared" si="22"/>
        <v/>
      </c>
      <c r="J239" s="16" t="str">
        <f t="shared" si="23"/>
        <v/>
      </c>
    </row>
    <row r="240" spans="1:10">
      <c r="A240" s="139">
        <v>231</v>
      </c>
      <c r="B240" s="140"/>
      <c r="C240" s="140"/>
      <c r="D240" s="140"/>
      <c r="E240" s="140"/>
      <c r="F240" s="142"/>
      <c r="G240" s="140"/>
      <c r="H240" s="141"/>
      <c r="I240" s="16" t="str">
        <f t="shared" si="22"/>
        <v/>
      </c>
      <c r="J240" s="16" t="str">
        <f t="shared" si="23"/>
        <v/>
      </c>
    </row>
    <row r="241" spans="1:10">
      <c r="A241" s="139">
        <v>232</v>
      </c>
      <c r="B241" s="140"/>
      <c r="C241" s="140"/>
      <c r="D241" s="140"/>
      <c r="E241" s="140"/>
      <c r="F241" s="142"/>
      <c r="G241" s="140"/>
      <c r="H241" s="141"/>
      <c r="I241" s="16" t="str">
        <f t="shared" si="22"/>
        <v/>
      </c>
      <c r="J241" s="16" t="str">
        <f t="shared" si="23"/>
        <v/>
      </c>
    </row>
    <row r="242" spans="1:10">
      <c r="A242" s="139">
        <v>233</v>
      </c>
      <c r="B242" s="140"/>
      <c r="C242" s="140"/>
      <c r="D242" s="140"/>
      <c r="E242" s="140"/>
      <c r="F242" s="142"/>
      <c r="G242" s="140"/>
      <c r="H242" s="141"/>
      <c r="I242" s="16" t="str">
        <f t="shared" si="22"/>
        <v/>
      </c>
      <c r="J242" s="16" t="str">
        <f t="shared" si="23"/>
        <v/>
      </c>
    </row>
    <row r="243" spans="1:10">
      <c r="A243" s="139">
        <v>234</v>
      </c>
      <c r="B243" s="140"/>
      <c r="C243" s="140"/>
      <c r="D243" s="140"/>
      <c r="E243" s="140"/>
      <c r="F243" s="142"/>
      <c r="G243" s="140"/>
      <c r="H243" s="141"/>
      <c r="I243" s="16" t="str">
        <f t="shared" si="22"/>
        <v/>
      </c>
      <c r="J243" s="16" t="str">
        <f t="shared" si="23"/>
        <v/>
      </c>
    </row>
    <row r="244" spans="1:10">
      <c r="A244" s="139">
        <v>235</v>
      </c>
      <c r="B244" s="140"/>
      <c r="C244" s="140"/>
      <c r="D244" s="140"/>
      <c r="E244" s="140"/>
      <c r="F244" s="142"/>
      <c r="G244" s="140"/>
      <c r="H244" s="141"/>
      <c r="I244" s="16" t="str">
        <f t="shared" si="22"/>
        <v/>
      </c>
      <c r="J244" s="16" t="str">
        <f t="shared" si="23"/>
        <v/>
      </c>
    </row>
    <row r="245" spans="1:10">
      <c r="A245" s="139">
        <v>236</v>
      </c>
      <c r="B245" s="140"/>
      <c r="C245" s="140"/>
      <c r="D245" s="140"/>
      <c r="E245" s="140"/>
      <c r="F245" s="142"/>
      <c r="G245" s="140"/>
      <c r="H245" s="141"/>
      <c r="I245" s="16" t="str">
        <f t="shared" si="22"/>
        <v/>
      </c>
      <c r="J245" s="16" t="str">
        <f t="shared" si="23"/>
        <v/>
      </c>
    </row>
    <row r="246" spans="1:10">
      <c r="A246" s="139">
        <v>237</v>
      </c>
      <c r="B246" s="140"/>
      <c r="C246" s="140"/>
      <c r="D246" s="140"/>
      <c r="E246" s="140"/>
      <c r="F246" s="142"/>
      <c r="G246" s="140"/>
      <c r="H246" s="141"/>
      <c r="I246" s="16" t="str">
        <f t="shared" si="22"/>
        <v/>
      </c>
      <c r="J246" s="16" t="str">
        <f t="shared" si="23"/>
        <v/>
      </c>
    </row>
    <row r="247" spans="1:10">
      <c r="A247" s="139">
        <v>238</v>
      </c>
      <c r="B247" s="140"/>
      <c r="C247" s="140"/>
      <c r="D247" s="140"/>
      <c r="E247" s="140"/>
      <c r="F247" s="142"/>
      <c r="G247" s="140"/>
      <c r="H247" s="141"/>
      <c r="I247" s="16" t="str">
        <f t="shared" si="22"/>
        <v/>
      </c>
      <c r="J247" s="16" t="str">
        <f t="shared" si="23"/>
        <v/>
      </c>
    </row>
    <row r="248" spans="1:10">
      <c r="A248" s="139">
        <v>239</v>
      </c>
      <c r="B248" s="140"/>
      <c r="C248" s="140"/>
      <c r="D248" s="140"/>
      <c r="E248" s="140"/>
      <c r="F248" s="142"/>
      <c r="G248" s="140"/>
      <c r="H248" s="141"/>
      <c r="I248" s="16" t="str">
        <f t="shared" si="22"/>
        <v/>
      </c>
      <c r="J248" s="16" t="str">
        <f t="shared" si="23"/>
        <v/>
      </c>
    </row>
    <row r="249" spans="1:10">
      <c r="A249" s="139">
        <v>240</v>
      </c>
      <c r="B249" s="140"/>
      <c r="C249" s="140"/>
      <c r="D249" s="140"/>
      <c r="E249" s="140"/>
      <c r="F249" s="142"/>
      <c r="G249" s="140"/>
      <c r="H249" s="141"/>
      <c r="I249" s="16" t="str">
        <f t="shared" si="22"/>
        <v/>
      </c>
      <c r="J249" s="16" t="str">
        <f t="shared" si="23"/>
        <v/>
      </c>
    </row>
    <row r="250" spans="1:10">
      <c r="A250" s="139">
        <v>241</v>
      </c>
      <c r="B250" s="140"/>
      <c r="C250" s="140"/>
      <c r="D250" s="140"/>
      <c r="E250" s="140"/>
      <c r="F250" s="142"/>
      <c r="G250" s="140"/>
      <c r="H250" s="141"/>
      <c r="I250" s="16" t="str">
        <f t="shared" si="22"/>
        <v/>
      </c>
      <c r="J250" s="16" t="str">
        <f t="shared" si="23"/>
        <v/>
      </c>
    </row>
    <row r="251" spans="1:10">
      <c r="A251" s="139">
        <v>242</v>
      </c>
      <c r="B251" s="140"/>
      <c r="C251" s="140"/>
      <c r="D251" s="140"/>
      <c r="E251" s="140"/>
      <c r="F251" s="142"/>
      <c r="G251" s="140"/>
      <c r="H251" s="141"/>
      <c r="I251" s="16" t="str">
        <f t="shared" si="22"/>
        <v/>
      </c>
      <c r="J251" s="16" t="str">
        <f t="shared" si="23"/>
        <v/>
      </c>
    </row>
    <row r="252" spans="1:10">
      <c r="A252" s="139">
        <v>243</v>
      </c>
      <c r="B252" s="140"/>
      <c r="C252" s="140"/>
      <c r="D252" s="140"/>
      <c r="E252" s="140"/>
      <c r="F252" s="142"/>
      <c r="G252" s="140"/>
      <c r="H252" s="141"/>
      <c r="I252" s="16" t="str">
        <f t="shared" si="22"/>
        <v/>
      </c>
      <c r="J252" s="16" t="str">
        <f t="shared" si="23"/>
        <v/>
      </c>
    </row>
    <row r="253" spans="1:10">
      <c r="A253" s="139">
        <v>244</v>
      </c>
      <c r="B253" s="140"/>
      <c r="C253" s="140"/>
      <c r="D253" s="140"/>
      <c r="E253" s="140"/>
      <c r="F253" s="142"/>
      <c r="G253" s="140"/>
      <c r="H253" s="141"/>
      <c r="I253" s="16" t="str">
        <f t="shared" si="22"/>
        <v/>
      </c>
      <c r="J253" s="16" t="str">
        <f t="shared" si="23"/>
        <v/>
      </c>
    </row>
    <row r="254" spans="1:10">
      <c r="A254" s="139">
        <v>245</v>
      </c>
      <c r="B254" s="140"/>
      <c r="C254" s="140"/>
      <c r="D254" s="140"/>
      <c r="E254" s="140"/>
      <c r="F254" s="142"/>
      <c r="G254" s="140"/>
      <c r="H254" s="141"/>
      <c r="I254" s="16" t="str">
        <f t="shared" si="22"/>
        <v/>
      </c>
      <c r="J254" s="16" t="str">
        <f t="shared" si="23"/>
        <v/>
      </c>
    </row>
    <row r="255" spans="1:10">
      <c r="A255" s="139">
        <v>246</v>
      </c>
      <c r="B255" s="140"/>
      <c r="C255" s="140"/>
      <c r="D255" s="140"/>
      <c r="E255" s="140"/>
      <c r="F255" s="142"/>
      <c r="G255" s="140"/>
      <c r="H255" s="141"/>
      <c r="I255" s="16" t="str">
        <f t="shared" si="22"/>
        <v/>
      </c>
      <c r="J255" s="16" t="str">
        <f t="shared" si="23"/>
        <v/>
      </c>
    </row>
    <row r="256" spans="1:10">
      <c r="A256" s="139">
        <v>247</v>
      </c>
      <c r="B256" s="140"/>
      <c r="C256" s="140"/>
      <c r="D256" s="140"/>
      <c r="E256" s="140"/>
      <c r="F256" s="142"/>
      <c r="G256" s="140"/>
      <c r="H256" s="141"/>
      <c r="I256" s="16" t="str">
        <f t="shared" si="22"/>
        <v/>
      </c>
      <c r="J256" s="16" t="str">
        <f t="shared" si="23"/>
        <v/>
      </c>
    </row>
    <row r="257" spans="1:10">
      <c r="A257" s="139">
        <v>248</v>
      </c>
      <c r="B257" s="140"/>
      <c r="C257" s="140"/>
      <c r="D257" s="140"/>
      <c r="E257" s="140"/>
      <c r="F257" s="142"/>
      <c r="G257" s="140"/>
      <c r="H257" s="141"/>
      <c r="I257" s="16" t="str">
        <f t="shared" si="22"/>
        <v/>
      </c>
      <c r="J257" s="16" t="str">
        <f t="shared" si="23"/>
        <v/>
      </c>
    </row>
    <row r="258" spans="1:10">
      <c r="A258" s="139">
        <v>249</v>
      </c>
      <c r="B258" s="140"/>
      <c r="C258" s="140"/>
      <c r="D258" s="140"/>
      <c r="E258" s="140"/>
      <c r="F258" s="142"/>
      <c r="G258" s="140"/>
      <c r="H258" s="141"/>
      <c r="I258" s="16" t="str">
        <f t="shared" si="22"/>
        <v/>
      </c>
      <c r="J258" s="16" t="str">
        <f t="shared" si="23"/>
        <v/>
      </c>
    </row>
    <row r="259" spans="1:10">
      <c r="A259" s="139">
        <v>250</v>
      </c>
      <c r="B259" s="140"/>
      <c r="C259" s="140"/>
      <c r="D259" s="140"/>
      <c r="E259" s="140"/>
      <c r="F259" s="142"/>
      <c r="G259" s="140"/>
      <c r="H259" s="141"/>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7"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zoomScaleNormal="100" workbookViewId="0">
      <selection activeCell="D41" sqref="D41"/>
    </sheetView>
  </sheetViews>
  <sheetFormatPr defaultColWidth="9.140625" defaultRowHeight="15.75"/>
  <cols>
    <col min="1" max="1" width="5.7109375" style="60" customWidth="1"/>
    <col min="2" max="3" width="3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228</v>
      </c>
      <c r="D1" s="61"/>
      <c r="E1" s="63"/>
      <c r="F1" s="50"/>
      <c r="G1" s="62"/>
      <c r="H1" s="284"/>
    </row>
    <row r="2" spans="1:9" s="60" customFormat="1">
      <c r="A2" s="339" t="str">
        <f>IF(ISBLANK(facultate), IF(ISBLANK(departament),"","Departament " &amp; departament), "Facultatea " &amp; facultate)</f>
        <v>Facultatea Construcții</v>
      </c>
      <c r="D2" s="61"/>
      <c r="E2" s="63"/>
      <c r="F2" s="50"/>
      <c r="G2" s="62"/>
      <c r="H2" s="284"/>
    </row>
    <row r="3" spans="1:9" s="60" customFormat="1">
      <c r="A3" s="339" t="str">
        <f>IF(ISBLANK(departament),"","Departamentul " &amp; departament)</f>
        <v>Departamentul Căi de Comunicație Terestre, Fundații și Cadastru</v>
      </c>
      <c r="D3" s="61"/>
      <c r="E3" s="63"/>
      <c r="F3" s="50"/>
      <c r="G3" s="62"/>
      <c r="H3" s="284"/>
    </row>
    <row r="4" spans="1:9">
      <c r="A4" s="527" t="s">
        <v>531</v>
      </c>
      <c r="B4" s="527"/>
      <c r="C4" s="527"/>
      <c r="D4" s="527"/>
      <c r="E4" s="527"/>
      <c r="F4" s="406"/>
      <c r="G4" s="221"/>
      <c r="H4" s="286"/>
    </row>
    <row r="5" spans="1:9">
      <c r="A5" s="527" t="s">
        <v>525</v>
      </c>
      <c r="B5" s="527"/>
      <c r="C5" s="527"/>
      <c r="D5" s="527"/>
      <c r="E5" s="527"/>
      <c r="F5" s="406"/>
      <c r="G5" s="221"/>
    </row>
    <row r="6" spans="1:9" ht="13.5" customHeight="1">
      <c r="D6" s="64"/>
      <c r="E6" s="340"/>
      <c r="F6" s="340" t="str">
        <f>CONCATENATE(functie," ",nume_candidat)</f>
        <v>Profesor Ciutina Adrian</v>
      </c>
    </row>
    <row r="7" spans="1:9" ht="18.75" customHeight="1">
      <c r="A7" s="525" t="s">
        <v>93</v>
      </c>
      <c r="B7" s="525" t="s">
        <v>200</v>
      </c>
      <c r="C7" s="525" t="s">
        <v>527</v>
      </c>
      <c r="D7" s="535" t="s">
        <v>2</v>
      </c>
      <c r="E7" s="525" t="s">
        <v>289</v>
      </c>
      <c r="F7" s="535" t="s">
        <v>827</v>
      </c>
      <c r="G7" s="525" t="s">
        <v>4</v>
      </c>
      <c r="H7" s="546" t="s">
        <v>286</v>
      </c>
      <c r="I7" s="532" t="s">
        <v>296</v>
      </c>
    </row>
    <row r="8" spans="1:9" ht="18.75" customHeight="1">
      <c r="A8" s="542"/>
      <c r="B8" s="542"/>
      <c r="C8" s="542"/>
      <c r="D8" s="536"/>
      <c r="E8" s="542"/>
      <c r="F8" s="536"/>
      <c r="G8" s="542"/>
      <c r="H8" s="547"/>
      <c r="I8" s="532"/>
    </row>
    <row r="9" spans="1:9" ht="18.75" customHeight="1">
      <c r="A9" s="542"/>
      <c r="B9" s="542"/>
      <c r="C9" s="542"/>
      <c r="D9" s="536"/>
      <c r="E9" s="526"/>
      <c r="F9" s="536"/>
      <c r="G9" s="526"/>
      <c r="H9" s="547"/>
      <c r="I9" s="532"/>
    </row>
    <row r="10" spans="1:9" ht="18.75" customHeight="1">
      <c r="A10" s="526"/>
      <c r="B10" s="526"/>
      <c r="C10" s="526"/>
      <c r="D10" s="537"/>
      <c r="E10" s="341" t="str">
        <f>CONCATENATE("ultimii ",durata_evaluare," ani")</f>
        <v>ultimii 5 ani</v>
      </c>
      <c r="F10" s="537"/>
      <c r="G10" s="341" t="str">
        <f>CONCATENATE("ultimii                                  ",durata_evaluare," ani")</f>
        <v>ultimii                                  5 ani</v>
      </c>
      <c r="H10" s="548"/>
      <c r="I10" s="532"/>
    </row>
    <row r="11" spans="1:9">
      <c r="A11" s="86"/>
      <c r="B11" s="65"/>
      <c r="C11" s="65"/>
      <c r="D11" s="30"/>
      <c r="E11" s="144">
        <f>SUMIF(E12:E1012,"&gt;0")</f>
        <v>210</v>
      </c>
      <c r="F11" s="418"/>
      <c r="G11" s="4">
        <f t="shared" ref="G11" si="0">SUMIF(G12:G110,"&gt;0")</f>
        <v>21</v>
      </c>
      <c r="H11" s="293"/>
    </row>
    <row r="12" spans="1:9" ht="47.25">
      <c r="A12" s="37">
        <v>1</v>
      </c>
      <c r="B12" s="7" t="s">
        <v>986</v>
      </c>
      <c r="C12" s="7" t="s">
        <v>980</v>
      </c>
      <c r="D12" s="215">
        <v>2016</v>
      </c>
      <c r="E12" s="16">
        <f t="shared" ref="E12:E75" si="1">IF(OR($B12="",$C12="",$D12&lt;an_initial,$D12&gt;an_final),"",G12*10)</f>
        <v>10</v>
      </c>
      <c r="F12" s="37"/>
      <c r="G12" s="58">
        <f t="shared" ref="G12:G43" si="2">IF(OR($B12="",$C12="",$D12="",$D12&gt;an_final),"",IF($D12&gt;=an_initial,1,""))</f>
        <v>1</v>
      </c>
      <c r="H12" s="342" t="b">
        <f t="shared" ref="H12:H75" si="3">IF(nume_candidat="",FALSE,ISNUMBER(SEARCH(nume_candidat,$B12)))</f>
        <v>0</v>
      </c>
      <c r="I12" s="343">
        <f t="shared" ref="I12:I43" si="4">LEN(B12)-LEN(SUBSTITUTE(B12,",",""))+1</f>
        <v>1</v>
      </c>
    </row>
    <row r="13" spans="1:9" ht="47.25">
      <c r="A13" s="37">
        <v>2</v>
      </c>
      <c r="B13" s="7" t="s">
        <v>985</v>
      </c>
      <c r="C13" s="7" t="s">
        <v>981</v>
      </c>
      <c r="D13" s="488">
        <v>2016</v>
      </c>
      <c r="E13" s="16">
        <f t="shared" si="1"/>
        <v>10</v>
      </c>
      <c r="F13" s="37"/>
      <c r="G13" s="58">
        <f t="shared" si="2"/>
        <v>1</v>
      </c>
      <c r="H13" s="342" t="b">
        <f t="shared" si="3"/>
        <v>0</v>
      </c>
      <c r="I13" s="343">
        <f t="shared" si="4"/>
        <v>1</v>
      </c>
    </row>
    <row r="14" spans="1:9" ht="31.5">
      <c r="A14" s="37">
        <v>3</v>
      </c>
      <c r="B14" s="7" t="s">
        <v>991</v>
      </c>
      <c r="C14" s="7" t="s">
        <v>982</v>
      </c>
      <c r="D14" s="488">
        <v>2016</v>
      </c>
      <c r="E14" s="16">
        <f t="shared" si="1"/>
        <v>10</v>
      </c>
      <c r="F14" s="37"/>
      <c r="G14" s="58">
        <f t="shared" si="2"/>
        <v>1</v>
      </c>
      <c r="H14" s="342" t="b">
        <f t="shared" si="3"/>
        <v>0</v>
      </c>
      <c r="I14" s="343">
        <f t="shared" si="4"/>
        <v>1</v>
      </c>
    </row>
    <row r="15" spans="1:9" ht="31.5">
      <c r="A15" s="37">
        <v>4</v>
      </c>
      <c r="B15" s="6" t="s">
        <v>990</v>
      </c>
      <c r="C15" s="6" t="s">
        <v>983</v>
      </c>
      <c r="D15" s="488">
        <v>2016</v>
      </c>
      <c r="E15" s="16">
        <f t="shared" si="1"/>
        <v>10</v>
      </c>
      <c r="F15" s="37"/>
      <c r="G15" s="58">
        <f t="shared" si="2"/>
        <v>1</v>
      </c>
      <c r="H15" s="342" t="b">
        <f t="shared" si="3"/>
        <v>0</v>
      </c>
      <c r="I15" s="343">
        <f t="shared" si="4"/>
        <v>1</v>
      </c>
    </row>
    <row r="16" spans="1:9">
      <c r="A16" s="37">
        <v>5</v>
      </c>
      <c r="B16" s="6" t="s">
        <v>988</v>
      </c>
      <c r="C16" s="6" t="s">
        <v>984</v>
      </c>
      <c r="D16" s="488">
        <v>2016</v>
      </c>
      <c r="E16" s="16">
        <f t="shared" si="1"/>
        <v>10</v>
      </c>
      <c r="F16" s="37"/>
      <c r="G16" s="58">
        <f t="shared" si="2"/>
        <v>1</v>
      </c>
      <c r="H16" s="342" t="b">
        <f t="shared" si="3"/>
        <v>0</v>
      </c>
      <c r="I16" s="343">
        <f t="shared" si="4"/>
        <v>1</v>
      </c>
    </row>
    <row r="17" spans="1:9">
      <c r="A17" s="37">
        <v>6</v>
      </c>
      <c r="B17" s="6" t="s">
        <v>989</v>
      </c>
      <c r="C17" s="6" t="s">
        <v>987</v>
      </c>
      <c r="D17" s="488">
        <v>2016</v>
      </c>
      <c r="E17" s="16">
        <f t="shared" si="1"/>
        <v>10</v>
      </c>
      <c r="F17" s="37"/>
      <c r="G17" s="58">
        <f t="shared" si="2"/>
        <v>1</v>
      </c>
      <c r="H17" s="342" t="b">
        <f t="shared" si="3"/>
        <v>0</v>
      </c>
      <c r="I17" s="343">
        <f t="shared" si="4"/>
        <v>1</v>
      </c>
    </row>
    <row r="18" spans="1:9" ht="47.25">
      <c r="A18" s="37">
        <v>7</v>
      </c>
      <c r="B18" s="6" t="s">
        <v>997</v>
      </c>
      <c r="C18" s="6" t="s">
        <v>992</v>
      </c>
      <c r="D18" s="211">
        <v>2017</v>
      </c>
      <c r="E18" s="16">
        <f t="shared" si="1"/>
        <v>10</v>
      </c>
      <c r="F18" s="37"/>
      <c r="G18" s="58">
        <f t="shared" si="2"/>
        <v>1</v>
      </c>
      <c r="H18" s="342" t="b">
        <f t="shared" si="3"/>
        <v>0</v>
      </c>
      <c r="I18" s="343">
        <f t="shared" si="4"/>
        <v>1</v>
      </c>
    </row>
    <row r="19" spans="1:9" ht="63">
      <c r="A19" s="37">
        <v>8</v>
      </c>
      <c r="B19" s="6" t="s">
        <v>996</v>
      </c>
      <c r="C19" s="6" t="s">
        <v>993</v>
      </c>
      <c r="D19" s="487">
        <v>2017</v>
      </c>
      <c r="E19" s="16">
        <f t="shared" si="1"/>
        <v>10</v>
      </c>
      <c r="F19" s="37"/>
      <c r="G19" s="58">
        <f t="shared" si="2"/>
        <v>1</v>
      </c>
      <c r="H19" s="342" t="b">
        <f t="shared" si="3"/>
        <v>0</v>
      </c>
      <c r="I19" s="343">
        <f t="shared" si="4"/>
        <v>1</v>
      </c>
    </row>
    <row r="20" spans="1:9" ht="47.25">
      <c r="A20" s="37">
        <v>9</v>
      </c>
      <c r="B20" s="6" t="s">
        <v>995</v>
      </c>
      <c r="C20" s="6" t="s">
        <v>994</v>
      </c>
      <c r="D20" s="487">
        <v>2017</v>
      </c>
      <c r="E20" s="16">
        <f t="shared" si="1"/>
        <v>10</v>
      </c>
      <c r="F20" s="37"/>
      <c r="G20" s="58">
        <f t="shared" si="2"/>
        <v>1</v>
      </c>
      <c r="H20" s="342" t="b">
        <f t="shared" si="3"/>
        <v>0</v>
      </c>
      <c r="I20" s="343">
        <f t="shared" si="4"/>
        <v>1</v>
      </c>
    </row>
    <row r="21" spans="1:9" ht="31.5">
      <c r="A21" s="37">
        <v>10</v>
      </c>
      <c r="B21" s="6" t="s">
        <v>999</v>
      </c>
      <c r="C21" s="6" t="s">
        <v>998</v>
      </c>
      <c r="D21" s="487">
        <v>2017</v>
      </c>
      <c r="E21" s="16">
        <f t="shared" si="1"/>
        <v>10</v>
      </c>
      <c r="F21" s="37"/>
      <c r="G21" s="58">
        <f t="shared" si="2"/>
        <v>1</v>
      </c>
      <c r="H21" s="342" t="b">
        <f t="shared" si="3"/>
        <v>0</v>
      </c>
      <c r="I21" s="343">
        <f t="shared" si="4"/>
        <v>1</v>
      </c>
    </row>
    <row r="22" spans="1:9">
      <c r="A22" s="37">
        <v>11</v>
      </c>
      <c r="B22" s="6" t="s">
        <v>1001</v>
      </c>
      <c r="C22" s="6" t="s">
        <v>1000</v>
      </c>
      <c r="D22" s="487">
        <v>2017</v>
      </c>
      <c r="E22" s="16">
        <f t="shared" si="1"/>
        <v>10</v>
      </c>
      <c r="F22" s="37"/>
      <c r="G22" s="58">
        <f t="shared" si="2"/>
        <v>1</v>
      </c>
      <c r="H22" s="342" t="b">
        <f t="shared" si="3"/>
        <v>0</v>
      </c>
      <c r="I22" s="343">
        <f t="shared" si="4"/>
        <v>1</v>
      </c>
    </row>
    <row r="23" spans="1:9" ht="31.5">
      <c r="A23" s="37">
        <v>12</v>
      </c>
      <c r="B23" s="6" t="s">
        <v>1002</v>
      </c>
      <c r="C23" s="6" t="s">
        <v>1003</v>
      </c>
      <c r="D23" s="487">
        <v>2018</v>
      </c>
      <c r="E23" s="16">
        <f t="shared" si="1"/>
        <v>10</v>
      </c>
      <c r="F23" s="37"/>
      <c r="G23" s="58">
        <f t="shared" si="2"/>
        <v>1</v>
      </c>
      <c r="H23" s="342" t="b">
        <f t="shared" si="3"/>
        <v>0</v>
      </c>
      <c r="I23" s="343">
        <f t="shared" si="4"/>
        <v>1</v>
      </c>
    </row>
    <row r="24" spans="1:9" ht="63">
      <c r="A24" s="37">
        <v>13</v>
      </c>
      <c r="B24" s="6" t="s">
        <v>1004</v>
      </c>
      <c r="C24" s="6" t="s">
        <v>1005</v>
      </c>
      <c r="D24" s="487">
        <v>2018</v>
      </c>
      <c r="E24" s="16">
        <f t="shared" si="1"/>
        <v>10</v>
      </c>
      <c r="F24" s="37"/>
      <c r="G24" s="58">
        <f t="shared" si="2"/>
        <v>1</v>
      </c>
      <c r="H24" s="342" t="b">
        <f t="shared" si="3"/>
        <v>0</v>
      </c>
      <c r="I24" s="343">
        <f t="shared" si="4"/>
        <v>1</v>
      </c>
    </row>
    <row r="25" spans="1:9" ht="31.5">
      <c r="A25" s="37">
        <v>14</v>
      </c>
      <c r="B25" s="6" t="s">
        <v>1006</v>
      </c>
      <c r="C25" s="6" t="s">
        <v>1007</v>
      </c>
      <c r="D25" s="487">
        <v>2018</v>
      </c>
      <c r="E25" s="16">
        <f t="shared" si="1"/>
        <v>10</v>
      </c>
      <c r="F25" s="37"/>
      <c r="G25" s="58">
        <f t="shared" si="2"/>
        <v>1</v>
      </c>
      <c r="H25" s="342" t="b">
        <f t="shared" si="3"/>
        <v>0</v>
      </c>
      <c r="I25" s="343">
        <f t="shared" si="4"/>
        <v>1</v>
      </c>
    </row>
    <row r="26" spans="1:9">
      <c r="A26" s="37">
        <v>15</v>
      </c>
      <c r="B26" s="6" t="s">
        <v>1009</v>
      </c>
      <c r="C26" s="6" t="s">
        <v>1008</v>
      </c>
      <c r="D26" s="487">
        <v>2018</v>
      </c>
      <c r="E26" s="16">
        <f t="shared" si="1"/>
        <v>10</v>
      </c>
      <c r="F26" s="37"/>
      <c r="G26" s="58">
        <f t="shared" si="2"/>
        <v>1</v>
      </c>
      <c r="H26" s="342" t="b">
        <f t="shared" si="3"/>
        <v>0</v>
      </c>
      <c r="I26" s="343">
        <f t="shared" si="4"/>
        <v>1</v>
      </c>
    </row>
    <row r="27" spans="1:9" ht="63">
      <c r="A27" s="37">
        <v>16</v>
      </c>
      <c r="B27" s="6" t="s">
        <v>1011</v>
      </c>
      <c r="C27" s="6" t="s">
        <v>1010</v>
      </c>
      <c r="D27" s="487">
        <v>2019</v>
      </c>
      <c r="E27" s="16">
        <f t="shared" si="1"/>
        <v>10</v>
      </c>
      <c r="F27" s="37"/>
      <c r="G27" s="58">
        <f t="shared" si="2"/>
        <v>1</v>
      </c>
      <c r="H27" s="342" t="b">
        <f t="shared" si="3"/>
        <v>0</v>
      </c>
      <c r="I27" s="343">
        <f t="shared" si="4"/>
        <v>1</v>
      </c>
    </row>
    <row r="28" spans="1:9" ht="47.25">
      <c r="A28" s="37">
        <v>17</v>
      </c>
      <c r="B28" s="6" t="s">
        <v>1012</v>
      </c>
      <c r="C28" s="6" t="s">
        <v>998</v>
      </c>
      <c r="D28" s="487">
        <v>2019</v>
      </c>
      <c r="E28" s="16">
        <f t="shared" si="1"/>
        <v>10</v>
      </c>
      <c r="F28" s="37"/>
      <c r="G28" s="58">
        <f t="shared" si="2"/>
        <v>1</v>
      </c>
      <c r="H28" s="342" t="b">
        <f t="shared" si="3"/>
        <v>0</v>
      </c>
      <c r="I28" s="343">
        <f t="shared" si="4"/>
        <v>1</v>
      </c>
    </row>
    <row r="29" spans="1:9">
      <c r="A29" s="37">
        <v>18</v>
      </c>
      <c r="B29" s="6" t="s">
        <v>1016</v>
      </c>
      <c r="C29" s="6" t="s">
        <v>1013</v>
      </c>
      <c r="D29" s="487">
        <v>2019</v>
      </c>
      <c r="E29" s="16">
        <f t="shared" si="1"/>
        <v>10</v>
      </c>
      <c r="F29" s="37"/>
      <c r="G29" s="58">
        <f t="shared" si="2"/>
        <v>1</v>
      </c>
      <c r="H29" s="342" t="b">
        <f t="shared" si="3"/>
        <v>0</v>
      </c>
      <c r="I29" s="343">
        <f t="shared" si="4"/>
        <v>1</v>
      </c>
    </row>
    <row r="30" spans="1:9">
      <c r="A30" s="37">
        <v>19</v>
      </c>
      <c r="B30" s="6" t="s">
        <v>1014</v>
      </c>
      <c r="C30" s="6" t="s">
        <v>1015</v>
      </c>
      <c r="D30" s="487">
        <v>2019</v>
      </c>
      <c r="E30" s="16">
        <f t="shared" si="1"/>
        <v>10</v>
      </c>
      <c r="F30" s="37"/>
      <c r="G30" s="58">
        <f t="shared" si="2"/>
        <v>1</v>
      </c>
      <c r="H30" s="342" t="b">
        <f t="shared" si="3"/>
        <v>0</v>
      </c>
      <c r="I30" s="343">
        <f t="shared" si="4"/>
        <v>1</v>
      </c>
    </row>
    <row r="31" spans="1:9" ht="31.5">
      <c r="A31" s="37">
        <v>20</v>
      </c>
      <c r="B31" s="6" t="s">
        <v>1019</v>
      </c>
      <c r="C31" s="6" t="s">
        <v>1020</v>
      </c>
      <c r="D31" s="211">
        <v>2020</v>
      </c>
      <c r="E31" s="16">
        <f t="shared" si="1"/>
        <v>10</v>
      </c>
      <c r="F31" s="37"/>
      <c r="G31" s="58">
        <f t="shared" si="2"/>
        <v>1</v>
      </c>
      <c r="H31" s="342" t="b">
        <f t="shared" si="3"/>
        <v>0</v>
      </c>
      <c r="I31" s="343">
        <f t="shared" si="4"/>
        <v>1</v>
      </c>
    </row>
    <row r="32" spans="1:9">
      <c r="A32" s="37">
        <v>21</v>
      </c>
      <c r="B32" s="6" t="s">
        <v>1017</v>
      </c>
      <c r="C32" s="6" t="s">
        <v>1018</v>
      </c>
      <c r="D32" s="211">
        <v>2020</v>
      </c>
      <c r="E32" s="16">
        <f t="shared" si="1"/>
        <v>10</v>
      </c>
      <c r="F32" s="37"/>
      <c r="G32" s="58">
        <f t="shared" si="2"/>
        <v>1</v>
      </c>
      <c r="H32" s="342" t="b">
        <f t="shared" si="3"/>
        <v>0</v>
      </c>
      <c r="I32" s="343">
        <f t="shared" si="4"/>
        <v>1</v>
      </c>
    </row>
    <row r="33" spans="1:9">
      <c r="A33" s="37">
        <v>22</v>
      </c>
      <c r="B33" s="6"/>
      <c r="C33" s="6"/>
      <c r="D33" s="211"/>
      <c r="E33" s="16" t="str">
        <f t="shared" si="1"/>
        <v/>
      </c>
      <c r="F33" s="37"/>
      <c r="G33" s="58" t="str">
        <f t="shared" si="2"/>
        <v/>
      </c>
      <c r="H33" s="342" t="b">
        <f t="shared" si="3"/>
        <v>0</v>
      </c>
      <c r="I33" s="343">
        <f t="shared" si="4"/>
        <v>1</v>
      </c>
    </row>
    <row r="34" spans="1:9">
      <c r="A34" s="37">
        <v>23</v>
      </c>
      <c r="B34" s="6"/>
      <c r="C34" s="6"/>
      <c r="D34" s="211"/>
      <c r="E34" s="16" t="str">
        <f t="shared" si="1"/>
        <v/>
      </c>
      <c r="F34" s="37"/>
      <c r="G34" s="58" t="str">
        <f t="shared" si="2"/>
        <v/>
      </c>
      <c r="H34" s="342" t="b">
        <f t="shared" si="3"/>
        <v>0</v>
      </c>
      <c r="I34" s="343">
        <f t="shared" si="4"/>
        <v>1</v>
      </c>
    </row>
    <row r="35" spans="1:9">
      <c r="A35" s="37">
        <v>24</v>
      </c>
      <c r="B35" s="6"/>
      <c r="C35" s="6"/>
      <c r="D35" s="211"/>
      <c r="E35" s="16" t="str">
        <f t="shared" si="1"/>
        <v/>
      </c>
      <c r="F35" s="37"/>
      <c r="G35" s="58" t="str">
        <f t="shared" si="2"/>
        <v/>
      </c>
      <c r="H35" s="342" t="b">
        <f t="shared" si="3"/>
        <v>0</v>
      </c>
      <c r="I35" s="343">
        <f t="shared" si="4"/>
        <v>1</v>
      </c>
    </row>
    <row r="36" spans="1:9">
      <c r="A36" s="37">
        <v>25</v>
      </c>
      <c r="B36" s="6"/>
      <c r="C36" s="6"/>
      <c r="D36" s="211"/>
      <c r="E36" s="16" t="str">
        <f t="shared" si="1"/>
        <v/>
      </c>
      <c r="F36" s="37"/>
      <c r="G36" s="58" t="str">
        <f t="shared" si="2"/>
        <v/>
      </c>
      <c r="H36" s="342" t="b">
        <f t="shared" si="3"/>
        <v>0</v>
      </c>
      <c r="I36" s="343">
        <f t="shared" si="4"/>
        <v>1</v>
      </c>
    </row>
    <row r="37" spans="1:9">
      <c r="A37" s="37">
        <v>26</v>
      </c>
      <c r="B37" s="6"/>
      <c r="C37" s="6"/>
      <c r="D37" s="211"/>
      <c r="E37" s="16" t="str">
        <f t="shared" si="1"/>
        <v/>
      </c>
      <c r="F37" s="37"/>
      <c r="G37" s="58" t="str">
        <f t="shared" si="2"/>
        <v/>
      </c>
      <c r="H37" s="342" t="b">
        <f t="shared" si="3"/>
        <v>0</v>
      </c>
      <c r="I37" s="343">
        <f t="shared" si="4"/>
        <v>1</v>
      </c>
    </row>
    <row r="38" spans="1:9">
      <c r="A38" s="37">
        <v>27</v>
      </c>
      <c r="B38" s="6"/>
      <c r="C38" s="6"/>
      <c r="D38" s="211"/>
      <c r="E38" s="16" t="str">
        <f t="shared" si="1"/>
        <v/>
      </c>
      <c r="F38" s="37"/>
      <c r="G38" s="58" t="str">
        <f t="shared" si="2"/>
        <v/>
      </c>
      <c r="H38" s="342" t="b">
        <f t="shared" si="3"/>
        <v>0</v>
      </c>
      <c r="I38" s="343">
        <f t="shared" si="4"/>
        <v>1</v>
      </c>
    </row>
    <row r="39" spans="1:9">
      <c r="A39" s="37">
        <v>28</v>
      </c>
      <c r="B39" s="6"/>
      <c r="C39" s="6"/>
      <c r="D39" s="211"/>
      <c r="E39" s="16" t="str">
        <f t="shared" si="1"/>
        <v/>
      </c>
      <c r="F39" s="37"/>
      <c r="G39" s="58" t="str">
        <f t="shared" si="2"/>
        <v/>
      </c>
      <c r="H39" s="342" t="b">
        <f t="shared" si="3"/>
        <v>0</v>
      </c>
      <c r="I39" s="343">
        <f t="shared" si="4"/>
        <v>1</v>
      </c>
    </row>
    <row r="40" spans="1:9">
      <c r="A40" s="37">
        <v>29</v>
      </c>
      <c r="B40" s="6"/>
      <c r="C40" s="6"/>
      <c r="D40" s="211"/>
      <c r="E40" s="16" t="str">
        <f t="shared" si="1"/>
        <v/>
      </c>
      <c r="F40" s="37"/>
      <c r="G40" s="58" t="str">
        <f t="shared" si="2"/>
        <v/>
      </c>
      <c r="H40" s="342" t="b">
        <f t="shared" si="3"/>
        <v>0</v>
      </c>
      <c r="I40" s="343">
        <f t="shared" si="4"/>
        <v>1</v>
      </c>
    </row>
    <row r="41" spans="1:9">
      <c r="A41" s="37">
        <v>30</v>
      </c>
      <c r="B41" s="6"/>
      <c r="C41" s="6"/>
      <c r="D41" s="211"/>
      <c r="E41" s="16" t="str">
        <f t="shared" si="1"/>
        <v/>
      </c>
      <c r="F41" s="37"/>
      <c r="G41" s="58" t="str">
        <f t="shared" si="2"/>
        <v/>
      </c>
      <c r="H41" s="342" t="b">
        <f t="shared" si="3"/>
        <v>0</v>
      </c>
      <c r="I41" s="343">
        <f t="shared" si="4"/>
        <v>1</v>
      </c>
    </row>
    <row r="42" spans="1:9">
      <c r="A42" s="37">
        <v>31</v>
      </c>
      <c r="B42" s="6"/>
      <c r="C42" s="6"/>
      <c r="D42" s="211"/>
      <c r="E42" s="16" t="str">
        <f t="shared" si="1"/>
        <v/>
      </c>
      <c r="F42" s="37"/>
      <c r="G42" s="58" t="str">
        <f t="shared" si="2"/>
        <v/>
      </c>
      <c r="H42" s="342" t="b">
        <f t="shared" si="3"/>
        <v>0</v>
      </c>
      <c r="I42" s="343">
        <f t="shared" si="4"/>
        <v>1</v>
      </c>
    </row>
    <row r="43" spans="1:9">
      <c r="A43" s="37">
        <v>32</v>
      </c>
      <c r="B43" s="6"/>
      <c r="C43" s="6"/>
      <c r="D43" s="211"/>
      <c r="E43" s="16" t="str">
        <f t="shared" si="1"/>
        <v/>
      </c>
      <c r="F43" s="37"/>
      <c r="G43" s="58" t="str">
        <f t="shared" si="2"/>
        <v/>
      </c>
      <c r="H43" s="342" t="b">
        <f t="shared" si="3"/>
        <v>0</v>
      </c>
      <c r="I43" s="343">
        <f t="shared" si="4"/>
        <v>1</v>
      </c>
    </row>
    <row r="44" spans="1:9">
      <c r="A44" s="37">
        <v>33</v>
      </c>
      <c r="B44" s="6"/>
      <c r="C44" s="6"/>
      <c r="D44" s="211"/>
      <c r="E44" s="16" t="str">
        <f t="shared" si="1"/>
        <v/>
      </c>
      <c r="F44" s="37"/>
      <c r="G44" s="58" t="str">
        <f t="shared" ref="G44:G75" si="5">IF(OR($B44="",$C44="",$D44="",$D44&gt;an_final),"",IF($D44&gt;=an_initial,1,""))</f>
        <v/>
      </c>
      <c r="H44" s="342" t="b">
        <f t="shared" si="3"/>
        <v>0</v>
      </c>
      <c r="I44" s="343">
        <f t="shared" ref="I44:I75" si="6">LEN(B44)-LEN(SUBSTITUTE(B44,",",""))+1</f>
        <v>1</v>
      </c>
    </row>
    <row r="45" spans="1:9">
      <c r="A45" s="37">
        <v>34</v>
      </c>
      <c r="B45" s="6"/>
      <c r="C45" s="6"/>
      <c r="D45" s="211"/>
      <c r="E45" s="16" t="str">
        <f t="shared" si="1"/>
        <v/>
      </c>
      <c r="F45" s="37"/>
      <c r="G45" s="58" t="str">
        <f t="shared" si="5"/>
        <v/>
      </c>
      <c r="H45" s="342" t="b">
        <f t="shared" si="3"/>
        <v>0</v>
      </c>
      <c r="I45" s="343">
        <f t="shared" si="6"/>
        <v>1</v>
      </c>
    </row>
    <row r="46" spans="1:9">
      <c r="A46" s="37">
        <v>35</v>
      </c>
      <c r="B46" s="6"/>
      <c r="C46" s="6"/>
      <c r="D46" s="211"/>
      <c r="E46" s="16" t="str">
        <f t="shared" si="1"/>
        <v/>
      </c>
      <c r="F46" s="37"/>
      <c r="G46" s="58" t="str">
        <f t="shared" si="5"/>
        <v/>
      </c>
      <c r="H46" s="342" t="b">
        <f t="shared" si="3"/>
        <v>0</v>
      </c>
      <c r="I46" s="343">
        <f t="shared" si="6"/>
        <v>1</v>
      </c>
    </row>
    <row r="47" spans="1:9">
      <c r="A47" s="37">
        <v>36</v>
      </c>
      <c r="B47" s="6"/>
      <c r="C47" s="6"/>
      <c r="D47" s="211"/>
      <c r="E47" s="16" t="str">
        <f t="shared" si="1"/>
        <v/>
      </c>
      <c r="F47" s="37"/>
      <c r="G47" s="58" t="str">
        <f t="shared" si="5"/>
        <v/>
      </c>
      <c r="H47" s="342" t="b">
        <f t="shared" si="3"/>
        <v>0</v>
      </c>
      <c r="I47" s="343">
        <f t="shared" si="6"/>
        <v>1</v>
      </c>
    </row>
    <row r="48" spans="1:9">
      <c r="A48" s="37">
        <v>37</v>
      </c>
      <c r="B48" s="6"/>
      <c r="C48" s="6"/>
      <c r="D48" s="211"/>
      <c r="E48" s="16" t="str">
        <f t="shared" si="1"/>
        <v/>
      </c>
      <c r="F48" s="37"/>
      <c r="G48" s="58" t="str">
        <f t="shared" si="5"/>
        <v/>
      </c>
      <c r="H48" s="342" t="b">
        <f t="shared" si="3"/>
        <v>0</v>
      </c>
      <c r="I48" s="343">
        <f t="shared" si="6"/>
        <v>1</v>
      </c>
    </row>
    <row r="49" spans="1:9">
      <c r="A49" s="37">
        <v>38</v>
      </c>
      <c r="B49" s="6"/>
      <c r="C49" s="6"/>
      <c r="D49" s="211"/>
      <c r="E49" s="16" t="str">
        <f t="shared" si="1"/>
        <v/>
      </c>
      <c r="F49" s="37"/>
      <c r="G49" s="58" t="str">
        <f t="shared" si="5"/>
        <v/>
      </c>
      <c r="H49" s="342" t="b">
        <f t="shared" si="3"/>
        <v>0</v>
      </c>
      <c r="I49" s="343">
        <f t="shared" si="6"/>
        <v>1</v>
      </c>
    </row>
    <row r="50" spans="1:9">
      <c r="A50" s="37">
        <v>39</v>
      </c>
      <c r="B50" s="6"/>
      <c r="C50" s="6"/>
      <c r="D50" s="211"/>
      <c r="E50" s="16" t="str">
        <f t="shared" si="1"/>
        <v/>
      </c>
      <c r="F50" s="37"/>
      <c r="G50" s="58" t="str">
        <f t="shared" si="5"/>
        <v/>
      </c>
      <c r="H50" s="342" t="b">
        <f t="shared" si="3"/>
        <v>0</v>
      </c>
      <c r="I50" s="343">
        <f t="shared" si="6"/>
        <v>1</v>
      </c>
    </row>
    <row r="51" spans="1:9">
      <c r="A51" s="37">
        <v>40</v>
      </c>
      <c r="B51" s="6"/>
      <c r="C51" s="6"/>
      <c r="D51" s="211"/>
      <c r="E51" s="16" t="str">
        <f t="shared" si="1"/>
        <v/>
      </c>
      <c r="F51" s="37"/>
      <c r="G51" s="58" t="str">
        <f t="shared" si="5"/>
        <v/>
      </c>
      <c r="H51" s="342" t="b">
        <f t="shared" si="3"/>
        <v>0</v>
      </c>
      <c r="I51" s="343">
        <f t="shared" si="6"/>
        <v>1</v>
      </c>
    </row>
    <row r="52" spans="1:9">
      <c r="A52" s="37">
        <v>41</v>
      </c>
      <c r="B52" s="6"/>
      <c r="C52" s="6"/>
      <c r="D52" s="211"/>
      <c r="E52" s="16" t="str">
        <f t="shared" si="1"/>
        <v/>
      </c>
      <c r="F52" s="37"/>
      <c r="G52" s="58" t="str">
        <f t="shared" si="5"/>
        <v/>
      </c>
      <c r="H52" s="342" t="b">
        <f t="shared" si="3"/>
        <v>0</v>
      </c>
      <c r="I52" s="343">
        <f t="shared" si="6"/>
        <v>1</v>
      </c>
    </row>
    <row r="53" spans="1:9">
      <c r="A53" s="37">
        <v>42</v>
      </c>
      <c r="B53" s="6"/>
      <c r="C53" s="6"/>
      <c r="D53" s="211"/>
      <c r="E53" s="16" t="str">
        <f t="shared" si="1"/>
        <v/>
      </c>
      <c r="F53" s="37"/>
      <c r="G53" s="58" t="str">
        <f t="shared" si="5"/>
        <v/>
      </c>
      <c r="H53" s="342" t="b">
        <f t="shared" si="3"/>
        <v>0</v>
      </c>
      <c r="I53" s="343">
        <f t="shared" si="6"/>
        <v>1</v>
      </c>
    </row>
    <row r="54" spans="1:9">
      <c r="A54" s="37">
        <v>43</v>
      </c>
      <c r="B54" s="6"/>
      <c r="C54" s="6"/>
      <c r="D54" s="211"/>
      <c r="E54" s="16" t="str">
        <f t="shared" si="1"/>
        <v/>
      </c>
      <c r="F54" s="37"/>
      <c r="G54" s="58" t="str">
        <f t="shared" si="5"/>
        <v/>
      </c>
      <c r="H54" s="342" t="b">
        <f t="shared" si="3"/>
        <v>0</v>
      </c>
      <c r="I54" s="343">
        <f t="shared" si="6"/>
        <v>1</v>
      </c>
    </row>
    <row r="55" spans="1:9">
      <c r="A55" s="37">
        <v>44</v>
      </c>
      <c r="B55" s="6"/>
      <c r="C55" s="6"/>
      <c r="D55" s="211"/>
      <c r="E55" s="16" t="str">
        <f t="shared" si="1"/>
        <v/>
      </c>
      <c r="F55" s="37"/>
      <c r="G55" s="58" t="str">
        <f t="shared" si="5"/>
        <v/>
      </c>
      <c r="H55" s="342" t="b">
        <f t="shared" si="3"/>
        <v>0</v>
      </c>
      <c r="I55" s="343">
        <f t="shared" si="6"/>
        <v>1</v>
      </c>
    </row>
    <row r="56" spans="1:9">
      <c r="A56" s="37">
        <v>45</v>
      </c>
      <c r="B56" s="6"/>
      <c r="C56" s="6"/>
      <c r="D56" s="211"/>
      <c r="E56" s="16" t="str">
        <f t="shared" si="1"/>
        <v/>
      </c>
      <c r="F56" s="37"/>
      <c r="G56" s="58" t="str">
        <f t="shared" si="5"/>
        <v/>
      </c>
      <c r="H56" s="342" t="b">
        <f t="shared" si="3"/>
        <v>0</v>
      </c>
      <c r="I56" s="343">
        <f t="shared" si="6"/>
        <v>1</v>
      </c>
    </row>
    <row r="57" spans="1:9">
      <c r="A57" s="37">
        <v>46</v>
      </c>
      <c r="B57" s="6"/>
      <c r="C57" s="6"/>
      <c r="D57" s="211"/>
      <c r="E57" s="16" t="str">
        <f t="shared" si="1"/>
        <v/>
      </c>
      <c r="F57" s="37"/>
      <c r="G57" s="58" t="str">
        <f t="shared" si="5"/>
        <v/>
      </c>
      <c r="H57" s="342" t="b">
        <f t="shared" si="3"/>
        <v>0</v>
      </c>
      <c r="I57" s="343">
        <f t="shared" si="6"/>
        <v>1</v>
      </c>
    </row>
    <row r="58" spans="1:9">
      <c r="A58" s="37">
        <v>47</v>
      </c>
      <c r="B58" s="6"/>
      <c r="C58" s="6"/>
      <c r="D58" s="211"/>
      <c r="E58" s="16" t="str">
        <f t="shared" si="1"/>
        <v/>
      </c>
      <c r="F58" s="37"/>
      <c r="G58" s="58" t="str">
        <f t="shared" si="5"/>
        <v/>
      </c>
      <c r="H58" s="342" t="b">
        <f t="shared" si="3"/>
        <v>0</v>
      </c>
      <c r="I58" s="343">
        <f t="shared" si="6"/>
        <v>1</v>
      </c>
    </row>
    <row r="59" spans="1:9">
      <c r="A59" s="37">
        <v>48</v>
      </c>
      <c r="B59" s="6"/>
      <c r="C59" s="6"/>
      <c r="D59" s="211"/>
      <c r="E59" s="16" t="str">
        <f t="shared" si="1"/>
        <v/>
      </c>
      <c r="F59" s="37"/>
      <c r="G59" s="58" t="str">
        <f t="shared" si="5"/>
        <v/>
      </c>
      <c r="H59" s="342" t="b">
        <f t="shared" si="3"/>
        <v>0</v>
      </c>
      <c r="I59" s="343">
        <f t="shared" si="6"/>
        <v>1</v>
      </c>
    </row>
    <row r="60" spans="1:9">
      <c r="A60" s="37">
        <v>49</v>
      </c>
      <c r="B60" s="6"/>
      <c r="C60" s="6"/>
      <c r="D60" s="211"/>
      <c r="E60" s="16" t="str">
        <f t="shared" si="1"/>
        <v/>
      </c>
      <c r="F60" s="37"/>
      <c r="G60" s="58" t="str">
        <f t="shared" si="5"/>
        <v/>
      </c>
      <c r="H60" s="342" t="b">
        <f t="shared" si="3"/>
        <v>0</v>
      </c>
      <c r="I60" s="343">
        <f t="shared" si="6"/>
        <v>1</v>
      </c>
    </row>
    <row r="61" spans="1:9">
      <c r="A61" s="37">
        <v>50</v>
      </c>
      <c r="B61" s="6"/>
      <c r="C61" s="6"/>
      <c r="D61" s="211"/>
      <c r="E61" s="16" t="str">
        <f t="shared" si="1"/>
        <v/>
      </c>
      <c r="F61" s="37"/>
      <c r="G61" s="58" t="str">
        <f t="shared" si="5"/>
        <v/>
      </c>
      <c r="H61" s="342" t="b">
        <f t="shared" si="3"/>
        <v>0</v>
      </c>
      <c r="I61" s="343">
        <f t="shared" si="6"/>
        <v>1</v>
      </c>
    </row>
    <row r="62" spans="1:9">
      <c r="A62" s="37">
        <v>51</v>
      </c>
      <c r="B62" s="6"/>
      <c r="C62" s="6"/>
      <c r="D62" s="211"/>
      <c r="E62" s="16" t="str">
        <f t="shared" si="1"/>
        <v/>
      </c>
      <c r="F62" s="37"/>
      <c r="G62" s="58" t="str">
        <f t="shared" si="5"/>
        <v/>
      </c>
      <c r="H62" s="342" t="b">
        <f t="shared" si="3"/>
        <v>0</v>
      </c>
      <c r="I62" s="343">
        <f t="shared" si="6"/>
        <v>1</v>
      </c>
    </row>
    <row r="63" spans="1:9">
      <c r="A63" s="37">
        <v>52</v>
      </c>
      <c r="B63" s="6"/>
      <c r="C63" s="6"/>
      <c r="D63" s="211"/>
      <c r="E63" s="16" t="str">
        <f t="shared" si="1"/>
        <v/>
      </c>
      <c r="F63" s="37"/>
      <c r="G63" s="58" t="str">
        <f t="shared" si="5"/>
        <v/>
      </c>
      <c r="H63" s="342" t="b">
        <f t="shared" si="3"/>
        <v>0</v>
      </c>
      <c r="I63" s="343">
        <f t="shared" si="6"/>
        <v>1</v>
      </c>
    </row>
    <row r="64" spans="1:9">
      <c r="A64" s="37">
        <v>53</v>
      </c>
      <c r="B64" s="6"/>
      <c r="C64" s="6"/>
      <c r="D64" s="211"/>
      <c r="E64" s="16" t="str">
        <f t="shared" si="1"/>
        <v/>
      </c>
      <c r="F64" s="37"/>
      <c r="G64" s="58" t="str">
        <f t="shared" si="5"/>
        <v/>
      </c>
      <c r="H64" s="342" t="b">
        <f t="shared" si="3"/>
        <v>0</v>
      </c>
      <c r="I64" s="343">
        <f t="shared" si="6"/>
        <v>1</v>
      </c>
    </row>
    <row r="65" spans="1:9">
      <c r="A65" s="37">
        <v>54</v>
      </c>
      <c r="B65" s="6"/>
      <c r="C65" s="6"/>
      <c r="D65" s="211"/>
      <c r="E65" s="16" t="str">
        <f t="shared" si="1"/>
        <v/>
      </c>
      <c r="F65" s="37"/>
      <c r="G65" s="58" t="str">
        <f t="shared" si="5"/>
        <v/>
      </c>
      <c r="H65" s="342" t="b">
        <f t="shared" si="3"/>
        <v>0</v>
      </c>
      <c r="I65" s="343">
        <f t="shared" si="6"/>
        <v>1</v>
      </c>
    </row>
    <row r="66" spans="1:9">
      <c r="A66" s="37">
        <v>55</v>
      </c>
      <c r="B66" s="6"/>
      <c r="C66" s="6"/>
      <c r="D66" s="211"/>
      <c r="E66" s="16" t="str">
        <f t="shared" si="1"/>
        <v/>
      </c>
      <c r="F66" s="37"/>
      <c r="G66" s="58" t="str">
        <f t="shared" si="5"/>
        <v/>
      </c>
      <c r="H66" s="342" t="b">
        <f t="shared" si="3"/>
        <v>0</v>
      </c>
      <c r="I66" s="343">
        <f t="shared" si="6"/>
        <v>1</v>
      </c>
    </row>
    <row r="67" spans="1:9">
      <c r="A67" s="37">
        <v>56</v>
      </c>
      <c r="B67" s="6"/>
      <c r="C67" s="6"/>
      <c r="D67" s="211"/>
      <c r="E67" s="16" t="str">
        <f t="shared" si="1"/>
        <v/>
      </c>
      <c r="F67" s="37"/>
      <c r="G67" s="58" t="str">
        <f t="shared" si="5"/>
        <v/>
      </c>
      <c r="H67" s="342" t="b">
        <f t="shared" si="3"/>
        <v>0</v>
      </c>
      <c r="I67" s="343">
        <f t="shared" si="6"/>
        <v>1</v>
      </c>
    </row>
    <row r="68" spans="1:9">
      <c r="A68" s="37">
        <v>57</v>
      </c>
      <c r="B68" s="6"/>
      <c r="C68" s="6"/>
      <c r="D68" s="211"/>
      <c r="E68" s="16" t="str">
        <f t="shared" si="1"/>
        <v/>
      </c>
      <c r="F68" s="37"/>
      <c r="G68" s="58" t="str">
        <f t="shared" si="5"/>
        <v/>
      </c>
      <c r="H68" s="342" t="b">
        <f t="shared" si="3"/>
        <v>0</v>
      </c>
      <c r="I68" s="343">
        <f t="shared" si="6"/>
        <v>1</v>
      </c>
    </row>
    <row r="69" spans="1:9">
      <c r="A69" s="37">
        <v>58</v>
      </c>
      <c r="B69" s="6"/>
      <c r="C69" s="6"/>
      <c r="D69" s="211"/>
      <c r="E69" s="16" t="str">
        <f t="shared" si="1"/>
        <v/>
      </c>
      <c r="F69" s="37"/>
      <c r="G69" s="58" t="str">
        <f t="shared" si="5"/>
        <v/>
      </c>
      <c r="H69" s="342" t="b">
        <f t="shared" si="3"/>
        <v>0</v>
      </c>
      <c r="I69" s="343">
        <f t="shared" si="6"/>
        <v>1</v>
      </c>
    </row>
    <row r="70" spans="1:9">
      <c r="A70" s="37">
        <v>59</v>
      </c>
      <c r="B70" s="6"/>
      <c r="C70" s="6"/>
      <c r="D70" s="211"/>
      <c r="E70" s="16" t="str">
        <f t="shared" si="1"/>
        <v/>
      </c>
      <c r="F70" s="37"/>
      <c r="G70" s="58" t="str">
        <f t="shared" si="5"/>
        <v/>
      </c>
      <c r="H70" s="342" t="b">
        <f t="shared" si="3"/>
        <v>0</v>
      </c>
      <c r="I70" s="343">
        <f t="shared" si="6"/>
        <v>1</v>
      </c>
    </row>
    <row r="71" spans="1:9">
      <c r="A71" s="37">
        <v>60</v>
      </c>
      <c r="B71" s="6"/>
      <c r="C71" s="6"/>
      <c r="D71" s="211"/>
      <c r="E71" s="16" t="str">
        <f t="shared" si="1"/>
        <v/>
      </c>
      <c r="F71" s="37"/>
      <c r="G71" s="58" t="str">
        <f t="shared" si="5"/>
        <v/>
      </c>
      <c r="H71" s="342" t="b">
        <f t="shared" si="3"/>
        <v>0</v>
      </c>
      <c r="I71" s="343">
        <f t="shared" si="6"/>
        <v>1</v>
      </c>
    </row>
    <row r="72" spans="1:9">
      <c r="A72" s="37">
        <v>61</v>
      </c>
      <c r="B72" s="6"/>
      <c r="C72" s="6"/>
      <c r="D72" s="211"/>
      <c r="E72" s="16" t="str">
        <f t="shared" si="1"/>
        <v/>
      </c>
      <c r="F72" s="37"/>
      <c r="G72" s="58" t="str">
        <f t="shared" si="5"/>
        <v/>
      </c>
      <c r="H72" s="342" t="b">
        <f t="shared" si="3"/>
        <v>0</v>
      </c>
      <c r="I72" s="343">
        <f t="shared" si="6"/>
        <v>1</v>
      </c>
    </row>
    <row r="73" spans="1:9">
      <c r="A73" s="37">
        <v>62</v>
      </c>
      <c r="B73" s="6"/>
      <c r="C73" s="6"/>
      <c r="D73" s="211"/>
      <c r="E73" s="16" t="str">
        <f t="shared" si="1"/>
        <v/>
      </c>
      <c r="F73" s="37"/>
      <c r="G73" s="58" t="str">
        <f t="shared" si="5"/>
        <v/>
      </c>
      <c r="H73" s="342" t="b">
        <f t="shared" si="3"/>
        <v>0</v>
      </c>
      <c r="I73" s="343">
        <f t="shared" si="6"/>
        <v>1</v>
      </c>
    </row>
    <row r="74" spans="1:9">
      <c r="A74" s="37">
        <v>63</v>
      </c>
      <c r="B74" s="6"/>
      <c r="C74" s="6"/>
      <c r="D74" s="211"/>
      <c r="E74" s="16" t="str">
        <f t="shared" si="1"/>
        <v/>
      </c>
      <c r="F74" s="37"/>
      <c r="G74" s="58" t="str">
        <f t="shared" si="5"/>
        <v/>
      </c>
      <c r="H74" s="342" t="b">
        <f t="shared" si="3"/>
        <v>0</v>
      </c>
      <c r="I74" s="343">
        <f t="shared" si="6"/>
        <v>1</v>
      </c>
    </row>
    <row r="75" spans="1:9">
      <c r="A75" s="37">
        <v>64</v>
      </c>
      <c r="B75" s="6"/>
      <c r="C75" s="6"/>
      <c r="D75" s="211"/>
      <c r="E75" s="16" t="str">
        <f t="shared" si="1"/>
        <v/>
      </c>
      <c r="F75" s="37"/>
      <c r="G75" s="58" t="str">
        <f t="shared" si="5"/>
        <v/>
      </c>
      <c r="H75" s="342" t="b">
        <f t="shared" si="3"/>
        <v>0</v>
      </c>
      <c r="I75" s="343">
        <f t="shared" si="6"/>
        <v>1</v>
      </c>
    </row>
    <row r="76" spans="1:9">
      <c r="A76" s="37">
        <v>65</v>
      </c>
      <c r="B76" s="6"/>
      <c r="C76" s="6"/>
      <c r="D76" s="211"/>
      <c r="E76" s="16" t="str">
        <f t="shared" ref="E76:E139" si="7">IF(OR($B76="",$C76="",$D76&lt;an_initial,$D76&gt;an_final),"",G76*10)</f>
        <v/>
      </c>
      <c r="F76" s="37"/>
      <c r="G76" s="58" t="str">
        <f t="shared" ref="G76:G110" si="8">IF(OR($B76="",$C76="",$D76="",$D76&gt;an_final),"",IF($D76&gt;=an_initial,1,""))</f>
        <v/>
      </c>
      <c r="H76" s="342" t="b">
        <f t="shared" ref="H76:H110" si="9">IF(nume_candidat="",FALSE,ISNUMBER(SEARCH(nume_candidat,$B76)))</f>
        <v>0</v>
      </c>
      <c r="I76" s="343">
        <f t="shared" ref="I76:I110" si="10">LEN(B76)-LEN(SUBSTITUTE(B76,",",""))+1</f>
        <v>1</v>
      </c>
    </row>
    <row r="77" spans="1:9">
      <c r="A77" s="37">
        <v>66</v>
      </c>
      <c r="B77" s="6"/>
      <c r="C77" s="6"/>
      <c r="D77" s="211"/>
      <c r="E77" s="16" t="str">
        <f t="shared" si="7"/>
        <v/>
      </c>
      <c r="F77" s="37"/>
      <c r="G77" s="58" t="str">
        <f t="shared" si="8"/>
        <v/>
      </c>
      <c r="H77" s="342" t="b">
        <f t="shared" si="9"/>
        <v>0</v>
      </c>
      <c r="I77" s="343">
        <f t="shared" si="10"/>
        <v>1</v>
      </c>
    </row>
    <row r="78" spans="1:9">
      <c r="A78" s="37">
        <v>67</v>
      </c>
      <c r="B78" s="6"/>
      <c r="C78" s="6"/>
      <c r="D78" s="211"/>
      <c r="E78" s="16" t="str">
        <f t="shared" si="7"/>
        <v/>
      </c>
      <c r="F78" s="37"/>
      <c r="G78" s="58" t="str">
        <f t="shared" si="8"/>
        <v/>
      </c>
      <c r="H78" s="342" t="b">
        <f t="shared" si="9"/>
        <v>0</v>
      </c>
      <c r="I78" s="343">
        <f t="shared" si="10"/>
        <v>1</v>
      </c>
    </row>
    <row r="79" spans="1:9">
      <c r="A79" s="37">
        <v>68</v>
      </c>
      <c r="B79" s="6"/>
      <c r="C79" s="6"/>
      <c r="D79" s="211"/>
      <c r="E79" s="16" t="str">
        <f t="shared" si="7"/>
        <v/>
      </c>
      <c r="F79" s="37"/>
      <c r="G79" s="58" t="str">
        <f t="shared" si="8"/>
        <v/>
      </c>
      <c r="H79" s="342" t="b">
        <f t="shared" si="9"/>
        <v>0</v>
      </c>
      <c r="I79" s="343">
        <f t="shared" si="10"/>
        <v>1</v>
      </c>
    </row>
    <row r="80" spans="1:9">
      <c r="A80" s="37">
        <v>69</v>
      </c>
      <c r="B80" s="6"/>
      <c r="C80" s="6"/>
      <c r="D80" s="211"/>
      <c r="E80" s="16" t="str">
        <f t="shared" si="7"/>
        <v/>
      </c>
      <c r="F80" s="37"/>
      <c r="G80" s="58" t="str">
        <f t="shared" si="8"/>
        <v/>
      </c>
      <c r="H80" s="342" t="b">
        <f t="shared" si="9"/>
        <v>0</v>
      </c>
      <c r="I80" s="343">
        <f t="shared" si="10"/>
        <v>1</v>
      </c>
    </row>
    <row r="81" spans="1:9">
      <c r="A81" s="37">
        <v>70</v>
      </c>
      <c r="B81" s="6"/>
      <c r="C81" s="6"/>
      <c r="D81" s="211"/>
      <c r="E81" s="16" t="str">
        <f t="shared" si="7"/>
        <v/>
      </c>
      <c r="F81" s="37"/>
      <c r="G81" s="58" t="str">
        <f t="shared" si="8"/>
        <v/>
      </c>
      <c r="H81" s="342" t="b">
        <f t="shared" si="9"/>
        <v>0</v>
      </c>
      <c r="I81" s="343">
        <f t="shared" si="10"/>
        <v>1</v>
      </c>
    </row>
    <row r="82" spans="1:9">
      <c r="A82" s="37">
        <v>71</v>
      </c>
      <c r="B82" s="6"/>
      <c r="C82" s="6"/>
      <c r="D82" s="211"/>
      <c r="E82" s="16" t="str">
        <f t="shared" si="7"/>
        <v/>
      </c>
      <c r="F82" s="37"/>
      <c r="G82" s="58" t="str">
        <f t="shared" si="8"/>
        <v/>
      </c>
      <c r="H82" s="342" t="b">
        <f t="shared" si="9"/>
        <v>0</v>
      </c>
      <c r="I82" s="343">
        <f t="shared" si="10"/>
        <v>1</v>
      </c>
    </row>
    <row r="83" spans="1:9">
      <c r="A83" s="37">
        <v>72</v>
      </c>
      <c r="B83" s="6"/>
      <c r="C83" s="6"/>
      <c r="D83" s="211"/>
      <c r="E83" s="16" t="str">
        <f t="shared" si="7"/>
        <v/>
      </c>
      <c r="F83" s="37"/>
      <c r="G83" s="58" t="str">
        <f t="shared" si="8"/>
        <v/>
      </c>
      <c r="H83" s="342" t="b">
        <f t="shared" si="9"/>
        <v>0</v>
      </c>
      <c r="I83" s="343">
        <f t="shared" si="10"/>
        <v>1</v>
      </c>
    </row>
    <row r="84" spans="1:9">
      <c r="A84" s="37">
        <v>73</v>
      </c>
      <c r="B84" s="6"/>
      <c r="C84" s="6"/>
      <c r="D84" s="211"/>
      <c r="E84" s="16" t="str">
        <f t="shared" si="7"/>
        <v/>
      </c>
      <c r="F84" s="37"/>
      <c r="G84" s="58" t="str">
        <f t="shared" si="8"/>
        <v/>
      </c>
      <c r="H84" s="342" t="b">
        <f t="shared" si="9"/>
        <v>0</v>
      </c>
      <c r="I84" s="343">
        <f t="shared" si="10"/>
        <v>1</v>
      </c>
    </row>
    <row r="85" spans="1:9">
      <c r="A85" s="37">
        <v>74</v>
      </c>
      <c r="B85" s="6"/>
      <c r="C85" s="6"/>
      <c r="D85" s="211"/>
      <c r="E85" s="16" t="str">
        <f t="shared" si="7"/>
        <v/>
      </c>
      <c r="F85" s="37"/>
      <c r="G85" s="58" t="str">
        <f t="shared" si="8"/>
        <v/>
      </c>
      <c r="H85" s="342" t="b">
        <f t="shared" si="9"/>
        <v>0</v>
      </c>
      <c r="I85" s="343">
        <f t="shared" si="10"/>
        <v>1</v>
      </c>
    </row>
    <row r="86" spans="1:9">
      <c r="A86" s="37">
        <v>75</v>
      </c>
      <c r="B86" s="6"/>
      <c r="C86" s="6"/>
      <c r="D86" s="211"/>
      <c r="E86" s="16" t="str">
        <f t="shared" si="7"/>
        <v/>
      </c>
      <c r="F86" s="37"/>
      <c r="G86" s="58" t="str">
        <f t="shared" si="8"/>
        <v/>
      </c>
      <c r="H86" s="342" t="b">
        <f t="shared" si="9"/>
        <v>0</v>
      </c>
      <c r="I86" s="343">
        <f t="shared" si="10"/>
        <v>1</v>
      </c>
    </row>
    <row r="87" spans="1:9">
      <c r="A87" s="37">
        <v>76</v>
      </c>
      <c r="B87" s="6"/>
      <c r="C87" s="6"/>
      <c r="D87" s="211"/>
      <c r="E87" s="16" t="str">
        <f t="shared" si="7"/>
        <v/>
      </c>
      <c r="F87" s="37"/>
      <c r="G87" s="58" t="str">
        <f t="shared" si="8"/>
        <v/>
      </c>
      <c r="H87" s="342" t="b">
        <f t="shared" si="9"/>
        <v>0</v>
      </c>
      <c r="I87" s="343">
        <f t="shared" si="10"/>
        <v>1</v>
      </c>
    </row>
    <row r="88" spans="1:9">
      <c r="A88" s="37">
        <v>77</v>
      </c>
      <c r="B88" s="6"/>
      <c r="C88" s="6"/>
      <c r="D88" s="211"/>
      <c r="E88" s="16" t="str">
        <f t="shared" si="7"/>
        <v/>
      </c>
      <c r="F88" s="37"/>
      <c r="G88" s="58" t="str">
        <f t="shared" si="8"/>
        <v/>
      </c>
      <c r="H88" s="342" t="b">
        <f t="shared" si="9"/>
        <v>0</v>
      </c>
      <c r="I88" s="343">
        <f t="shared" si="10"/>
        <v>1</v>
      </c>
    </row>
    <row r="89" spans="1:9">
      <c r="A89" s="37">
        <v>78</v>
      </c>
      <c r="B89" s="6"/>
      <c r="C89" s="6"/>
      <c r="D89" s="211"/>
      <c r="E89" s="16" t="str">
        <f t="shared" si="7"/>
        <v/>
      </c>
      <c r="F89" s="37"/>
      <c r="G89" s="58" t="str">
        <f t="shared" si="8"/>
        <v/>
      </c>
      <c r="H89" s="342" t="b">
        <f t="shared" si="9"/>
        <v>0</v>
      </c>
      <c r="I89" s="343">
        <f t="shared" si="10"/>
        <v>1</v>
      </c>
    </row>
    <row r="90" spans="1:9">
      <c r="A90" s="37">
        <v>79</v>
      </c>
      <c r="B90" s="6"/>
      <c r="C90" s="6"/>
      <c r="D90" s="211"/>
      <c r="E90" s="16" t="str">
        <f t="shared" si="7"/>
        <v/>
      </c>
      <c r="F90" s="37"/>
      <c r="G90" s="58" t="str">
        <f t="shared" si="8"/>
        <v/>
      </c>
      <c r="H90" s="342" t="b">
        <f t="shared" si="9"/>
        <v>0</v>
      </c>
      <c r="I90" s="343">
        <f t="shared" si="10"/>
        <v>1</v>
      </c>
    </row>
    <row r="91" spans="1:9">
      <c r="A91" s="37">
        <v>80</v>
      </c>
      <c r="B91" s="6"/>
      <c r="C91" s="6"/>
      <c r="D91" s="211"/>
      <c r="E91" s="16" t="str">
        <f t="shared" si="7"/>
        <v/>
      </c>
      <c r="F91" s="37"/>
      <c r="G91" s="58" t="str">
        <f t="shared" si="8"/>
        <v/>
      </c>
      <c r="H91" s="342" t="b">
        <f t="shared" si="9"/>
        <v>0</v>
      </c>
      <c r="I91" s="343">
        <f t="shared" si="10"/>
        <v>1</v>
      </c>
    </row>
    <row r="92" spans="1:9">
      <c r="A92" s="37">
        <v>81</v>
      </c>
      <c r="B92" s="6"/>
      <c r="C92" s="6"/>
      <c r="D92" s="211"/>
      <c r="E92" s="16" t="str">
        <f t="shared" si="7"/>
        <v/>
      </c>
      <c r="F92" s="37"/>
      <c r="G92" s="58" t="str">
        <f t="shared" si="8"/>
        <v/>
      </c>
      <c r="H92" s="342" t="b">
        <f t="shared" si="9"/>
        <v>0</v>
      </c>
      <c r="I92" s="343">
        <f t="shared" si="10"/>
        <v>1</v>
      </c>
    </row>
    <row r="93" spans="1:9">
      <c r="A93" s="37">
        <v>82</v>
      </c>
      <c r="B93" s="6"/>
      <c r="C93" s="6"/>
      <c r="D93" s="211"/>
      <c r="E93" s="16" t="str">
        <f t="shared" si="7"/>
        <v/>
      </c>
      <c r="F93" s="37"/>
      <c r="G93" s="58" t="str">
        <f t="shared" si="8"/>
        <v/>
      </c>
      <c r="H93" s="342" t="b">
        <f t="shared" si="9"/>
        <v>0</v>
      </c>
      <c r="I93" s="343">
        <f t="shared" si="10"/>
        <v>1</v>
      </c>
    </row>
    <row r="94" spans="1:9">
      <c r="A94" s="37">
        <v>83</v>
      </c>
      <c r="B94" s="6"/>
      <c r="C94" s="6"/>
      <c r="D94" s="211"/>
      <c r="E94" s="16" t="str">
        <f t="shared" si="7"/>
        <v/>
      </c>
      <c r="F94" s="37"/>
      <c r="G94" s="58" t="str">
        <f t="shared" si="8"/>
        <v/>
      </c>
      <c r="H94" s="342" t="b">
        <f t="shared" si="9"/>
        <v>0</v>
      </c>
      <c r="I94" s="343">
        <f t="shared" si="10"/>
        <v>1</v>
      </c>
    </row>
    <row r="95" spans="1:9">
      <c r="A95" s="37">
        <v>84</v>
      </c>
      <c r="B95" s="6"/>
      <c r="C95" s="6"/>
      <c r="D95" s="211"/>
      <c r="E95" s="16" t="str">
        <f t="shared" si="7"/>
        <v/>
      </c>
      <c r="F95" s="37"/>
      <c r="G95" s="58" t="str">
        <f t="shared" si="8"/>
        <v/>
      </c>
      <c r="H95" s="342" t="b">
        <f t="shared" si="9"/>
        <v>0</v>
      </c>
      <c r="I95" s="343">
        <f t="shared" si="10"/>
        <v>1</v>
      </c>
    </row>
    <row r="96" spans="1:9">
      <c r="A96" s="37">
        <v>85</v>
      </c>
      <c r="B96" s="6"/>
      <c r="C96" s="6"/>
      <c r="D96" s="211"/>
      <c r="E96" s="16" t="str">
        <f t="shared" si="7"/>
        <v/>
      </c>
      <c r="F96" s="37"/>
      <c r="G96" s="58" t="str">
        <f t="shared" si="8"/>
        <v/>
      </c>
      <c r="H96" s="342" t="b">
        <f t="shared" si="9"/>
        <v>0</v>
      </c>
      <c r="I96" s="343">
        <f t="shared" si="10"/>
        <v>1</v>
      </c>
    </row>
    <row r="97" spans="1:9">
      <c r="A97" s="37">
        <v>86</v>
      </c>
      <c r="B97" s="6"/>
      <c r="C97" s="6"/>
      <c r="D97" s="211"/>
      <c r="E97" s="16" t="str">
        <f t="shared" si="7"/>
        <v/>
      </c>
      <c r="F97" s="37"/>
      <c r="G97" s="58" t="str">
        <f t="shared" si="8"/>
        <v/>
      </c>
      <c r="H97" s="342" t="b">
        <f t="shared" si="9"/>
        <v>0</v>
      </c>
      <c r="I97" s="343">
        <f t="shared" si="10"/>
        <v>1</v>
      </c>
    </row>
    <row r="98" spans="1:9">
      <c r="A98" s="37">
        <v>87</v>
      </c>
      <c r="B98" s="6"/>
      <c r="C98" s="6"/>
      <c r="D98" s="211"/>
      <c r="E98" s="16" t="str">
        <f t="shared" si="7"/>
        <v/>
      </c>
      <c r="F98" s="37"/>
      <c r="G98" s="58" t="str">
        <f t="shared" si="8"/>
        <v/>
      </c>
      <c r="H98" s="342" t="b">
        <f t="shared" si="9"/>
        <v>0</v>
      </c>
      <c r="I98" s="343">
        <f t="shared" si="10"/>
        <v>1</v>
      </c>
    </row>
    <row r="99" spans="1:9">
      <c r="A99" s="37">
        <v>88</v>
      </c>
      <c r="B99" s="6"/>
      <c r="C99" s="6"/>
      <c r="D99" s="211"/>
      <c r="E99" s="16" t="str">
        <f t="shared" si="7"/>
        <v/>
      </c>
      <c r="F99" s="37"/>
      <c r="G99" s="58" t="str">
        <f t="shared" si="8"/>
        <v/>
      </c>
      <c r="H99" s="342" t="b">
        <f t="shared" si="9"/>
        <v>0</v>
      </c>
      <c r="I99" s="343">
        <f t="shared" si="10"/>
        <v>1</v>
      </c>
    </row>
    <row r="100" spans="1:9">
      <c r="A100" s="37">
        <v>89</v>
      </c>
      <c r="B100" s="6"/>
      <c r="C100" s="6"/>
      <c r="D100" s="211"/>
      <c r="E100" s="16" t="str">
        <f t="shared" si="7"/>
        <v/>
      </c>
      <c r="F100" s="37"/>
      <c r="G100" s="58" t="str">
        <f t="shared" si="8"/>
        <v/>
      </c>
      <c r="H100" s="342" t="b">
        <f t="shared" si="9"/>
        <v>0</v>
      </c>
      <c r="I100" s="343">
        <f t="shared" si="10"/>
        <v>1</v>
      </c>
    </row>
    <row r="101" spans="1:9">
      <c r="A101" s="37">
        <v>90</v>
      </c>
      <c r="B101" s="6"/>
      <c r="C101" s="6"/>
      <c r="D101" s="211"/>
      <c r="E101" s="16" t="str">
        <f t="shared" si="7"/>
        <v/>
      </c>
      <c r="F101" s="37"/>
      <c r="G101" s="58" t="str">
        <f t="shared" si="8"/>
        <v/>
      </c>
      <c r="H101" s="342" t="b">
        <f t="shared" si="9"/>
        <v>0</v>
      </c>
      <c r="I101" s="343">
        <f t="shared" si="10"/>
        <v>1</v>
      </c>
    </row>
    <row r="102" spans="1:9">
      <c r="A102" s="37">
        <v>91</v>
      </c>
      <c r="B102" s="6"/>
      <c r="C102" s="6"/>
      <c r="D102" s="211"/>
      <c r="E102" s="16" t="str">
        <f t="shared" si="7"/>
        <v/>
      </c>
      <c r="F102" s="37"/>
      <c r="G102" s="58" t="str">
        <f t="shared" si="8"/>
        <v/>
      </c>
      <c r="H102" s="342" t="b">
        <f t="shared" si="9"/>
        <v>0</v>
      </c>
      <c r="I102" s="343">
        <f t="shared" si="10"/>
        <v>1</v>
      </c>
    </row>
    <row r="103" spans="1:9">
      <c r="A103" s="37">
        <v>92</v>
      </c>
      <c r="B103" s="6"/>
      <c r="C103" s="6"/>
      <c r="D103" s="211"/>
      <c r="E103" s="16" t="str">
        <f t="shared" si="7"/>
        <v/>
      </c>
      <c r="F103" s="37"/>
      <c r="G103" s="58" t="str">
        <f t="shared" si="8"/>
        <v/>
      </c>
      <c r="H103" s="342" t="b">
        <f t="shared" si="9"/>
        <v>0</v>
      </c>
      <c r="I103" s="343">
        <f t="shared" si="10"/>
        <v>1</v>
      </c>
    </row>
    <row r="104" spans="1:9">
      <c r="A104" s="37">
        <v>93</v>
      </c>
      <c r="B104" s="6"/>
      <c r="C104" s="6"/>
      <c r="D104" s="211"/>
      <c r="E104" s="16" t="str">
        <f t="shared" si="7"/>
        <v/>
      </c>
      <c r="F104" s="37"/>
      <c r="G104" s="58" t="str">
        <f t="shared" si="8"/>
        <v/>
      </c>
      <c r="H104" s="342" t="b">
        <f t="shared" si="9"/>
        <v>0</v>
      </c>
      <c r="I104" s="343">
        <f t="shared" si="10"/>
        <v>1</v>
      </c>
    </row>
    <row r="105" spans="1:9">
      <c r="A105" s="37">
        <v>94</v>
      </c>
      <c r="B105" s="6"/>
      <c r="C105" s="6"/>
      <c r="D105" s="211"/>
      <c r="E105" s="16" t="str">
        <f t="shared" si="7"/>
        <v/>
      </c>
      <c r="F105" s="37"/>
      <c r="G105" s="58" t="str">
        <f t="shared" si="8"/>
        <v/>
      </c>
      <c r="H105" s="342" t="b">
        <f t="shared" si="9"/>
        <v>0</v>
      </c>
      <c r="I105" s="343">
        <f t="shared" si="10"/>
        <v>1</v>
      </c>
    </row>
    <row r="106" spans="1:9">
      <c r="A106" s="37">
        <v>95</v>
      </c>
      <c r="B106" s="6"/>
      <c r="C106" s="6"/>
      <c r="D106" s="211"/>
      <c r="E106" s="16" t="str">
        <f t="shared" si="7"/>
        <v/>
      </c>
      <c r="F106" s="37"/>
      <c r="G106" s="58" t="str">
        <f t="shared" si="8"/>
        <v/>
      </c>
      <c r="H106" s="342" t="b">
        <f t="shared" si="9"/>
        <v>0</v>
      </c>
      <c r="I106" s="343">
        <f t="shared" si="10"/>
        <v>1</v>
      </c>
    </row>
    <row r="107" spans="1:9">
      <c r="A107" s="37">
        <v>96</v>
      </c>
      <c r="B107" s="6"/>
      <c r="C107" s="6"/>
      <c r="D107" s="211"/>
      <c r="E107" s="16" t="str">
        <f t="shared" si="7"/>
        <v/>
      </c>
      <c r="F107" s="37"/>
      <c r="G107" s="58" t="str">
        <f t="shared" si="8"/>
        <v/>
      </c>
      <c r="H107" s="342" t="b">
        <f t="shared" si="9"/>
        <v>0</v>
      </c>
      <c r="I107" s="343">
        <f t="shared" si="10"/>
        <v>1</v>
      </c>
    </row>
    <row r="108" spans="1:9">
      <c r="A108" s="37">
        <v>97</v>
      </c>
      <c r="B108" s="6"/>
      <c r="C108" s="6"/>
      <c r="D108" s="211"/>
      <c r="E108" s="16" t="str">
        <f t="shared" si="7"/>
        <v/>
      </c>
      <c r="F108" s="37"/>
      <c r="G108" s="58" t="str">
        <f t="shared" si="8"/>
        <v/>
      </c>
      <c r="H108" s="342" t="b">
        <f t="shared" si="9"/>
        <v>0</v>
      </c>
      <c r="I108" s="343">
        <f t="shared" si="10"/>
        <v>1</v>
      </c>
    </row>
    <row r="109" spans="1:9">
      <c r="A109" s="37">
        <v>98</v>
      </c>
      <c r="B109" s="6"/>
      <c r="C109" s="6"/>
      <c r="D109" s="211"/>
      <c r="E109" s="16" t="str">
        <f t="shared" si="7"/>
        <v/>
      </c>
      <c r="F109" s="37"/>
      <c r="G109" s="58" t="str">
        <f t="shared" si="8"/>
        <v/>
      </c>
      <c r="H109" s="342" t="b">
        <f t="shared" si="9"/>
        <v>0</v>
      </c>
      <c r="I109" s="343">
        <f t="shared" si="10"/>
        <v>1</v>
      </c>
    </row>
    <row r="110" spans="1:9">
      <c r="A110" s="139">
        <v>99</v>
      </c>
      <c r="B110" s="6"/>
      <c r="C110" s="6"/>
      <c r="D110" s="211"/>
      <c r="E110" s="16" t="str">
        <f t="shared" si="7"/>
        <v/>
      </c>
      <c r="F110" s="139"/>
      <c r="G110" s="58" t="str">
        <f t="shared" si="8"/>
        <v/>
      </c>
      <c r="H110" s="342" t="b">
        <f t="shared" si="9"/>
        <v>0</v>
      </c>
      <c r="I110" s="343">
        <f t="shared" si="10"/>
        <v>1</v>
      </c>
    </row>
    <row r="111" spans="1:9">
      <c r="A111" s="139">
        <v>100</v>
      </c>
      <c r="B111" s="140"/>
      <c r="C111" s="140"/>
      <c r="D111" s="142"/>
      <c r="E111" s="16" t="str">
        <f t="shared" si="7"/>
        <v/>
      </c>
      <c r="F111" s="139"/>
    </row>
    <row r="112" spans="1:9">
      <c r="A112" s="139">
        <v>101</v>
      </c>
      <c r="B112" s="140"/>
      <c r="C112" s="140"/>
      <c r="D112" s="142"/>
      <c r="E112" s="16" t="str">
        <f t="shared" si="7"/>
        <v/>
      </c>
      <c r="F112" s="139"/>
    </row>
    <row r="113" spans="1:17">
      <c r="A113" s="139">
        <v>102</v>
      </c>
      <c r="B113" s="140"/>
      <c r="C113" s="140"/>
      <c r="D113" s="142"/>
      <c r="E113" s="16" t="str">
        <f t="shared" si="7"/>
        <v/>
      </c>
      <c r="F113" s="139"/>
    </row>
    <row r="114" spans="1:17">
      <c r="A114" s="139">
        <v>103</v>
      </c>
      <c r="B114" s="140"/>
      <c r="C114" s="140"/>
      <c r="D114" s="142"/>
      <c r="E114" s="16" t="str">
        <f t="shared" si="7"/>
        <v/>
      </c>
      <c r="F114" s="139"/>
    </row>
    <row r="115" spans="1:17" s="70" customFormat="1">
      <c r="A115" s="139">
        <v>104</v>
      </c>
      <c r="B115" s="140"/>
      <c r="C115" s="140"/>
      <c r="D115" s="142"/>
      <c r="E115" s="16" t="str">
        <f t="shared" si="7"/>
        <v/>
      </c>
      <c r="F115" s="139"/>
      <c r="H115" s="71"/>
      <c r="I115" s="64"/>
      <c r="J115" s="64"/>
      <c r="K115" s="64"/>
      <c r="L115" s="64"/>
      <c r="M115" s="64"/>
      <c r="N115" s="64"/>
      <c r="O115" s="64"/>
      <c r="P115" s="64"/>
      <c r="Q115" s="64"/>
    </row>
    <row r="116" spans="1:17" s="70" customFormat="1">
      <c r="A116" s="139">
        <v>105</v>
      </c>
      <c r="B116" s="140"/>
      <c r="C116" s="140"/>
      <c r="D116" s="142"/>
      <c r="E116" s="16" t="str">
        <f t="shared" si="7"/>
        <v/>
      </c>
      <c r="F116" s="139"/>
      <c r="H116" s="71"/>
      <c r="I116" s="64"/>
      <c r="J116" s="64"/>
      <c r="K116" s="64"/>
      <c r="L116" s="64"/>
      <c r="M116" s="64"/>
      <c r="N116" s="64"/>
      <c r="O116" s="64"/>
      <c r="P116" s="64"/>
      <c r="Q116" s="64"/>
    </row>
    <row r="117" spans="1:17" s="70" customFormat="1">
      <c r="A117" s="139">
        <v>106</v>
      </c>
      <c r="B117" s="140"/>
      <c r="C117" s="140"/>
      <c r="D117" s="142"/>
      <c r="E117" s="16" t="str">
        <f t="shared" si="7"/>
        <v/>
      </c>
      <c r="F117" s="139"/>
      <c r="H117" s="71"/>
      <c r="I117" s="64"/>
      <c r="J117" s="64"/>
      <c r="K117" s="64"/>
      <c r="L117" s="64"/>
      <c r="M117" s="64"/>
      <c r="N117" s="64"/>
      <c r="O117" s="64"/>
      <c r="P117" s="64"/>
      <c r="Q117" s="64"/>
    </row>
    <row r="118" spans="1:17" s="70" customFormat="1">
      <c r="A118" s="139">
        <v>107</v>
      </c>
      <c r="B118" s="140"/>
      <c r="C118" s="140"/>
      <c r="D118" s="142"/>
      <c r="E118" s="16" t="str">
        <f t="shared" si="7"/>
        <v/>
      </c>
      <c r="F118" s="139"/>
      <c r="H118" s="71"/>
      <c r="I118" s="64"/>
      <c r="J118" s="64"/>
      <c r="K118" s="64"/>
      <c r="L118" s="64"/>
      <c r="M118" s="64"/>
      <c r="N118" s="64"/>
      <c r="O118" s="64"/>
      <c r="P118" s="64"/>
      <c r="Q118" s="64"/>
    </row>
    <row r="119" spans="1:17" s="70" customFormat="1">
      <c r="A119" s="139">
        <v>108</v>
      </c>
      <c r="B119" s="140"/>
      <c r="C119" s="140"/>
      <c r="D119" s="142"/>
      <c r="E119" s="16" t="str">
        <f t="shared" si="7"/>
        <v/>
      </c>
      <c r="F119" s="139"/>
      <c r="H119" s="71"/>
      <c r="I119" s="64"/>
      <c r="J119" s="64"/>
      <c r="K119" s="64"/>
      <c r="L119" s="64"/>
      <c r="M119" s="64"/>
      <c r="N119" s="64"/>
      <c r="O119" s="64"/>
      <c r="P119" s="64"/>
      <c r="Q119" s="64"/>
    </row>
    <row r="120" spans="1:17" s="70" customFormat="1">
      <c r="A120" s="139">
        <v>109</v>
      </c>
      <c r="B120" s="140"/>
      <c r="C120" s="140"/>
      <c r="D120" s="142"/>
      <c r="E120" s="16" t="str">
        <f t="shared" si="7"/>
        <v/>
      </c>
      <c r="F120" s="139"/>
      <c r="H120" s="71"/>
      <c r="I120" s="64"/>
      <c r="J120" s="64"/>
      <c r="K120" s="64"/>
      <c r="L120" s="64"/>
      <c r="M120" s="64"/>
      <c r="N120" s="64"/>
      <c r="O120" s="64"/>
      <c r="P120" s="64"/>
      <c r="Q120" s="64"/>
    </row>
    <row r="121" spans="1:17" s="70" customFormat="1">
      <c r="A121" s="139">
        <v>110</v>
      </c>
      <c r="B121" s="140"/>
      <c r="C121" s="140"/>
      <c r="D121" s="142"/>
      <c r="E121" s="16" t="str">
        <f t="shared" si="7"/>
        <v/>
      </c>
      <c r="F121" s="139"/>
      <c r="H121" s="71"/>
      <c r="I121" s="64"/>
      <c r="J121" s="64"/>
      <c r="K121" s="64"/>
      <c r="L121" s="64"/>
      <c r="M121" s="64"/>
      <c r="N121" s="64"/>
      <c r="O121" s="64"/>
      <c r="P121" s="64"/>
      <c r="Q121" s="64"/>
    </row>
    <row r="122" spans="1:17" s="70" customFormat="1">
      <c r="A122" s="139">
        <v>111</v>
      </c>
      <c r="B122" s="140"/>
      <c r="C122" s="140"/>
      <c r="D122" s="142"/>
      <c r="E122" s="16" t="str">
        <f t="shared" si="7"/>
        <v/>
      </c>
      <c r="F122" s="139"/>
      <c r="H122" s="71"/>
      <c r="I122" s="64"/>
      <c r="J122" s="64"/>
      <c r="K122" s="64"/>
      <c r="L122" s="64"/>
      <c r="M122" s="64"/>
      <c r="N122" s="64"/>
      <c r="O122" s="64"/>
      <c r="P122" s="64"/>
      <c r="Q122" s="64"/>
    </row>
    <row r="123" spans="1:17" s="70" customFormat="1">
      <c r="A123" s="139">
        <v>112</v>
      </c>
      <c r="B123" s="140"/>
      <c r="C123" s="140"/>
      <c r="D123" s="142"/>
      <c r="E123" s="16" t="str">
        <f t="shared" si="7"/>
        <v/>
      </c>
      <c r="F123" s="139"/>
      <c r="H123" s="71"/>
      <c r="I123" s="64"/>
      <c r="J123" s="64"/>
      <c r="K123" s="64"/>
      <c r="L123" s="64"/>
      <c r="M123" s="64"/>
      <c r="N123" s="64"/>
      <c r="O123" s="64"/>
      <c r="P123" s="64"/>
      <c r="Q123" s="64"/>
    </row>
    <row r="124" spans="1:17" s="70" customFormat="1">
      <c r="A124" s="139">
        <v>113</v>
      </c>
      <c r="B124" s="140"/>
      <c r="C124" s="140"/>
      <c r="D124" s="142"/>
      <c r="E124" s="16" t="str">
        <f t="shared" si="7"/>
        <v/>
      </c>
      <c r="F124" s="139"/>
      <c r="H124" s="71"/>
      <c r="I124" s="64"/>
      <c r="J124" s="64"/>
      <c r="K124" s="64"/>
      <c r="L124" s="64"/>
      <c r="M124" s="64"/>
      <c r="N124" s="64"/>
      <c r="O124" s="64"/>
      <c r="P124" s="64"/>
      <c r="Q124" s="64"/>
    </row>
    <row r="125" spans="1:17" s="70" customFormat="1">
      <c r="A125" s="139">
        <v>114</v>
      </c>
      <c r="B125" s="140"/>
      <c r="C125" s="140"/>
      <c r="D125" s="142"/>
      <c r="E125" s="16" t="str">
        <f t="shared" si="7"/>
        <v/>
      </c>
      <c r="F125" s="139"/>
      <c r="H125" s="71"/>
      <c r="I125" s="64"/>
      <c r="J125" s="64"/>
      <c r="K125" s="64"/>
      <c r="L125" s="64"/>
      <c r="M125" s="64"/>
      <c r="N125" s="64"/>
      <c r="O125" s="64"/>
      <c r="P125" s="64"/>
      <c r="Q125" s="64"/>
    </row>
    <row r="126" spans="1:17" s="70" customFormat="1">
      <c r="A126" s="139">
        <v>115</v>
      </c>
      <c r="B126" s="140"/>
      <c r="C126" s="140"/>
      <c r="D126" s="142"/>
      <c r="E126" s="16" t="str">
        <f t="shared" si="7"/>
        <v/>
      </c>
      <c r="F126" s="139"/>
      <c r="H126" s="71"/>
      <c r="I126" s="64"/>
      <c r="J126" s="64"/>
      <c r="K126" s="64"/>
      <c r="L126" s="64"/>
      <c r="M126" s="64"/>
      <c r="N126" s="64"/>
      <c r="O126" s="64"/>
      <c r="P126" s="64"/>
      <c r="Q126" s="64"/>
    </row>
    <row r="127" spans="1:17" s="70" customFormat="1">
      <c r="A127" s="139">
        <v>116</v>
      </c>
      <c r="B127" s="140"/>
      <c r="C127" s="140"/>
      <c r="D127" s="142"/>
      <c r="E127" s="16" t="str">
        <f t="shared" si="7"/>
        <v/>
      </c>
      <c r="F127" s="139"/>
      <c r="H127" s="71"/>
      <c r="I127" s="64"/>
      <c r="J127" s="64"/>
      <c r="K127" s="64"/>
      <c r="L127" s="64"/>
      <c r="M127" s="64"/>
      <c r="N127" s="64"/>
      <c r="O127" s="64"/>
      <c r="P127" s="64"/>
      <c r="Q127" s="64"/>
    </row>
    <row r="128" spans="1:17" s="70" customFormat="1">
      <c r="A128" s="139">
        <v>117</v>
      </c>
      <c r="B128" s="140"/>
      <c r="C128" s="140"/>
      <c r="D128" s="142"/>
      <c r="E128" s="16" t="str">
        <f t="shared" si="7"/>
        <v/>
      </c>
      <c r="F128" s="139"/>
      <c r="H128" s="71"/>
      <c r="I128" s="64"/>
      <c r="J128" s="64"/>
      <c r="K128" s="64"/>
      <c r="L128" s="64"/>
      <c r="M128" s="64"/>
      <c r="N128" s="64"/>
      <c r="O128" s="64"/>
      <c r="P128" s="64"/>
      <c r="Q128" s="64"/>
    </row>
    <row r="129" spans="1:17" s="70" customFormat="1">
      <c r="A129" s="139">
        <v>118</v>
      </c>
      <c r="B129" s="140"/>
      <c r="C129" s="140"/>
      <c r="D129" s="142"/>
      <c r="E129" s="16" t="str">
        <f t="shared" si="7"/>
        <v/>
      </c>
      <c r="F129" s="139"/>
      <c r="H129" s="71"/>
      <c r="I129" s="64"/>
      <c r="J129" s="64"/>
      <c r="K129" s="64"/>
      <c r="L129" s="64"/>
      <c r="M129" s="64"/>
      <c r="N129" s="64"/>
      <c r="O129" s="64"/>
      <c r="P129" s="64"/>
      <c r="Q129" s="64"/>
    </row>
    <row r="130" spans="1:17" s="70" customFormat="1">
      <c r="A130" s="139">
        <v>119</v>
      </c>
      <c r="B130" s="140"/>
      <c r="C130" s="140"/>
      <c r="D130" s="142"/>
      <c r="E130" s="16" t="str">
        <f t="shared" si="7"/>
        <v/>
      </c>
      <c r="F130" s="139"/>
      <c r="H130" s="71"/>
      <c r="I130" s="64"/>
      <c r="J130" s="64"/>
      <c r="K130" s="64"/>
      <c r="L130" s="64"/>
      <c r="M130" s="64"/>
      <c r="N130" s="64"/>
      <c r="O130" s="64"/>
      <c r="P130" s="64"/>
      <c r="Q130" s="64"/>
    </row>
    <row r="131" spans="1:17" s="70" customFormat="1">
      <c r="A131" s="139">
        <v>120</v>
      </c>
      <c r="B131" s="140"/>
      <c r="C131" s="140"/>
      <c r="D131" s="142"/>
      <c r="E131" s="16" t="str">
        <f t="shared" si="7"/>
        <v/>
      </c>
      <c r="F131" s="139"/>
      <c r="H131" s="71"/>
      <c r="I131" s="64"/>
      <c r="J131" s="64"/>
      <c r="K131" s="64"/>
      <c r="L131" s="64"/>
      <c r="M131" s="64"/>
      <c r="N131" s="64"/>
      <c r="O131" s="64"/>
      <c r="P131" s="64"/>
      <c r="Q131" s="64"/>
    </row>
    <row r="132" spans="1:17" s="70" customFormat="1">
      <c r="A132" s="139">
        <v>121</v>
      </c>
      <c r="B132" s="140"/>
      <c r="C132" s="140"/>
      <c r="D132" s="142"/>
      <c r="E132" s="16" t="str">
        <f t="shared" si="7"/>
        <v/>
      </c>
      <c r="F132" s="139"/>
      <c r="H132" s="71"/>
      <c r="I132" s="64"/>
      <c r="J132" s="64"/>
      <c r="K132" s="64"/>
      <c r="L132" s="64"/>
      <c r="M132" s="64"/>
      <c r="N132" s="64"/>
      <c r="O132" s="64"/>
      <c r="P132" s="64"/>
      <c r="Q132" s="64"/>
    </row>
    <row r="133" spans="1:17" s="70" customFormat="1">
      <c r="A133" s="139">
        <v>122</v>
      </c>
      <c r="B133" s="140"/>
      <c r="C133" s="140"/>
      <c r="D133" s="142"/>
      <c r="E133" s="16" t="str">
        <f t="shared" si="7"/>
        <v/>
      </c>
      <c r="F133" s="139"/>
      <c r="H133" s="71"/>
      <c r="I133" s="64"/>
      <c r="J133" s="64"/>
      <c r="K133" s="64"/>
      <c r="L133" s="64"/>
      <c r="M133" s="64"/>
      <c r="N133" s="64"/>
      <c r="O133" s="64"/>
      <c r="P133" s="64"/>
      <c r="Q133" s="64"/>
    </row>
    <row r="134" spans="1:17" s="70" customFormat="1">
      <c r="A134" s="139">
        <v>123</v>
      </c>
      <c r="B134" s="140"/>
      <c r="C134" s="140"/>
      <c r="D134" s="142"/>
      <c r="E134" s="16" t="str">
        <f t="shared" si="7"/>
        <v/>
      </c>
      <c r="F134" s="139"/>
      <c r="H134" s="71"/>
      <c r="I134" s="64"/>
      <c r="J134" s="64"/>
      <c r="K134" s="64"/>
      <c r="L134" s="64"/>
      <c r="M134" s="64"/>
      <c r="N134" s="64"/>
      <c r="O134" s="64"/>
      <c r="P134" s="64"/>
      <c r="Q134" s="64"/>
    </row>
    <row r="135" spans="1:17" s="70" customFormat="1">
      <c r="A135" s="139">
        <v>124</v>
      </c>
      <c r="B135" s="140"/>
      <c r="C135" s="140"/>
      <c r="D135" s="142"/>
      <c r="E135" s="16" t="str">
        <f t="shared" si="7"/>
        <v/>
      </c>
      <c r="F135" s="139"/>
      <c r="H135" s="71"/>
      <c r="I135" s="64"/>
      <c r="J135" s="64"/>
      <c r="K135" s="64"/>
      <c r="L135" s="64"/>
      <c r="M135" s="64"/>
      <c r="N135" s="64"/>
      <c r="O135" s="64"/>
      <c r="P135" s="64"/>
      <c r="Q135" s="64"/>
    </row>
    <row r="136" spans="1:17" s="70" customFormat="1">
      <c r="A136" s="139">
        <v>125</v>
      </c>
      <c r="B136" s="140"/>
      <c r="C136" s="140"/>
      <c r="D136" s="142"/>
      <c r="E136" s="16" t="str">
        <f t="shared" si="7"/>
        <v/>
      </c>
      <c r="F136" s="139"/>
      <c r="H136" s="71"/>
      <c r="I136" s="64"/>
      <c r="J136" s="64"/>
      <c r="K136" s="64"/>
      <c r="L136" s="64"/>
      <c r="M136" s="64"/>
      <c r="N136" s="64"/>
      <c r="O136" s="64"/>
      <c r="P136" s="64"/>
      <c r="Q136" s="64"/>
    </row>
    <row r="137" spans="1:17" s="70" customFormat="1">
      <c r="A137" s="139">
        <v>126</v>
      </c>
      <c r="B137" s="140"/>
      <c r="C137" s="140"/>
      <c r="D137" s="142"/>
      <c r="E137" s="16" t="str">
        <f t="shared" si="7"/>
        <v/>
      </c>
      <c r="F137" s="139"/>
      <c r="H137" s="71"/>
      <c r="I137" s="64"/>
      <c r="J137" s="64"/>
      <c r="K137" s="64"/>
      <c r="L137" s="64"/>
      <c r="M137" s="64"/>
      <c r="N137" s="64"/>
      <c r="O137" s="64"/>
      <c r="P137" s="64"/>
      <c r="Q137" s="64"/>
    </row>
    <row r="138" spans="1:17" s="70" customFormat="1">
      <c r="A138" s="139">
        <v>127</v>
      </c>
      <c r="B138" s="140"/>
      <c r="C138" s="140"/>
      <c r="D138" s="142"/>
      <c r="E138" s="16" t="str">
        <f t="shared" si="7"/>
        <v/>
      </c>
      <c r="F138" s="139"/>
      <c r="H138" s="71"/>
      <c r="I138" s="64"/>
      <c r="J138" s="64"/>
      <c r="K138" s="64"/>
      <c r="L138" s="64"/>
      <c r="M138" s="64"/>
      <c r="N138" s="64"/>
      <c r="O138" s="64"/>
      <c r="P138" s="64"/>
      <c r="Q138" s="64"/>
    </row>
    <row r="139" spans="1:17" s="70" customFormat="1">
      <c r="A139" s="139">
        <v>128</v>
      </c>
      <c r="B139" s="140"/>
      <c r="C139" s="140"/>
      <c r="D139" s="142"/>
      <c r="E139" s="16" t="str">
        <f t="shared" si="7"/>
        <v/>
      </c>
      <c r="F139" s="139"/>
      <c r="H139" s="71"/>
      <c r="I139" s="64"/>
      <c r="J139" s="64"/>
      <c r="K139" s="64"/>
      <c r="L139" s="64"/>
      <c r="M139" s="64"/>
      <c r="N139" s="64"/>
      <c r="O139" s="64"/>
      <c r="P139" s="64"/>
      <c r="Q139" s="64"/>
    </row>
    <row r="140" spans="1:17" s="70" customFormat="1">
      <c r="A140" s="139">
        <v>129</v>
      </c>
      <c r="B140" s="140"/>
      <c r="C140" s="140"/>
      <c r="D140" s="142"/>
      <c r="E140" s="16" t="str">
        <f t="shared" ref="E140:E203" si="11">IF(OR($B140="",$C140="",$D140&lt;an_initial,$D140&gt;an_final),"",G140*10)</f>
        <v/>
      </c>
      <c r="F140" s="139"/>
      <c r="H140" s="71"/>
      <c r="I140" s="64"/>
      <c r="J140" s="64"/>
      <c r="K140" s="64"/>
      <c r="L140" s="64"/>
      <c r="M140" s="64"/>
      <c r="N140" s="64"/>
      <c r="O140" s="64"/>
      <c r="P140" s="64"/>
      <c r="Q140" s="64"/>
    </row>
    <row r="141" spans="1:17" s="70" customFormat="1">
      <c r="A141" s="139">
        <v>130</v>
      </c>
      <c r="B141" s="140"/>
      <c r="C141" s="140"/>
      <c r="D141" s="142"/>
      <c r="E141" s="16" t="str">
        <f t="shared" si="11"/>
        <v/>
      </c>
      <c r="F141" s="139"/>
      <c r="H141" s="71"/>
      <c r="I141" s="64"/>
      <c r="J141" s="64"/>
      <c r="K141" s="64"/>
      <c r="L141" s="64"/>
      <c r="M141" s="64"/>
      <c r="N141" s="64"/>
      <c r="O141" s="64"/>
      <c r="P141" s="64"/>
      <c r="Q141" s="64"/>
    </row>
    <row r="142" spans="1:17" s="70" customFormat="1">
      <c r="A142" s="139">
        <v>131</v>
      </c>
      <c r="B142" s="140"/>
      <c r="C142" s="140"/>
      <c r="D142" s="142"/>
      <c r="E142" s="16" t="str">
        <f t="shared" si="11"/>
        <v/>
      </c>
      <c r="F142" s="139"/>
      <c r="H142" s="71"/>
      <c r="I142" s="64"/>
      <c r="J142" s="64"/>
      <c r="K142" s="64"/>
      <c r="L142" s="64"/>
      <c r="M142" s="64"/>
      <c r="N142" s="64"/>
      <c r="O142" s="64"/>
      <c r="P142" s="64"/>
      <c r="Q142" s="64"/>
    </row>
    <row r="143" spans="1:17" s="70" customFormat="1">
      <c r="A143" s="139">
        <v>132</v>
      </c>
      <c r="B143" s="140"/>
      <c r="C143" s="140"/>
      <c r="D143" s="142"/>
      <c r="E143" s="16" t="str">
        <f t="shared" si="11"/>
        <v/>
      </c>
      <c r="F143" s="139"/>
      <c r="H143" s="71"/>
      <c r="I143" s="64"/>
      <c r="J143" s="64"/>
      <c r="K143" s="64"/>
      <c r="L143" s="64"/>
      <c r="M143" s="64"/>
      <c r="N143" s="64"/>
      <c r="O143" s="64"/>
      <c r="P143" s="64"/>
      <c r="Q143" s="64"/>
    </row>
    <row r="144" spans="1:17" s="70" customFormat="1">
      <c r="A144" s="139">
        <v>133</v>
      </c>
      <c r="B144" s="140"/>
      <c r="C144" s="140"/>
      <c r="D144" s="142"/>
      <c r="E144" s="16" t="str">
        <f t="shared" si="11"/>
        <v/>
      </c>
      <c r="F144" s="139"/>
      <c r="H144" s="71"/>
      <c r="I144" s="64"/>
      <c r="J144" s="64"/>
      <c r="K144" s="64"/>
      <c r="L144" s="64"/>
      <c r="M144" s="64"/>
      <c r="N144" s="64"/>
      <c r="O144" s="64"/>
      <c r="P144" s="64"/>
      <c r="Q144" s="64"/>
    </row>
    <row r="145" spans="1:17" s="70" customFormat="1">
      <c r="A145" s="139">
        <v>134</v>
      </c>
      <c r="B145" s="140"/>
      <c r="C145" s="140"/>
      <c r="D145" s="142"/>
      <c r="E145" s="16" t="str">
        <f t="shared" si="11"/>
        <v/>
      </c>
      <c r="F145" s="139"/>
      <c r="H145" s="71"/>
      <c r="I145" s="64"/>
      <c r="J145" s="64"/>
      <c r="K145" s="64"/>
      <c r="L145" s="64"/>
      <c r="M145" s="64"/>
      <c r="N145" s="64"/>
      <c r="O145" s="64"/>
      <c r="P145" s="64"/>
      <c r="Q145" s="64"/>
    </row>
    <row r="146" spans="1:17" s="70" customFormat="1">
      <c r="A146" s="139">
        <v>135</v>
      </c>
      <c r="B146" s="140"/>
      <c r="C146" s="140"/>
      <c r="D146" s="142"/>
      <c r="E146" s="16" t="str">
        <f t="shared" si="11"/>
        <v/>
      </c>
      <c r="F146" s="139"/>
      <c r="H146" s="71"/>
      <c r="I146" s="64"/>
      <c r="J146" s="64"/>
      <c r="K146" s="64"/>
      <c r="L146" s="64"/>
      <c r="M146" s="64"/>
      <c r="N146" s="64"/>
      <c r="O146" s="64"/>
      <c r="P146" s="64"/>
      <c r="Q146" s="64"/>
    </row>
    <row r="147" spans="1:17" s="70" customFormat="1">
      <c r="A147" s="139">
        <v>136</v>
      </c>
      <c r="B147" s="140"/>
      <c r="C147" s="140"/>
      <c r="D147" s="142"/>
      <c r="E147" s="16" t="str">
        <f t="shared" si="11"/>
        <v/>
      </c>
      <c r="F147" s="139"/>
      <c r="H147" s="71"/>
      <c r="I147" s="64"/>
      <c r="J147" s="64"/>
      <c r="K147" s="64"/>
      <c r="L147" s="64"/>
      <c r="M147" s="64"/>
      <c r="N147" s="64"/>
      <c r="O147" s="64"/>
      <c r="P147" s="64"/>
      <c r="Q147" s="64"/>
    </row>
    <row r="148" spans="1:17" s="70" customFormat="1">
      <c r="A148" s="139">
        <v>137</v>
      </c>
      <c r="B148" s="140"/>
      <c r="C148" s="140"/>
      <c r="D148" s="142"/>
      <c r="E148" s="16" t="str">
        <f t="shared" si="11"/>
        <v/>
      </c>
      <c r="F148" s="139"/>
      <c r="H148" s="71"/>
      <c r="I148" s="64"/>
      <c r="J148" s="64"/>
      <c r="K148" s="64"/>
      <c r="L148" s="64"/>
      <c r="M148" s="64"/>
      <c r="N148" s="64"/>
      <c r="O148" s="64"/>
      <c r="P148" s="64"/>
      <c r="Q148" s="64"/>
    </row>
    <row r="149" spans="1:17" s="70" customFormat="1">
      <c r="A149" s="139">
        <v>138</v>
      </c>
      <c r="B149" s="140"/>
      <c r="C149" s="140"/>
      <c r="D149" s="142"/>
      <c r="E149" s="16" t="str">
        <f t="shared" si="11"/>
        <v/>
      </c>
      <c r="F149" s="139"/>
      <c r="H149" s="71"/>
      <c r="I149" s="64"/>
      <c r="J149" s="64"/>
      <c r="K149" s="64"/>
      <c r="L149" s="64"/>
      <c r="M149" s="64"/>
      <c r="N149" s="64"/>
      <c r="O149" s="64"/>
      <c r="P149" s="64"/>
      <c r="Q149" s="64"/>
    </row>
    <row r="150" spans="1:17" s="70" customFormat="1">
      <c r="A150" s="139">
        <v>139</v>
      </c>
      <c r="B150" s="140"/>
      <c r="C150" s="140"/>
      <c r="D150" s="142"/>
      <c r="E150" s="16" t="str">
        <f t="shared" si="11"/>
        <v/>
      </c>
      <c r="F150" s="139"/>
      <c r="H150" s="71"/>
      <c r="I150" s="64"/>
      <c r="J150" s="64"/>
      <c r="K150" s="64"/>
      <c r="L150" s="64"/>
      <c r="M150" s="64"/>
      <c r="N150" s="64"/>
      <c r="O150" s="64"/>
      <c r="P150" s="64"/>
      <c r="Q150" s="64"/>
    </row>
    <row r="151" spans="1:17" s="70" customFormat="1">
      <c r="A151" s="139">
        <v>140</v>
      </c>
      <c r="B151" s="140"/>
      <c r="C151" s="140"/>
      <c r="D151" s="142"/>
      <c r="E151" s="16" t="str">
        <f t="shared" si="11"/>
        <v/>
      </c>
      <c r="F151" s="139"/>
      <c r="H151" s="71"/>
      <c r="I151" s="64"/>
      <c r="J151" s="64"/>
      <c r="K151" s="64"/>
      <c r="L151" s="64"/>
      <c r="M151" s="64"/>
      <c r="N151" s="64"/>
      <c r="O151" s="64"/>
      <c r="P151" s="64"/>
      <c r="Q151" s="64"/>
    </row>
    <row r="152" spans="1:17" s="70" customFormat="1">
      <c r="A152" s="139">
        <v>141</v>
      </c>
      <c r="B152" s="140"/>
      <c r="C152" s="140"/>
      <c r="D152" s="142"/>
      <c r="E152" s="16" t="str">
        <f t="shared" si="11"/>
        <v/>
      </c>
      <c r="F152" s="139"/>
      <c r="H152" s="71"/>
      <c r="I152" s="64"/>
      <c r="J152" s="64"/>
      <c r="K152" s="64"/>
      <c r="L152" s="64"/>
      <c r="M152" s="64"/>
      <c r="N152" s="64"/>
      <c r="O152" s="64"/>
      <c r="P152" s="64"/>
      <c r="Q152" s="64"/>
    </row>
    <row r="153" spans="1:17" s="70" customFormat="1">
      <c r="A153" s="139">
        <v>142</v>
      </c>
      <c r="B153" s="140"/>
      <c r="C153" s="140"/>
      <c r="D153" s="142"/>
      <c r="E153" s="16" t="str">
        <f t="shared" si="11"/>
        <v/>
      </c>
      <c r="F153" s="139"/>
      <c r="H153" s="71"/>
      <c r="I153" s="64"/>
      <c r="J153" s="64"/>
      <c r="K153" s="64"/>
      <c r="L153" s="64"/>
      <c r="M153" s="64"/>
      <c r="N153" s="64"/>
      <c r="O153" s="64"/>
      <c r="P153" s="64"/>
      <c r="Q153" s="64"/>
    </row>
    <row r="154" spans="1:17" s="70" customFormat="1">
      <c r="A154" s="139">
        <v>143</v>
      </c>
      <c r="B154" s="140"/>
      <c r="C154" s="140"/>
      <c r="D154" s="142"/>
      <c r="E154" s="16" t="str">
        <f t="shared" si="11"/>
        <v/>
      </c>
      <c r="F154" s="139"/>
      <c r="H154" s="71"/>
      <c r="I154" s="64"/>
      <c r="J154" s="64"/>
      <c r="K154" s="64"/>
      <c r="L154" s="64"/>
      <c r="M154" s="64"/>
      <c r="N154" s="64"/>
      <c r="O154" s="64"/>
      <c r="P154" s="64"/>
      <c r="Q154" s="64"/>
    </row>
    <row r="155" spans="1:17" s="70" customFormat="1">
      <c r="A155" s="139">
        <v>144</v>
      </c>
      <c r="B155" s="140"/>
      <c r="C155" s="140"/>
      <c r="D155" s="142"/>
      <c r="E155" s="16" t="str">
        <f t="shared" si="11"/>
        <v/>
      </c>
      <c r="F155" s="139"/>
      <c r="H155" s="71"/>
      <c r="I155" s="64"/>
      <c r="J155" s="64"/>
      <c r="K155" s="64"/>
      <c r="L155" s="64"/>
      <c r="M155" s="64"/>
      <c r="N155" s="64"/>
      <c r="O155" s="64"/>
      <c r="P155" s="64"/>
      <c r="Q155" s="64"/>
    </row>
    <row r="156" spans="1:17" s="70" customFormat="1">
      <c r="A156" s="139">
        <v>145</v>
      </c>
      <c r="B156" s="140"/>
      <c r="C156" s="140"/>
      <c r="D156" s="142"/>
      <c r="E156" s="16" t="str">
        <f t="shared" si="11"/>
        <v/>
      </c>
      <c r="F156" s="139"/>
      <c r="H156" s="71"/>
      <c r="I156" s="64"/>
      <c r="J156" s="64"/>
      <c r="K156" s="64"/>
      <c r="L156" s="64"/>
      <c r="M156" s="64"/>
      <c r="N156" s="64"/>
      <c r="O156" s="64"/>
      <c r="P156" s="64"/>
      <c r="Q156" s="64"/>
    </row>
    <row r="157" spans="1:17" s="70" customFormat="1">
      <c r="A157" s="139">
        <v>146</v>
      </c>
      <c r="B157" s="140"/>
      <c r="C157" s="140"/>
      <c r="D157" s="142"/>
      <c r="E157" s="16" t="str">
        <f t="shared" si="11"/>
        <v/>
      </c>
      <c r="F157" s="139"/>
      <c r="H157" s="71"/>
      <c r="I157" s="64"/>
      <c r="J157" s="64"/>
      <c r="K157" s="64"/>
      <c r="L157" s="64"/>
      <c r="M157" s="64"/>
      <c r="N157" s="64"/>
      <c r="O157" s="64"/>
      <c r="P157" s="64"/>
      <c r="Q157" s="64"/>
    </row>
    <row r="158" spans="1:17" s="70" customFormat="1">
      <c r="A158" s="139">
        <v>147</v>
      </c>
      <c r="B158" s="140"/>
      <c r="C158" s="140"/>
      <c r="D158" s="142"/>
      <c r="E158" s="16" t="str">
        <f t="shared" si="11"/>
        <v/>
      </c>
      <c r="F158" s="139"/>
      <c r="H158" s="71"/>
      <c r="I158" s="64"/>
      <c r="J158" s="64"/>
      <c r="K158" s="64"/>
      <c r="L158" s="64"/>
      <c r="M158" s="64"/>
      <c r="N158" s="64"/>
      <c r="O158" s="64"/>
      <c r="P158" s="64"/>
      <c r="Q158" s="64"/>
    </row>
    <row r="159" spans="1:17" s="70" customFormat="1">
      <c r="A159" s="139">
        <v>148</v>
      </c>
      <c r="B159" s="140"/>
      <c r="C159" s="140"/>
      <c r="D159" s="142"/>
      <c r="E159" s="16" t="str">
        <f t="shared" si="11"/>
        <v/>
      </c>
      <c r="F159" s="139"/>
      <c r="H159" s="71"/>
      <c r="I159" s="64"/>
      <c r="J159" s="64"/>
      <c r="K159" s="64"/>
      <c r="L159" s="64"/>
      <c r="M159" s="64"/>
      <c r="N159" s="64"/>
      <c r="O159" s="64"/>
      <c r="P159" s="64"/>
      <c r="Q159" s="64"/>
    </row>
    <row r="160" spans="1:17" s="70" customFormat="1">
      <c r="A160" s="139">
        <v>149</v>
      </c>
      <c r="B160" s="140"/>
      <c r="C160" s="140"/>
      <c r="D160" s="142"/>
      <c r="E160" s="16" t="str">
        <f t="shared" si="11"/>
        <v/>
      </c>
      <c r="F160" s="139"/>
      <c r="H160" s="71"/>
      <c r="I160" s="64"/>
      <c r="J160" s="64"/>
      <c r="K160" s="64"/>
      <c r="L160" s="64"/>
      <c r="M160" s="64"/>
      <c r="N160" s="64"/>
      <c r="O160" s="64"/>
      <c r="P160" s="64"/>
      <c r="Q160" s="64"/>
    </row>
    <row r="161" spans="1:17" s="70" customFormat="1">
      <c r="A161" s="139">
        <v>150</v>
      </c>
      <c r="B161" s="140"/>
      <c r="C161" s="140"/>
      <c r="D161" s="142"/>
      <c r="E161" s="16" t="str">
        <f t="shared" si="11"/>
        <v/>
      </c>
      <c r="F161" s="139"/>
      <c r="H161" s="71"/>
      <c r="I161" s="64"/>
      <c r="J161" s="64"/>
      <c r="K161" s="64"/>
      <c r="L161" s="64"/>
      <c r="M161" s="64"/>
      <c r="N161" s="64"/>
      <c r="O161" s="64"/>
      <c r="P161" s="64"/>
      <c r="Q161" s="64"/>
    </row>
    <row r="162" spans="1:17" s="70" customFormat="1">
      <c r="A162" s="139">
        <v>151</v>
      </c>
      <c r="B162" s="140"/>
      <c r="C162" s="140"/>
      <c r="D162" s="142"/>
      <c r="E162" s="16" t="str">
        <f t="shared" si="11"/>
        <v/>
      </c>
      <c r="F162" s="139"/>
      <c r="H162" s="71"/>
      <c r="I162" s="64"/>
      <c r="J162" s="64"/>
      <c r="K162" s="64"/>
      <c r="L162" s="64"/>
      <c r="M162" s="64"/>
      <c r="N162" s="64"/>
      <c r="O162" s="64"/>
      <c r="P162" s="64"/>
      <c r="Q162" s="64"/>
    </row>
    <row r="163" spans="1:17" s="70" customFormat="1">
      <c r="A163" s="139">
        <v>152</v>
      </c>
      <c r="B163" s="140"/>
      <c r="C163" s="140"/>
      <c r="D163" s="142"/>
      <c r="E163" s="16" t="str">
        <f t="shared" si="11"/>
        <v/>
      </c>
      <c r="F163" s="139"/>
      <c r="H163" s="71"/>
      <c r="I163" s="64"/>
      <c r="J163" s="64"/>
      <c r="K163" s="64"/>
      <c r="L163" s="64"/>
      <c r="M163" s="64"/>
      <c r="N163" s="64"/>
      <c r="O163" s="64"/>
      <c r="P163" s="64"/>
      <c r="Q163" s="64"/>
    </row>
    <row r="164" spans="1:17" s="70" customFormat="1">
      <c r="A164" s="139">
        <v>153</v>
      </c>
      <c r="B164" s="140"/>
      <c r="C164" s="140"/>
      <c r="D164" s="142"/>
      <c r="E164" s="16" t="str">
        <f t="shared" si="11"/>
        <v/>
      </c>
      <c r="F164" s="139"/>
      <c r="H164" s="71"/>
      <c r="I164" s="64"/>
      <c r="J164" s="64"/>
      <c r="K164" s="64"/>
      <c r="L164" s="64"/>
      <c r="M164" s="64"/>
      <c r="N164" s="64"/>
      <c r="O164" s="64"/>
      <c r="P164" s="64"/>
      <c r="Q164" s="64"/>
    </row>
    <row r="165" spans="1:17" s="70" customFormat="1">
      <c r="A165" s="139">
        <v>154</v>
      </c>
      <c r="B165" s="140"/>
      <c r="C165" s="140"/>
      <c r="D165" s="142"/>
      <c r="E165" s="16" t="str">
        <f t="shared" si="11"/>
        <v/>
      </c>
      <c r="F165" s="139"/>
      <c r="H165" s="71"/>
      <c r="I165" s="64"/>
      <c r="J165" s="64"/>
      <c r="K165" s="64"/>
      <c r="L165" s="64"/>
      <c r="M165" s="64"/>
      <c r="N165" s="64"/>
      <c r="O165" s="64"/>
      <c r="P165" s="64"/>
      <c r="Q165" s="64"/>
    </row>
    <row r="166" spans="1:17" s="70" customFormat="1">
      <c r="A166" s="139">
        <v>155</v>
      </c>
      <c r="B166" s="140"/>
      <c r="C166" s="140"/>
      <c r="D166" s="142"/>
      <c r="E166" s="16" t="str">
        <f t="shared" si="11"/>
        <v/>
      </c>
      <c r="F166" s="139"/>
      <c r="H166" s="71"/>
      <c r="I166" s="64"/>
      <c r="J166" s="64"/>
      <c r="K166" s="64"/>
      <c r="L166" s="64"/>
      <c r="M166" s="64"/>
      <c r="N166" s="64"/>
      <c r="O166" s="64"/>
      <c r="P166" s="64"/>
      <c r="Q166" s="64"/>
    </row>
    <row r="167" spans="1:17" s="70" customFormat="1">
      <c r="A167" s="139">
        <v>156</v>
      </c>
      <c r="B167" s="140"/>
      <c r="C167" s="140"/>
      <c r="D167" s="142"/>
      <c r="E167" s="16" t="str">
        <f t="shared" si="11"/>
        <v/>
      </c>
      <c r="F167" s="139"/>
      <c r="H167" s="71"/>
      <c r="I167" s="64"/>
      <c r="J167" s="64"/>
      <c r="K167" s="64"/>
      <c r="L167" s="64"/>
      <c r="M167" s="64"/>
      <c r="N167" s="64"/>
      <c r="O167" s="64"/>
      <c r="P167" s="64"/>
      <c r="Q167" s="64"/>
    </row>
    <row r="168" spans="1:17" s="70" customFormat="1">
      <c r="A168" s="139">
        <v>157</v>
      </c>
      <c r="B168" s="140"/>
      <c r="C168" s="140"/>
      <c r="D168" s="142"/>
      <c r="E168" s="16" t="str">
        <f t="shared" si="11"/>
        <v/>
      </c>
      <c r="F168" s="139"/>
      <c r="H168" s="71"/>
      <c r="I168" s="64"/>
      <c r="J168" s="64"/>
      <c r="K168" s="64"/>
      <c r="L168" s="64"/>
      <c r="M168" s="64"/>
      <c r="N168" s="64"/>
      <c r="O168" s="64"/>
      <c r="P168" s="64"/>
      <c r="Q168" s="64"/>
    </row>
    <row r="169" spans="1:17" s="70" customFormat="1">
      <c r="A169" s="139">
        <v>158</v>
      </c>
      <c r="B169" s="140"/>
      <c r="C169" s="140"/>
      <c r="D169" s="142"/>
      <c r="E169" s="16" t="str">
        <f t="shared" si="11"/>
        <v/>
      </c>
      <c r="F169" s="139"/>
      <c r="H169" s="71"/>
      <c r="I169" s="64"/>
      <c r="J169" s="64"/>
      <c r="K169" s="64"/>
      <c r="L169" s="64"/>
      <c r="M169" s="64"/>
      <c r="N169" s="64"/>
      <c r="O169" s="64"/>
      <c r="P169" s="64"/>
      <c r="Q169" s="64"/>
    </row>
    <row r="170" spans="1:17" s="70" customFormat="1">
      <c r="A170" s="139">
        <v>159</v>
      </c>
      <c r="B170" s="140"/>
      <c r="C170" s="140"/>
      <c r="D170" s="142"/>
      <c r="E170" s="16" t="str">
        <f t="shared" si="11"/>
        <v/>
      </c>
      <c r="F170" s="139"/>
      <c r="H170" s="71"/>
      <c r="I170" s="64"/>
      <c r="J170" s="64"/>
      <c r="K170" s="64"/>
      <c r="L170" s="64"/>
      <c r="M170" s="64"/>
      <c r="N170" s="64"/>
      <c r="O170" s="64"/>
      <c r="P170" s="64"/>
      <c r="Q170" s="64"/>
    </row>
    <row r="171" spans="1:17" s="70" customFormat="1">
      <c r="A171" s="139">
        <v>160</v>
      </c>
      <c r="B171" s="140"/>
      <c r="C171" s="140"/>
      <c r="D171" s="142"/>
      <c r="E171" s="16" t="str">
        <f t="shared" si="11"/>
        <v/>
      </c>
      <c r="F171" s="139"/>
      <c r="H171" s="71"/>
      <c r="I171" s="64"/>
      <c r="J171" s="64"/>
      <c r="K171" s="64"/>
      <c r="L171" s="64"/>
      <c r="M171" s="64"/>
      <c r="N171" s="64"/>
      <c r="O171" s="64"/>
      <c r="P171" s="64"/>
      <c r="Q171" s="64"/>
    </row>
    <row r="172" spans="1:17" s="70" customFormat="1">
      <c r="A172" s="139">
        <v>161</v>
      </c>
      <c r="B172" s="140"/>
      <c r="C172" s="140"/>
      <c r="D172" s="142"/>
      <c r="E172" s="16" t="str">
        <f t="shared" si="11"/>
        <v/>
      </c>
      <c r="F172" s="139"/>
      <c r="H172" s="71"/>
      <c r="I172" s="64"/>
      <c r="J172" s="64"/>
      <c r="K172" s="64"/>
      <c r="L172" s="64"/>
      <c r="M172" s="64"/>
      <c r="N172" s="64"/>
      <c r="O172" s="64"/>
      <c r="P172" s="64"/>
      <c r="Q172" s="64"/>
    </row>
    <row r="173" spans="1:17" s="70" customFormat="1">
      <c r="A173" s="139">
        <v>162</v>
      </c>
      <c r="B173" s="140"/>
      <c r="C173" s="140"/>
      <c r="D173" s="142"/>
      <c r="E173" s="16" t="str">
        <f t="shared" si="11"/>
        <v/>
      </c>
      <c r="F173" s="139"/>
      <c r="H173" s="71"/>
      <c r="I173" s="64"/>
      <c r="J173" s="64"/>
      <c r="K173" s="64"/>
      <c r="L173" s="64"/>
      <c r="M173" s="64"/>
      <c r="N173" s="64"/>
      <c r="O173" s="64"/>
      <c r="P173" s="64"/>
      <c r="Q173" s="64"/>
    </row>
    <row r="174" spans="1:17" s="70" customFormat="1">
      <c r="A174" s="139">
        <v>163</v>
      </c>
      <c r="B174" s="140"/>
      <c r="C174" s="140"/>
      <c r="D174" s="142"/>
      <c r="E174" s="16" t="str">
        <f t="shared" si="11"/>
        <v/>
      </c>
      <c r="F174" s="139"/>
      <c r="H174" s="71"/>
      <c r="I174" s="64"/>
      <c r="J174" s="64"/>
      <c r="K174" s="64"/>
      <c r="L174" s="64"/>
      <c r="M174" s="64"/>
      <c r="N174" s="64"/>
      <c r="O174" s="64"/>
      <c r="P174" s="64"/>
      <c r="Q174" s="64"/>
    </row>
    <row r="175" spans="1:17" s="70" customFormat="1">
      <c r="A175" s="139">
        <v>164</v>
      </c>
      <c r="B175" s="140"/>
      <c r="C175" s="140"/>
      <c r="D175" s="142"/>
      <c r="E175" s="16" t="str">
        <f t="shared" si="11"/>
        <v/>
      </c>
      <c r="F175" s="139"/>
      <c r="H175" s="71"/>
      <c r="I175" s="64"/>
      <c r="J175" s="64"/>
      <c r="K175" s="64"/>
      <c r="L175" s="64"/>
      <c r="M175" s="64"/>
      <c r="N175" s="64"/>
      <c r="O175" s="64"/>
      <c r="P175" s="64"/>
      <c r="Q175" s="64"/>
    </row>
    <row r="176" spans="1:17" s="70" customFormat="1">
      <c r="A176" s="139">
        <v>165</v>
      </c>
      <c r="B176" s="140"/>
      <c r="C176" s="140"/>
      <c r="D176" s="142"/>
      <c r="E176" s="16" t="str">
        <f t="shared" si="11"/>
        <v/>
      </c>
      <c r="F176" s="139"/>
      <c r="H176" s="71"/>
      <c r="I176" s="64"/>
      <c r="J176" s="64"/>
      <c r="K176" s="64"/>
      <c r="L176" s="64"/>
      <c r="M176" s="64"/>
      <c r="N176" s="64"/>
      <c r="O176" s="64"/>
      <c r="P176" s="64"/>
      <c r="Q176" s="64"/>
    </row>
    <row r="177" spans="1:17" s="70" customFormat="1">
      <c r="A177" s="139">
        <v>166</v>
      </c>
      <c r="B177" s="140"/>
      <c r="C177" s="140"/>
      <c r="D177" s="142"/>
      <c r="E177" s="16" t="str">
        <f t="shared" si="11"/>
        <v/>
      </c>
      <c r="F177" s="139"/>
      <c r="H177" s="71"/>
      <c r="I177" s="64"/>
      <c r="J177" s="64"/>
      <c r="K177" s="64"/>
      <c r="L177" s="64"/>
      <c r="M177" s="64"/>
      <c r="N177" s="64"/>
      <c r="O177" s="64"/>
      <c r="P177" s="64"/>
      <c r="Q177" s="64"/>
    </row>
    <row r="178" spans="1:17" s="70" customFormat="1">
      <c r="A178" s="139">
        <v>167</v>
      </c>
      <c r="B178" s="140"/>
      <c r="C178" s="140"/>
      <c r="D178" s="142"/>
      <c r="E178" s="16" t="str">
        <f t="shared" si="11"/>
        <v/>
      </c>
      <c r="F178" s="139"/>
      <c r="H178" s="71"/>
      <c r="I178" s="64"/>
      <c r="J178" s="64"/>
      <c r="K178" s="64"/>
      <c r="L178" s="64"/>
      <c r="M178" s="64"/>
      <c r="N178" s="64"/>
      <c r="O178" s="64"/>
      <c r="P178" s="64"/>
      <c r="Q178" s="64"/>
    </row>
    <row r="179" spans="1:17" s="70" customFormat="1">
      <c r="A179" s="139">
        <v>168</v>
      </c>
      <c r="B179" s="140"/>
      <c r="C179" s="140"/>
      <c r="D179" s="142"/>
      <c r="E179" s="16" t="str">
        <f t="shared" si="11"/>
        <v/>
      </c>
      <c r="F179" s="139"/>
      <c r="H179" s="71"/>
      <c r="I179" s="64"/>
      <c r="J179" s="64"/>
      <c r="K179" s="64"/>
      <c r="L179" s="64"/>
      <c r="M179" s="64"/>
      <c r="N179" s="64"/>
      <c r="O179" s="64"/>
      <c r="P179" s="64"/>
      <c r="Q179" s="64"/>
    </row>
    <row r="180" spans="1:17" s="70" customFormat="1">
      <c r="A180" s="139">
        <v>169</v>
      </c>
      <c r="B180" s="140"/>
      <c r="C180" s="140"/>
      <c r="D180" s="142"/>
      <c r="E180" s="16" t="str">
        <f t="shared" si="11"/>
        <v/>
      </c>
      <c r="F180" s="139"/>
      <c r="H180" s="71"/>
      <c r="I180" s="64"/>
      <c r="J180" s="64"/>
      <c r="K180" s="64"/>
      <c r="L180" s="64"/>
      <c r="M180" s="64"/>
      <c r="N180" s="64"/>
      <c r="O180" s="64"/>
      <c r="P180" s="64"/>
      <c r="Q180" s="64"/>
    </row>
    <row r="181" spans="1:17" s="70" customFormat="1">
      <c r="A181" s="139">
        <v>170</v>
      </c>
      <c r="B181" s="140"/>
      <c r="C181" s="140"/>
      <c r="D181" s="142"/>
      <c r="E181" s="16" t="str">
        <f t="shared" si="11"/>
        <v/>
      </c>
      <c r="F181" s="139"/>
      <c r="H181" s="71"/>
      <c r="I181" s="64"/>
      <c r="J181" s="64"/>
      <c r="K181" s="64"/>
      <c r="L181" s="64"/>
      <c r="M181" s="64"/>
      <c r="N181" s="64"/>
      <c r="O181" s="64"/>
      <c r="P181" s="64"/>
      <c r="Q181" s="64"/>
    </row>
    <row r="182" spans="1:17" s="70" customFormat="1">
      <c r="A182" s="139">
        <v>171</v>
      </c>
      <c r="B182" s="140"/>
      <c r="C182" s="140"/>
      <c r="D182" s="142"/>
      <c r="E182" s="16" t="str">
        <f t="shared" si="11"/>
        <v/>
      </c>
      <c r="F182" s="139"/>
      <c r="H182" s="71"/>
      <c r="I182" s="64"/>
      <c r="J182" s="64"/>
      <c r="K182" s="64"/>
      <c r="L182" s="64"/>
      <c r="M182" s="64"/>
      <c r="N182" s="64"/>
      <c r="O182" s="64"/>
      <c r="P182" s="64"/>
      <c r="Q182" s="64"/>
    </row>
    <row r="183" spans="1:17" s="70" customFormat="1">
      <c r="A183" s="139">
        <v>172</v>
      </c>
      <c r="B183" s="140"/>
      <c r="C183" s="140"/>
      <c r="D183" s="142"/>
      <c r="E183" s="16" t="str">
        <f t="shared" si="11"/>
        <v/>
      </c>
      <c r="F183" s="139"/>
      <c r="H183" s="71"/>
      <c r="I183" s="64"/>
      <c r="J183" s="64"/>
      <c r="K183" s="64"/>
      <c r="L183" s="64"/>
      <c r="M183" s="64"/>
      <c r="N183" s="64"/>
      <c r="O183" s="64"/>
      <c r="P183" s="64"/>
      <c r="Q183" s="64"/>
    </row>
    <row r="184" spans="1:17" s="70" customFormat="1">
      <c r="A184" s="139">
        <v>173</v>
      </c>
      <c r="B184" s="140"/>
      <c r="C184" s="140"/>
      <c r="D184" s="142"/>
      <c r="E184" s="16" t="str">
        <f t="shared" si="11"/>
        <v/>
      </c>
      <c r="F184" s="139"/>
      <c r="H184" s="71"/>
      <c r="I184" s="64"/>
      <c r="J184" s="64"/>
      <c r="K184" s="64"/>
      <c r="L184" s="64"/>
      <c r="M184" s="64"/>
      <c r="N184" s="64"/>
      <c r="O184" s="64"/>
      <c r="P184" s="64"/>
      <c r="Q184" s="64"/>
    </row>
    <row r="185" spans="1:17" s="70" customFormat="1">
      <c r="A185" s="139">
        <v>174</v>
      </c>
      <c r="B185" s="140"/>
      <c r="C185" s="140"/>
      <c r="D185" s="142"/>
      <c r="E185" s="16" t="str">
        <f t="shared" si="11"/>
        <v/>
      </c>
      <c r="F185" s="139"/>
      <c r="H185" s="71"/>
      <c r="I185" s="64"/>
      <c r="J185" s="64"/>
      <c r="K185" s="64"/>
      <c r="L185" s="64"/>
      <c r="M185" s="64"/>
      <c r="N185" s="64"/>
      <c r="O185" s="64"/>
      <c r="P185" s="64"/>
      <c r="Q185" s="64"/>
    </row>
    <row r="186" spans="1:17" s="70" customFormat="1">
      <c r="A186" s="139">
        <v>175</v>
      </c>
      <c r="B186" s="140"/>
      <c r="C186" s="140"/>
      <c r="D186" s="142"/>
      <c r="E186" s="16" t="str">
        <f t="shared" si="11"/>
        <v/>
      </c>
      <c r="F186" s="139"/>
      <c r="H186" s="71"/>
      <c r="I186" s="64"/>
      <c r="J186" s="64"/>
      <c r="K186" s="64"/>
      <c r="L186" s="64"/>
      <c r="M186" s="64"/>
      <c r="N186" s="64"/>
      <c r="O186" s="64"/>
      <c r="P186" s="64"/>
      <c r="Q186" s="64"/>
    </row>
    <row r="187" spans="1:17" s="70" customFormat="1">
      <c r="A187" s="139">
        <v>176</v>
      </c>
      <c r="B187" s="140"/>
      <c r="C187" s="140"/>
      <c r="D187" s="142"/>
      <c r="E187" s="16" t="str">
        <f t="shared" si="11"/>
        <v/>
      </c>
      <c r="F187" s="139"/>
      <c r="H187" s="71"/>
      <c r="I187" s="64"/>
      <c r="J187" s="64"/>
      <c r="K187" s="64"/>
      <c r="L187" s="64"/>
      <c r="M187" s="64"/>
      <c r="N187" s="64"/>
      <c r="O187" s="64"/>
      <c r="P187" s="64"/>
      <c r="Q187" s="64"/>
    </row>
    <row r="188" spans="1:17" s="70" customFormat="1">
      <c r="A188" s="139">
        <v>177</v>
      </c>
      <c r="B188" s="140"/>
      <c r="C188" s="140"/>
      <c r="D188" s="142"/>
      <c r="E188" s="16" t="str">
        <f t="shared" si="11"/>
        <v/>
      </c>
      <c r="F188" s="139"/>
      <c r="H188" s="71"/>
      <c r="I188" s="64"/>
      <c r="J188" s="64"/>
      <c r="K188" s="64"/>
      <c r="L188" s="64"/>
      <c r="M188" s="64"/>
      <c r="N188" s="64"/>
      <c r="O188" s="64"/>
      <c r="P188" s="64"/>
      <c r="Q188" s="64"/>
    </row>
    <row r="189" spans="1:17" s="70" customFormat="1">
      <c r="A189" s="139">
        <v>178</v>
      </c>
      <c r="B189" s="140"/>
      <c r="C189" s="140"/>
      <c r="D189" s="142"/>
      <c r="E189" s="16" t="str">
        <f t="shared" si="11"/>
        <v/>
      </c>
      <c r="F189" s="139"/>
      <c r="H189" s="71"/>
      <c r="I189" s="64"/>
      <c r="J189" s="64"/>
      <c r="K189" s="64"/>
      <c r="L189" s="64"/>
      <c r="M189" s="64"/>
      <c r="N189" s="64"/>
      <c r="O189" s="64"/>
      <c r="P189" s="64"/>
      <c r="Q189" s="64"/>
    </row>
    <row r="190" spans="1:17" s="70" customFormat="1">
      <c r="A190" s="139">
        <v>179</v>
      </c>
      <c r="B190" s="140"/>
      <c r="C190" s="140"/>
      <c r="D190" s="142"/>
      <c r="E190" s="16" t="str">
        <f t="shared" si="11"/>
        <v/>
      </c>
      <c r="F190" s="139"/>
      <c r="H190" s="71"/>
      <c r="I190" s="64"/>
      <c r="J190" s="64"/>
      <c r="K190" s="64"/>
      <c r="L190" s="64"/>
      <c r="M190" s="64"/>
      <c r="N190" s="64"/>
      <c r="O190" s="64"/>
      <c r="P190" s="64"/>
      <c r="Q190" s="64"/>
    </row>
    <row r="191" spans="1:17" s="70" customFormat="1">
      <c r="A191" s="139">
        <v>180</v>
      </c>
      <c r="B191" s="140"/>
      <c r="C191" s="140"/>
      <c r="D191" s="142"/>
      <c r="E191" s="16" t="str">
        <f t="shared" si="11"/>
        <v/>
      </c>
      <c r="F191" s="139"/>
      <c r="H191" s="71"/>
      <c r="I191" s="64"/>
      <c r="J191" s="64"/>
      <c r="K191" s="64"/>
      <c r="L191" s="64"/>
      <c r="M191" s="64"/>
      <c r="N191" s="64"/>
      <c r="O191" s="64"/>
      <c r="P191" s="64"/>
      <c r="Q191" s="64"/>
    </row>
    <row r="192" spans="1:17" s="70" customFormat="1">
      <c r="A192" s="139">
        <v>181</v>
      </c>
      <c r="B192" s="140"/>
      <c r="C192" s="140"/>
      <c r="D192" s="142"/>
      <c r="E192" s="16" t="str">
        <f t="shared" si="11"/>
        <v/>
      </c>
      <c r="F192" s="139"/>
      <c r="H192" s="71"/>
      <c r="I192" s="64"/>
      <c r="J192" s="64"/>
      <c r="K192" s="64"/>
      <c r="L192" s="64"/>
      <c r="M192" s="64"/>
      <c r="N192" s="64"/>
      <c r="O192" s="64"/>
      <c r="P192" s="64"/>
      <c r="Q192" s="64"/>
    </row>
    <row r="193" spans="1:17" s="70" customFormat="1">
      <c r="A193" s="139">
        <v>182</v>
      </c>
      <c r="B193" s="140"/>
      <c r="C193" s="140"/>
      <c r="D193" s="142"/>
      <c r="E193" s="16" t="str">
        <f t="shared" si="11"/>
        <v/>
      </c>
      <c r="F193" s="139"/>
      <c r="H193" s="71"/>
      <c r="I193" s="64"/>
      <c r="J193" s="64"/>
      <c r="K193" s="64"/>
      <c r="L193" s="64"/>
      <c r="M193" s="64"/>
      <c r="N193" s="64"/>
      <c r="O193" s="64"/>
      <c r="P193" s="64"/>
      <c r="Q193" s="64"/>
    </row>
    <row r="194" spans="1:17" s="70" customFormat="1">
      <c r="A194" s="139">
        <v>183</v>
      </c>
      <c r="B194" s="140"/>
      <c r="C194" s="140"/>
      <c r="D194" s="142"/>
      <c r="E194" s="16" t="str">
        <f t="shared" si="11"/>
        <v/>
      </c>
      <c r="F194" s="139"/>
      <c r="H194" s="71"/>
      <c r="I194" s="64"/>
      <c r="J194" s="64"/>
      <c r="K194" s="64"/>
      <c r="L194" s="64"/>
      <c r="M194" s="64"/>
      <c r="N194" s="64"/>
      <c r="O194" s="64"/>
      <c r="P194" s="64"/>
      <c r="Q194" s="64"/>
    </row>
    <row r="195" spans="1:17" s="70" customFormat="1">
      <c r="A195" s="139">
        <v>184</v>
      </c>
      <c r="B195" s="140"/>
      <c r="C195" s="140"/>
      <c r="D195" s="142"/>
      <c r="E195" s="16" t="str">
        <f t="shared" si="11"/>
        <v/>
      </c>
      <c r="F195" s="139"/>
      <c r="H195" s="71"/>
      <c r="I195" s="64"/>
      <c r="J195" s="64"/>
      <c r="K195" s="64"/>
      <c r="L195" s="64"/>
      <c r="M195" s="64"/>
      <c r="N195" s="64"/>
      <c r="O195" s="64"/>
      <c r="P195" s="64"/>
      <c r="Q195" s="64"/>
    </row>
    <row r="196" spans="1:17" s="70" customFormat="1">
      <c r="A196" s="139">
        <v>185</v>
      </c>
      <c r="B196" s="140"/>
      <c r="C196" s="140"/>
      <c r="D196" s="142"/>
      <c r="E196" s="16" t="str">
        <f t="shared" si="11"/>
        <v/>
      </c>
      <c r="F196" s="139"/>
      <c r="H196" s="71"/>
      <c r="I196" s="64"/>
      <c r="J196" s="64"/>
      <c r="K196" s="64"/>
      <c r="L196" s="64"/>
      <c r="M196" s="64"/>
      <c r="N196" s="64"/>
      <c r="O196" s="64"/>
      <c r="P196" s="64"/>
      <c r="Q196" s="64"/>
    </row>
    <row r="197" spans="1:17" s="70" customFormat="1">
      <c r="A197" s="139">
        <v>186</v>
      </c>
      <c r="B197" s="140"/>
      <c r="C197" s="140"/>
      <c r="D197" s="142"/>
      <c r="E197" s="16" t="str">
        <f t="shared" si="11"/>
        <v/>
      </c>
      <c r="F197" s="139"/>
      <c r="H197" s="71"/>
      <c r="I197" s="64"/>
      <c r="J197" s="64"/>
      <c r="K197" s="64"/>
      <c r="L197" s="64"/>
      <c r="M197" s="64"/>
      <c r="N197" s="64"/>
      <c r="O197" s="64"/>
      <c r="P197" s="64"/>
      <c r="Q197" s="64"/>
    </row>
    <row r="198" spans="1:17" s="70" customFormat="1">
      <c r="A198" s="139">
        <v>187</v>
      </c>
      <c r="B198" s="140"/>
      <c r="C198" s="140"/>
      <c r="D198" s="142"/>
      <c r="E198" s="16" t="str">
        <f t="shared" si="11"/>
        <v/>
      </c>
      <c r="F198" s="139"/>
      <c r="H198" s="71"/>
      <c r="I198" s="64"/>
      <c r="J198" s="64"/>
      <c r="K198" s="64"/>
      <c r="L198" s="64"/>
      <c r="M198" s="64"/>
      <c r="N198" s="64"/>
      <c r="O198" s="64"/>
      <c r="P198" s="64"/>
      <c r="Q198" s="64"/>
    </row>
    <row r="199" spans="1:17" s="70" customFormat="1">
      <c r="A199" s="139">
        <v>188</v>
      </c>
      <c r="B199" s="140"/>
      <c r="C199" s="140"/>
      <c r="D199" s="142"/>
      <c r="E199" s="16" t="str">
        <f t="shared" si="11"/>
        <v/>
      </c>
      <c r="F199" s="139"/>
      <c r="H199" s="71"/>
      <c r="I199" s="64"/>
      <c r="J199" s="64"/>
      <c r="K199" s="64"/>
      <c r="L199" s="64"/>
      <c r="M199" s="64"/>
      <c r="N199" s="64"/>
      <c r="O199" s="64"/>
      <c r="P199" s="64"/>
      <c r="Q199" s="64"/>
    </row>
    <row r="200" spans="1:17" s="70" customFormat="1">
      <c r="A200" s="139">
        <v>189</v>
      </c>
      <c r="B200" s="140"/>
      <c r="C200" s="140"/>
      <c r="D200" s="142"/>
      <c r="E200" s="16" t="str">
        <f t="shared" si="11"/>
        <v/>
      </c>
      <c r="F200" s="139"/>
      <c r="H200" s="71"/>
      <c r="I200" s="64"/>
      <c r="J200" s="64"/>
      <c r="K200" s="64"/>
      <c r="L200" s="64"/>
      <c r="M200" s="64"/>
      <c r="N200" s="64"/>
      <c r="O200" s="64"/>
      <c r="P200" s="64"/>
      <c r="Q200" s="64"/>
    </row>
    <row r="201" spans="1:17" s="70" customFormat="1">
      <c r="A201" s="139">
        <v>190</v>
      </c>
      <c r="B201" s="140"/>
      <c r="C201" s="140"/>
      <c r="D201" s="142"/>
      <c r="E201" s="16" t="str">
        <f t="shared" si="11"/>
        <v/>
      </c>
      <c r="F201" s="139"/>
      <c r="H201" s="71"/>
      <c r="I201" s="64"/>
      <c r="J201" s="64"/>
      <c r="K201" s="64"/>
      <c r="L201" s="64"/>
      <c r="M201" s="64"/>
      <c r="N201" s="64"/>
      <c r="O201" s="64"/>
      <c r="P201" s="64"/>
      <c r="Q201" s="64"/>
    </row>
    <row r="202" spans="1:17" s="70" customFormat="1">
      <c r="A202" s="139">
        <v>191</v>
      </c>
      <c r="B202" s="140"/>
      <c r="C202" s="140"/>
      <c r="D202" s="142"/>
      <c r="E202" s="16" t="str">
        <f t="shared" si="11"/>
        <v/>
      </c>
      <c r="F202" s="139"/>
      <c r="H202" s="71"/>
      <c r="I202" s="64"/>
      <c r="J202" s="64"/>
      <c r="K202" s="64"/>
      <c r="L202" s="64"/>
      <c r="M202" s="64"/>
      <c r="N202" s="64"/>
      <c r="O202" s="64"/>
      <c r="P202" s="64"/>
      <c r="Q202" s="64"/>
    </row>
    <row r="203" spans="1:17" s="70" customFormat="1">
      <c r="A203" s="139">
        <v>192</v>
      </c>
      <c r="B203" s="140"/>
      <c r="C203" s="140"/>
      <c r="D203" s="142"/>
      <c r="E203" s="16" t="str">
        <f t="shared" si="11"/>
        <v/>
      </c>
      <c r="F203" s="139"/>
      <c r="H203" s="71"/>
      <c r="I203" s="64"/>
      <c r="J203" s="64"/>
      <c r="K203" s="64"/>
      <c r="L203" s="64"/>
      <c r="M203" s="64"/>
      <c r="N203" s="64"/>
      <c r="O203" s="64"/>
      <c r="P203" s="64"/>
      <c r="Q203" s="64"/>
    </row>
    <row r="204" spans="1:17" s="70" customFormat="1">
      <c r="A204" s="139">
        <v>193</v>
      </c>
      <c r="B204" s="140"/>
      <c r="C204" s="140"/>
      <c r="D204" s="142"/>
      <c r="E204" s="16" t="str">
        <f t="shared" ref="E204:E261" si="12">IF(OR($B204="",$C204="",$D204&lt;an_initial,$D204&gt;an_final),"",G204*10)</f>
        <v/>
      </c>
      <c r="F204" s="139"/>
      <c r="H204" s="71"/>
      <c r="I204" s="64"/>
      <c r="J204" s="64"/>
      <c r="K204" s="64"/>
      <c r="L204" s="64"/>
      <c r="M204" s="64"/>
      <c r="N204" s="64"/>
      <c r="O204" s="64"/>
      <c r="P204" s="64"/>
      <c r="Q204" s="64"/>
    </row>
    <row r="205" spans="1:17" s="70" customFormat="1">
      <c r="A205" s="139">
        <v>194</v>
      </c>
      <c r="B205" s="140"/>
      <c r="C205" s="140"/>
      <c r="D205" s="142"/>
      <c r="E205" s="16" t="str">
        <f t="shared" si="12"/>
        <v/>
      </c>
      <c r="F205" s="139"/>
      <c r="H205" s="71"/>
      <c r="I205" s="64"/>
      <c r="J205" s="64"/>
      <c r="K205" s="64"/>
      <c r="L205" s="64"/>
      <c r="M205" s="64"/>
      <c r="N205" s="64"/>
      <c r="O205" s="64"/>
      <c r="P205" s="64"/>
      <c r="Q205" s="64"/>
    </row>
    <row r="206" spans="1:17" s="70" customFormat="1">
      <c r="A206" s="139">
        <v>195</v>
      </c>
      <c r="B206" s="140"/>
      <c r="C206" s="140"/>
      <c r="D206" s="142"/>
      <c r="E206" s="16" t="str">
        <f t="shared" si="12"/>
        <v/>
      </c>
      <c r="F206" s="139"/>
      <c r="H206" s="71"/>
      <c r="I206" s="64"/>
      <c r="J206" s="64"/>
      <c r="K206" s="64"/>
      <c r="L206" s="64"/>
      <c r="M206" s="64"/>
      <c r="N206" s="64"/>
      <c r="O206" s="64"/>
      <c r="P206" s="64"/>
      <c r="Q206" s="64"/>
    </row>
    <row r="207" spans="1:17" s="70" customFormat="1">
      <c r="A207" s="139">
        <v>196</v>
      </c>
      <c r="B207" s="140"/>
      <c r="C207" s="140"/>
      <c r="D207" s="142"/>
      <c r="E207" s="16" t="str">
        <f t="shared" si="12"/>
        <v/>
      </c>
      <c r="F207" s="139"/>
      <c r="H207" s="71"/>
      <c r="I207" s="64"/>
      <c r="J207" s="64"/>
      <c r="K207" s="64"/>
      <c r="L207" s="64"/>
      <c r="M207" s="64"/>
      <c r="N207" s="64"/>
      <c r="O207" s="64"/>
      <c r="P207" s="64"/>
      <c r="Q207" s="64"/>
    </row>
    <row r="208" spans="1:17" s="70" customFormat="1">
      <c r="A208" s="139">
        <v>197</v>
      </c>
      <c r="B208" s="140"/>
      <c r="C208" s="140"/>
      <c r="D208" s="142"/>
      <c r="E208" s="16" t="str">
        <f t="shared" si="12"/>
        <v/>
      </c>
      <c r="F208" s="139"/>
      <c r="H208" s="71"/>
      <c r="I208" s="64"/>
      <c r="J208" s="64"/>
      <c r="K208" s="64"/>
      <c r="L208" s="64"/>
      <c r="M208" s="64"/>
      <c r="N208" s="64"/>
      <c r="O208" s="64"/>
      <c r="P208" s="64"/>
      <c r="Q208" s="64"/>
    </row>
    <row r="209" spans="1:17" s="70" customFormat="1">
      <c r="A209" s="139">
        <v>198</v>
      </c>
      <c r="B209" s="140"/>
      <c r="C209" s="140"/>
      <c r="D209" s="142"/>
      <c r="E209" s="16" t="str">
        <f t="shared" si="12"/>
        <v/>
      </c>
      <c r="F209" s="139"/>
      <c r="H209" s="71"/>
      <c r="I209" s="64"/>
      <c r="J209" s="64"/>
      <c r="K209" s="64"/>
      <c r="L209" s="64"/>
      <c r="M209" s="64"/>
      <c r="N209" s="64"/>
      <c r="O209" s="64"/>
      <c r="P209" s="64"/>
      <c r="Q209" s="64"/>
    </row>
    <row r="210" spans="1:17" s="70" customFormat="1">
      <c r="A210" s="139">
        <v>199</v>
      </c>
      <c r="B210" s="140"/>
      <c r="C210" s="140"/>
      <c r="D210" s="142"/>
      <c r="E210" s="16" t="str">
        <f t="shared" si="12"/>
        <v/>
      </c>
      <c r="F210" s="139"/>
      <c r="H210" s="71"/>
      <c r="I210" s="64"/>
      <c r="J210" s="64"/>
      <c r="K210" s="64"/>
      <c r="L210" s="64"/>
      <c r="M210" s="64"/>
      <c r="N210" s="64"/>
      <c r="O210" s="64"/>
      <c r="P210" s="64"/>
      <c r="Q210" s="64"/>
    </row>
    <row r="211" spans="1:17" s="70" customFormat="1">
      <c r="A211" s="139">
        <v>200</v>
      </c>
      <c r="B211" s="140"/>
      <c r="C211" s="140"/>
      <c r="D211" s="142"/>
      <c r="E211" s="16" t="str">
        <f t="shared" si="12"/>
        <v/>
      </c>
      <c r="F211" s="139"/>
      <c r="H211" s="71"/>
      <c r="I211" s="64"/>
      <c r="J211" s="64"/>
      <c r="K211" s="64"/>
      <c r="L211" s="64"/>
      <c r="M211" s="64"/>
      <c r="N211" s="64"/>
      <c r="O211" s="64"/>
      <c r="P211" s="64"/>
      <c r="Q211" s="64"/>
    </row>
    <row r="212" spans="1:17" s="70" customFormat="1">
      <c r="A212" s="139">
        <v>201</v>
      </c>
      <c r="B212" s="140"/>
      <c r="C212" s="140"/>
      <c r="D212" s="142"/>
      <c r="E212" s="16" t="str">
        <f t="shared" si="12"/>
        <v/>
      </c>
      <c r="F212" s="139"/>
      <c r="H212" s="71"/>
      <c r="I212" s="64"/>
      <c r="J212" s="64"/>
      <c r="K212" s="64"/>
      <c r="L212" s="64"/>
      <c r="M212" s="64"/>
      <c r="N212" s="64"/>
      <c r="O212" s="64"/>
      <c r="P212" s="64"/>
      <c r="Q212" s="64"/>
    </row>
    <row r="213" spans="1:17" s="70" customFormat="1">
      <c r="A213" s="139">
        <v>202</v>
      </c>
      <c r="B213" s="140"/>
      <c r="C213" s="140"/>
      <c r="D213" s="142"/>
      <c r="E213" s="16" t="str">
        <f t="shared" si="12"/>
        <v/>
      </c>
      <c r="F213" s="139"/>
      <c r="H213" s="71"/>
      <c r="I213" s="64"/>
      <c r="J213" s="64"/>
      <c r="K213" s="64"/>
      <c r="L213" s="64"/>
      <c r="M213" s="64"/>
      <c r="N213" s="64"/>
      <c r="O213" s="64"/>
      <c r="P213" s="64"/>
      <c r="Q213" s="64"/>
    </row>
    <row r="214" spans="1:17" s="70" customFormat="1">
      <c r="A214" s="139">
        <v>203</v>
      </c>
      <c r="B214" s="140"/>
      <c r="C214" s="140"/>
      <c r="D214" s="142"/>
      <c r="E214" s="16" t="str">
        <f t="shared" si="12"/>
        <v/>
      </c>
      <c r="F214" s="139"/>
      <c r="H214" s="71"/>
      <c r="I214" s="64"/>
      <c r="J214" s="64"/>
      <c r="K214" s="64"/>
      <c r="L214" s="64"/>
      <c r="M214" s="64"/>
      <c r="N214" s="64"/>
      <c r="O214" s="64"/>
      <c r="P214" s="64"/>
      <c r="Q214" s="64"/>
    </row>
    <row r="215" spans="1:17" s="70" customFormat="1">
      <c r="A215" s="139">
        <v>204</v>
      </c>
      <c r="B215" s="140"/>
      <c r="C215" s="140"/>
      <c r="D215" s="142"/>
      <c r="E215" s="16" t="str">
        <f t="shared" si="12"/>
        <v/>
      </c>
      <c r="F215" s="139"/>
      <c r="H215" s="71"/>
      <c r="I215" s="64"/>
      <c r="J215" s="64"/>
      <c r="K215" s="64"/>
      <c r="L215" s="64"/>
      <c r="M215" s="64"/>
      <c r="N215" s="64"/>
      <c r="O215" s="64"/>
      <c r="P215" s="64"/>
      <c r="Q215" s="64"/>
    </row>
    <row r="216" spans="1:17" s="70" customFormat="1">
      <c r="A216" s="139">
        <v>205</v>
      </c>
      <c r="B216" s="140"/>
      <c r="C216" s="140"/>
      <c r="D216" s="142"/>
      <c r="E216" s="16" t="str">
        <f t="shared" si="12"/>
        <v/>
      </c>
      <c r="F216" s="139"/>
      <c r="H216" s="71"/>
      <c r="I216" s="64"/>
      <c r="J216" s="64"/>
      <c r="K216" s="64"/>
      <c r="L216" s="64"/>
      <c r="M216" s="64"/>
      <c r="N216" s="64"/>
      <c r="O216" s="64"/>
      <c r="P216" s="64"/>
      <c r="Q216" s="64"/>
    </row>
    <row r="217" spans="1:17" s="70" customFormat="1">
      <c r="A217" s="139">
        <v>206</v>
      </c>
      <c r="B217" s="140"/>
      <c r="C217" s="140"/>
      <c r="D217" s="142"/>
      <c r="E217" s="16" t="str">
        <f t="shared" si="12"/>
        <v/>
      </c>
      <c r="F217" s="139"/>
      <c r="H217" s="71"/>
      <c r="I217" s="64"/>
      <c r="J217" s="64"/>
      <c r="K217" s="64"/>
      <c r="L217" s="64"/>
      <c r="M217" s="64"/>
      <c r="N217" s="64"/>
      <c r="O217" s="64"/>
      <c r="P217" s="64"/>
      <c r="Q217" s="64"/>
    </row>
    <row r="218" spans="1:17" s="70" customFormat="1">
      <c r="A218" s="139">
        <v>207</v>
      </c>
      <c r="B218" s="140"/>
      <c r="C218" s="140"/>
      <c r="D218" s="142"/>
      <c r="E218" s="16" t="str">
        <f t="shared" si="12"/>
        <v/>
      </c>
      <c r="F218" s="139"/>
      <c r="H218" s="71"/>
      <c r="I218" s="64"/>
      <c r="J218" s="64"/>
      <c r="K218" s="64"/>
      <c r="L218" s="64"/>
      <c r="M218" s="64"/>
      <c r="N218" s="64"/>
      <c r="O218" s="64"/>
      <c r="P218" s="64"/>
      <c r="Q218" s="64"/>
    </row>
    <row r="219" spans="1:17" s="70" customFormat="1">
      <c r="A219" s="139">
        <v>208</v>
      </c>
      <c r="B219" s="140"/>
      <c r="C219" s="140"/>
      <c r="D219" s="142"/>
      <c r="E219" s="16" t="str">
        <f t="shared" si="12"/>
        <v/>
      </c>
      <c r="F219" s="139"/>
      <c r="H219" s="71"/>
      <c r="I219" s="64"/>
      <c r="J219" s="64"/>
      <c r="K219" s="64"/>
      <c r="L219" s="64"/>
      <c r="M219" s="64"/>
      <c r="N219" s="64"/>
      <c r="O219" s="64"/>
      <c r="P219" s="64"/>
      <c r="Q219" s="64"/>
    </row>
    <row r="220" spans="1:17" s="70" customFormat="1">
      <c r="A220" s="139">
        <v>209</v>
      </c>
      <c r="B220" s="140"/>
      <c r="C220" s="140"/>
      <c r="D220" s="142"/>
      <c r="E220" s="16" t="str">
        <f t="shared" si="12"/>
        <v/>
      </c>
      <c r="F220" s="139"/>
      <c r="H220" s="71"/>
      <c r="I220" s="64"/>
      <c r="J220" s="64"/>
      <c r="K220" s="64"/>
      <c r="L220" s="64"/>
      <c r="M220" s="64"/>
      <c r="N220" s="64"/>
      <c r="O220" s="64"/>
      <c r="P220" s="64"/>
      <c r="Q220" s="64"/>
    </row>
    <row r="221" spans="1:17" s="70" customFormat="1">
      <c r="A221" s="139">
        <v>210</v>
      </c>
      <c r="B221" s="140"/>
      <c r="C221" s="140"/>
      <c r="D221" s="142"/>
      <c r="E221" s="16" t="str">
        <f t="shared" si="12"/>
        <v/>
      </c>
      <c r="F221" s="139"/>
      <c r="H221" s="71"/>
      <c r="I221" s="64"/>
      <c r="J221" s="64"/>
      <c r="K221" s="64"/>
      <c r="L221" s="64"/>
      <c r="M221" s="64"/>
      <c r="N221" s="64"/>
      <c r="O221" s="64"/>
      <c r="P221" s="64"/>
      <c r="Q221" s="64"/>
    </row>
    <row r="222" spans="1:17" s="70" customFormat="1">
      <c r="A222" s="139">
        <v>211</v>
      </c>
      <c r="B222" s="140"/>
      <c r="C222" s="140"/>
      <c r="D222" s="142"/>
      <c r="E222" s="16" t="str">
        <f t="shared" si="12"/>
        <v/>
      </c>
      <c r="F222" s="139"/>
      <c r="H222" s="71"/>
      <c r="I222" s="64"/>
      <c r="J222" s="64"/>
      <c r="K222" s="64"/>
      <c r="L222" s="64"/>
      <c r="M222" s="64"/>
      <c r="N222" s="64"/>
      <c r="O222" s="64"/>
      <c r="P222" s="64"/>
      <c r="Q222" s="64"/>
    </row>
    <row r="223" spans="1:17" s="70" customFormat="1">
      <c r="A223" s="139">
        <v>212</v>
      </c>
      <c r="B223" s="140"/>
      <c r="C223" s="140"/>
      <c r="D223" s="142"/>
      <c r="E223" s="16" t="str">
        <f t="shared" si="12"/>
        <v/>
      </c>
      <c r="F223" s="139"/>
      <c r="H223" s="71"/>
      <c r="I223" s="64"/>
      <c r="J223" s="64"/>
      <c r="K223" s="64"/>
      <c r="L223" s="64"/>
      <c r="M223" s="64"/>
      <c r="N223" s="64"/>
      <c r="O223" s="64"/>
      <c r="P223" s="64"/>
      <c r="Q223" s="64"/>
    </row>
    <row r="224" spans="1:17" s="70" customFormat="1">
      <c r="A224" s="139">
        <v>213</v>
      </c>
      <c r="B224" s="140"/>
      <c r="C224" s="140"/>
      <c r="D224" s="142"/>
      <c r="E224" s="16" t="str">
        <f t="shared" si="12"/>
        <v/>
      </c>
      <c r="F224" s="139"/>
      <c r="H224" s="71"/>
      <c r="I224" s="64"/>
      <c r="J224" s="64"/>
      <c r="K224" s="64"/>
      <c r="L224" s="64"/>
      <c r="M224" s="64"/>
      <c r="N224" s="64"/>
      <c r="O224" s="64"/>
      <c r="P224" s="64"/>
      <c r="Q224" s="64"/>
    </row>
    <row r="225" spans="1:17" s="70" customFormat="1">
      <c r="A225" s="139">
        <v>214</v>
      </c>
      <c r="B225" s="140"/>
      <c r="C225" s="140"/>
      <c r="D225" s="142"/>
      <c r="E225" s="16" t="str">
        <f t="shared" si="12"/>
        <v/>
      </c>
      <c r="F225" s="139"/>
      <c r="H225" s="71"/>
      <c r="I225" s="64"/>
      <c r="J225" s="64"/>
      <c r="K225" s="64"/>
      <c r="L225" s="64"/>
      <c r="M225" s="64"/>
      <c r="N225" s="64"/>
      <c r="O225" s="64"/>
      <c r="P225" s="64"/>
      <c r="Q225" s="64"/>
    </row>
    <row r="226" spans="1:17" s="70" customFormat="1">
      <c r="A226" s="139">
        <v>215</v>
      </c>
      <c r="B226" s="140"/>
      <c r="C226" s="140"/>
      <c r="D226" s="142"/>
      <c r="E226" s="16" t="str">
        <f t="shared" si="12"/>
        <v/>
      </c>
      <c r="F226" s="139"/>
      <c r="H226" s="71"/>
      <c r="I226" s="64"/>
      <c r="J226" s="64"/>
      <c r="K226" s="64"/>
      <c r="L226" s="64"/>
      <c r="M226" s="64"/>
      <c r="N226" s="64"/>
      <c r="O226" s="64"/>
      <c r="P226" s="64"/>
      <c r="Q226" s="64"/>
    </row>
    <row r="227" spans="1:17" s="70" customFormat="1">
      <c r="A227" s="139">
        <v>216</v>
      </c>
      <c r="B227" s="140"/>
      <c r="C227" s="140"/>
      <c r="D227" s="142"/>
      <c r="E227" s="16" t="str">
        <f t="shared" si="12"/>
        <v/>
      </c>
      <c r="F227" s="139"/>
      <c r="H227" s="71"/>
      <c r="I227" s="64"/>
      <c r="J227" s="64"/>
      <c r="K227" s="64"/>
      <c r="L227" s="64"/>
      <c r="M227" s="64"/>
      <c r="N227" s="64"/>
      <c r="O227" s="64"/>
      <c r="P227" s="64"/>
      <c r="Q227" s="64"/>
    </row>
    <row r="228" spans="1:17" s="70" customFormat="1">
      <c r="A228" s="139">
        <v>217</v>
      </c>
      <c r="B228" s="140"/>
      <c r="C228" s="140"/>
      <c r="D228" s="142"/>
      <c r="E228" s="16" t="str">
        <f t="shared" si="12"/>
        <v/>
      </c>
      <c r="F228" s="139"/>
      <c r="H228" s="71"/>
      <c r="I228" s="64"/>
      <c r="J228" s="64"/>
      <c r="K228" s="64"/>
      <c r="L228" s="64"/>
      <c r="M228" s="64"/>
      <c r="N228" s="64"/>
      <c r="O228" s="64"/>
      <c r="P228" s="64"/>
      <c r="Q228" s="64"/>
    </row>
    <row r="229" spans="1:17" s="70" customFormat="1">
      <c r="A229" s="139">
        <v>218</v>
      </c>
      <c r="B229" s="140"/>
      <c r="C229" s="140"/>
      <c r="D229" s="142"/>
      <c r="E229" s="16" t="str">
        <f t="shared" si="12"/>
        <v/>
      </c>
      <c r="F229" s="139"/>
      <c r="H229" s="71"/>
      <c r="I229" s="64"/>
      <c r="J229" s="64"/>
      <c r="K229" s="64"/>
      <c r="L229" s="64"/>
      <c r="M229" s="64"/>
      <c r="N229" s="64"/>
      <c r="O229" s="64"/>
      <c r="P229" s="64"/>
      <c r="Q229" s="64"/>
    </row>
    <row r="230" spans="1:17" s="70" customFormat="1">
      <c r="A230" s="139">
        <v>219</v>
      </c>
      <c r="B230" s="140"/>
      <c r="C230" s="140"/>
      <c r="D230" s="142"/>
      <c r="E230" s="16" t="str">
        <f t="shared" si="12"/>
        <v/>
      </c>
      <c r="F230" s="139"/>
      <c r="H230" s="71"/>
      <c r="I230" s="64"/>
      <c r="J230" s="64"/>
      <c r="K230" s="64"/>
      <c r="L230" s="64"/>
      <c r="M230" s="64"/>
      <c r="N230" s="64"/>
      <c r="O230" s="64"/>
      <c r="P230" s="64"/>
      <c r="Q230" s="64"/>
    </row>
    <row r="231" spans="1:17" s="70" customFormat="1">
      <c r="A231" s="139">
        <v>220</v>
      </c>
      <c r="B231" s="140"/>
      <c r="C231" s="140"/>
      <c r="D231" s="142"/>
      <c r="E231" s="16" t="str">
        <f t="shared" si="12"/>
        <v/>
      </c>
      <c r="F231" s="139"/>
      <c r="H231" s="71"/>
      <c r="I231" s="64"/>
      <c r="J231" s="64"/>
      <c r="K231" s="64"/>
      <c r="L231" s="64"/>
      <c r="M231" s="64"/>
      <c r="N231" s="64"/>
      <c r="O231" s="64"/>
      <c r="P231" s="64"/>
      <c r="Q231" s="64"/>
    </row>
    <row r="232" spans="1:17" s="70" customFormat="1">
      <c r="A232" s="139">
        <v>221</v>
      </c>
      <c r="B232" s="140"/>
      <c r="C232" s="140"/>
      <c r="D232" s="142"/>
      <c r="E232" s="16" t="str">
        <f t="shared" si="12"/>
        <v/>
      </c>
      <c r="F232" s="139"/>
      <c r="H232" s="71"/>
      <c r="I232" s="64"/>
      <c r="J232" s="64"/>
      <c r="K232" s="64"/>
      <c r="L232" s="64"/>
      <c r="M232" s="64"/>
      <c r="N232" s="64"/>
      <c r="O232" s="64"/>
      <c r="P232" s="64"/>
      <c r="Q232" s="64"/>
    </row>
    <row r="233" spans="1:17" s="70" customFormat="1">
      <c r="A233" s="139">
        <v>222</v>
      </c>
      <c r="B233" s="140"/>
      <c r="C233" s="140"/>
      <c r="D233" s="142"/>
      <c r="E233" s="16" t="str">
        <f t="shared" si="12"/>
        <v/>
      </c>
      <c r="F233" s="139"/>
      <c r="H233" s="71"/>
      <c r="I233" s="64"/>
      <c r="J233" s="64"/>
      <c r="K233" s="64"/>
      <c r="L233" s="64"/>
      <c r="M233" s="64"/>
      <c r="N233" s="64"/>
      <c r="O233" s="64"/>
      <c r="P233" s="64"/>
      <c r="Q233" s="64"/>
    </row>
    <row r="234" spans="1:17" s="70" customFormat="1">
      <c r="A234" s="139">
        <v>223</v>
      </c>
      <c r="B234" s="140"/>
      <c r="C234" s="140"/>
      <c r="D234" s="142"/>
      <c r="E234" s="16" t="str">
        <f t="shared" si="12"/>
        <v/>
      </c>
      <c r="F234" s="139"/>
      <c r="H234" s="71"/>
      <c r="I234" s="64"/>
      <c r="J234" s="64"/>
      <c r="K234" s="64"/>
      <c r="L234" s="64"/>
      <c r="M234" s="64"/>
      <c r="N234" s="64"/>
      <c r="O234" s="64"/>
      <c r="P234" s="64"/>
      <c r="Q234" s="64"/>
    </row>
    <row r="235" spans="1:17" s="70" customFormat="1">
      <c r="A235" s="139">
        <v>224</v>
      </c>
      <c r="B235" s="140"/>
      <c r="C235" s="140"/>
      <c r="D235" s="142"/>
      <c r="E235" s="16" t="str">
        <f t="shared" si="12"/>
        <v/>
      </c>
      <c r="F235" s="139"/>
      <c r="H235" s="71"/>
      <c r="I235" s="64"/>
      <c r="J235" s="64"/>
      <c r="K235" s="64"/>
      <c r="L235" s="64"/>
      <c r="M235" s="64"/>
      <c r="N235" s="64"/>
      <c r="O235" s="64"/>
      <c r="P235" s="64"/>
      <c r="Q235" s="64"/>
    </row>
    <row r="236" spans="1:17" s="70" customFormat="1">
      <c r="A236" s="139">
        <v>225</v>
      </c>
      <c r="B236" s="140"/>
      <c r="C236" s="140"/>
      <c r="D236" s="142"/>
      <c r="E236" s="16" t="str">
        <f t="shared" si="12"/>
        <v/>
      </c>
      <c r="F236" s="139"/>
      <c r="H236" s="71"/>
      <c r="I236" s="64"/>
      <c r="J236" s="64"/>
      <c r="K236" s="64"/>
      <c r="L236" s="64"/>
      <c r="M236" s="64"/>
      <c r="N236" s="64"/>
      <c r="O236" s="64"/>
      <c r="P236" s="64"/>
      <c r="Q236" s="64"/>
    </row>
    <row r="237" spans="1:17" s="70" customFormat="1">
      <c r="A237" s="139">
        <v>226</v>
      </c>
      <c r="B237" s="140"/>
      <c r="C237" s="140"/>
      <c r="D237" s="142"/>
      <c r="E237" s="16" t="str">
        <f t="shared" si="12"/>
        <v/>
      </c>
      <c r="F237" s="139"/>
      <c r="H237" s="71"/>
      <c r="I237" s="64"/>
      <c r="J237" s="64"/>
      <c r="K237" s="64"/>
      <c r="L237" s="64"/>
      <c r="M237" s="64"/>
      <c r="N237" s="64"/>
      <c r="O237" s="64"/>
      <c r="P237" s="64"/>
      <c r="Q237" s="64"/>
    </row>
    <row r="238" spans="1:17" s="70" customFormat="1">
      <c r="A238" s="139">
        <v>227</v>
      </c>
      <c r="B238" s="140"/>
      <c r="C238" s="140"/>
      <c r="D238" s="142"/>
      <c r="E238" s="16" t="str">
        <f t="shared" si="12"/>
        <v/>
      </c>
      <c r="F238" s="139"/>
      <c r="H238" s="71"/>
      <c r="I238" s="64"/>
      <c r="J238" s="64"/>
      <c r="K238" s="64"/>
      <c r="L238" s="64"/>
      <c r="M238" s="64"/>
      <c r="N238" s="64"/>
      <c r="O238" s="64"/>
      <c r="P238" s="64"/>
      <c r="Q238" s="64"/>
    </row>
    <row r="239" spans="1:17" s="70" customFormat="1">
      <c r="A239" s="139">
        <v>228</v>
      </c>
      <c r="B239" s="140"/>
      <c r="C239" s="140"/>
      <c r="D239" s="142"/>
      <c r="E239" s="16" t="str">
        <f t="shared" si="12"/>
        <v/>
      </c>
      <c r="F239" s="139"/>
      <c r="H239" s="71"/>
      <c r="I239" s="64"/>
      <c r="J239" s="64"/>
      <c r="K239" s="64"/>
      <c r="L239" s="64"/>
      <c r="M239" s="64"/>
      <c r="N239" s="64"/>
      <c r="O239" s="64"/>
      <c r="P239" s="64"/>
      <c r="Q239" s="64"/>
    </row>
    <row r="240" spans="1:17" s="70" customFormat="1">
      <c r="A240" s="139">
        <v>229</v>
      </c>
      <c r="B240" s="140"/>
      <c r="C240" s="140"/>
      <c r="D240" s="142"/>
      <c r="E240" s="16" t="str">
        <f t="shared" si="12"/>
        <v/>
      </c>
      <c r="F240" s="139"/>
      <c r="H240" s="71"/>
      <c r="I240" s="64"/>
      <c r="J240" s="64"/>
      <c r="K240" s="64"/>
      <c r="L240" s="64"/>
      <c r="M240" s="64"/>
      <c r="N240" s="64"/>
      <c r="O240" s="64"/>
      <c r="P240" s="64"/>
      <c r="Q240" s="64"/>
    </row>
    <row r="241" spans="1:17" s="70" customFormat="1">
      <c r="A241" s="139">
        <v>230</v>
      </c>
      <c r="B241" s="140"/>
      <c r="C241" s="140"/>
      <c r="D241" s="142"/>
      <c r="E241" s="16" t="str">
        <f t="shared" si="12"/>
        <v/>
      </c>
      <c r="F241" s="139"/>
      <c r="H241" s="71"/>
      <c r="I241" s="64"/>
      <c r="J241" s="64"/>
      <c r="K241" s="64"/>
      <c r="L241" s="64"/>
      <c r="M241" s="64"/>
      <c r="N241" s="64"/>
      <c r="O241" s="64"/>
      <c r="P241" s="64"/>
      <c r="Q241" s="64"/>
    </row>
    <row r="242" spans="1:17" s="70" customFormat="1">
      <c r="A242" s="139">
        <v>231</v>
      </c>
      <c r="B242" s="140"/>
      <c r="C242" s="140"/>
      <c r="D242" s="142"/>
      <c r="E242" s="16" t="str">
        <f t="shared" si="12"/>
        <v/>
      </c>
      <c r="F242" s="139"/>
      <c r="H242" s="71"/>
      <c r="I242" s="64"/>
      <c r="J242" s="64"/>
      <c r="K242" s="64"/>
      <c r="L242" s="64"/>
      <c r="M242" s="64"/>
      <c r="N242" s="64"/>
      <c r="O242" s="64"/>
      <c r="P242" s="64"/>
      <c r="Q242" s="64"/>
    </row>
    <row r="243" spans="1:17" s="70" customFormat="1">
      <c r="A243" s="139">
        <v>232</v>
      </c>
      <c r="B243" s="140"/>
      <c r="C243" s="140"/>
      <c r="D243" s="142"/>
      <c r="E243" s="16" t="str">
        <f t="shared" si="12"/>
        <v/>
      </c>
      <c r="F243" s="139"/>
      <c r="H243" s="71"/>
      <c r="I243" s="64"/>
      <c r="J243" s="64"/>
      <c r="K243" s="64"/>
      <c r="L243" s="64"/>
      <c r="M243" s="64"/>
      <c r="N243" s="64"/>
      <c r="O243" s="64"/>
      <c r="P243" s="64"/>
      <c r="Q243" s="64"/>
    </row>
    <row r="244" spans="1:17" s="70" customFormat="1">
      <c r="A244" s="139">
        <v>233</v>
      </c>
      <c r="B244" s="140"/>
      <c r="C244" s="140"/>
      <c r="D244" s="142"/>
      <c r="E244" s="16" t="str">
        <f t="shared" si="12"/>
        <v/>
      </c>
      <c r="F244" s="139"/>
      <c r="H244" s="71"/>
      <c r="I244" s="64"/>
      <c r="J244" s="64"/>
      <c r="K244" s="64"/>
      <c r="L244" s="64"/>
      <c r="M244" s="64"/>
      <c r="N244" s="64"/>
      <c r="O244" s="64"/>
      <c r="P244" s="64"/>
      <c r="Q244" s="64"/>
    </row>
    <row r="245" spans="1:17" s="70" customFormat="1">
      <c r="A245" s="139">
        <v>234</v>
      </c>
      <c r="B245" s="140"/>
      <c r="C245" s="140"/>
      <c r="D245" s="142"/>
      <c r="E245" s="16" t="str">
        <f t="shared" si="12"/>
        <v/>
      </c>
      <c r="F245" s="139"/>
      <c r="H245" s="71"/>
      <c r="I245" s="64"/>
      <c r="J245" s="64"/>
      <c r="K245" s="64"/>
      <c r="L245" s="64"/>
      <c r="M245" s="64"/>
      <c r="N245" s="64"/>
      <c r="O245" s="64"/>
      <c r="P245" s="64"/>
      <c r="Q245" s="64"/>
    </row>
    <row r="246" spans="1:17" s="70" customFormat="1">
      <c r="A246" s="139">
        <v>235</v>
      </c>
      <c r="B246" s="140"/>
      <c r="C246" s="140"/>
      <c r="D246" s="142"/>
      <c r="E246" s="16" t="str">
        <f t="shared" si="12"/>
        <v/>
      </c>
      <c r="F246" s="139"/>
      <c r="H246" s="71"/>
      <c r="I246" s="64"/>
      <c r="J246" s="64"/>
      <c r="K246" s="64"/>
      <c r="L246" s="64"/>
      <c r="M246" s="64"/>
      <c r="N246" s="64"/>
      <c r="O246" s="64"/>
      <c r="P246" s="64"/>
      <c r="Q246" s="64"/>
    </row>
    <row r="247" spans="1:17" s="70" customFormat="1">
      <c r="A247" s="139">
        <v>236</v>
      </c>
      <c r="B247" s="140"/>
      <c r="C247" s="140"/>
      <c r="D247" s="142"/>
      <c r="E247" s="16" t="str">
        <f t="shared" si="12"/>
        <v/>
      </c>
      <c r="F247" s="139"/>
      <c r="H247" s="71"/>
      <c r="I247" s="64"/>
      <c r="J247" s="64"/>
      <c r="K247" s="64"/>
      <c r="L247" s="64"/>
      <c r="M247" s="64"/>
      <c r="N247" s="64"/>
      <c r="O247" s="64"/>
      <c r="P247" s="64"/>
      <c r="Q247" s="64"/>
    </row>
    <row r="248" spans="1:17" s="70" customFormat="1">
      <c r="A248" s="139">
        <v>237</v>
      </c>
      <c r="B248" s="140"/>
      <c r="C248" s="140"/>
      <c r="D248" s="142"/>
      <c r="E248" s="16" t="str">
        <f t="shared" si="12"/>
        <v/>
      </c>
      <c r="F248" s="139"/>
      <c r="H248" s="71"/>
      <c r="I248" s="64"/>
      <c r="J248" s="64"/>
      <c r="K248" s="64"/>
      <c r="L248" s="64"/>
      <c r="M248" s="64"/>
      <c r="N248" s="64"/>
      <c r="O248" s="64"/>
      <c r="P248" s="64"/>
      <c r="Q248" s="64"/>
    </row>
    <row r="249" spans="1:17" s="70" customFormat="1">
      <c r="A249" s="139">
        <v>238</v>
      </c>
      <c r="B249" s="140"/>
      <c r="C249" s="140"/>
      <c r="D249" s="142"/>
      <c r="E249" s="16" t="str">
        <f t="shared" si="12"/>
        <v/>
      </c>
      <c r="F249" s="139"/>
      <c r="H249" s="71"/>
      <c r="I249" s="64"/>
      <c r="J249" s="64"/>
      <c r="K249" s="64"/>
      <c r="L249" s="64"/>
      <c r="M249" s="64"/>
      <c r="N249" s="64"/>
      <c r="O249" s="64"/>
      <c r="P249" s="64"/>
      <c r="Q249" s="64"/>
    </row>
    <row r="250" spans="1:17" s="70" customFormat="1">
      <c r="A250" s="139">
        <v>239</v>
      </c>
      <c r="B250" s="140"/>
      <c r="C250" s="140"/>
      <c r="D250" s="142"/>
      <c r="E250" s="16" t="str">
        <f t="shared" si="12"/>
        <v/>
      </c>
      <c r="F250" s="139"/>
      <c r="H250" s="71"/>
      <c r="I250" s="64"/>
      <c r="J250" s="64"/>
      <c r="K250" s="64"/>
      <c r="L250" s="64"/>
      <c r="M250" s="64"/>
      <c r="N250" s="64"/>
      <c r="O250" s="64"/>
      <c r="P250" s="64"/>
      <c r="Q250" s="64"/>
    </row>
    <row r="251" spans="1:17" s="70" customFormat="1">
      <c r="A251" s="139">
        <v>240</v>
      </c>
      <c r="B251" s="140"/>
      <c r="C251" s="140"/>
      <c r="D251" s="142"/>
      <c r="E251" s="16" t="str">
        <f t="shared" si="12"/>
        <v/>
      </c>
      <c r="F251" s="139"/>
      <c r="H251" s="71"/>
      <c r="I251" s="64"/>
      <c r="J251" s="64"/>
      <c r="K251" s="64"/>
      <c r="L251" s="64"/>
      <c r="M251" s="64"/>
      <c r="N251" s="64"/>
      <c r="O251" s="64"/>
      <c r="P251" s="64"/>
      <c r="Q251" s="64"/>
    </row>
    <row r="252" spans="1:17" s="70" customFormat="1">
      <c r="A252" s="139">
        <v>241</v>
      </c>
      <c r="B252" s="140"/>
      <c r="C252" s="140"/>
      <c r="D252" s="142"/>
      <c r="E252" s="16" t="str">
        <f t="shared" si="12"/>
        <v/>
      </c>
      <c r="F252" s="139"/>
      <c r="H252" s="71"/>
      <c r="I252" s="64"/>
      <c r="J252" s="64"/>
      <c r="K252" s="64"/>
      <c r="L252" s="64"/>
      <c r="M252" s="64"/>
      <c r="N252" s="64"/>
      <c r="O252" s="64"/>
      <c r="P252" s="64"/>
      <c r="Q252" s="64"/>
    </row>
    <row r="253" spans="1:17" s="70" customFormat="1">
      <c r="A253" s="139">
        <v>242</v>
      </c>
      <c r="B253" s="140"/>
      <c r="C253" s="140"/>
      <c r="D253" s="142"/>
      <c r="E253" s="16" t="str">
        <f t="shared" si="12"/>
        <v/>
      </c>
      <c r="F253" s="139"/>
      <c r="H253" s="71"/>
      <c r="I253" s="64"/>
      <c r="J253" s="64"/>
      <c r="K253" s="64"/>
      <c r="L253" s="64"/>
      <c r="M253" s="64"/>
      <c r="N253" s="64"/>
      <c r="O253" s="64"/>
      <c r="P253" s="64"/>
      <c r="Q253" s="64"/>
    </row>
    <row r="254" spans="1:17" s="70" customFormat="1">
      <c r="A254" s="139">
        <v>243</v>
      </c>
      <c r="B254" s="140"/>
      <c r="C254" s="140"/>
      <c r="D254" s="142"/>
      <c r="E254" s="16" t="str">
        <f t="shared" si="12"/>
        <v/>
      </c>
      <c r="F254" s="139"/>
      <c r="H254" s="71"/>
      <c r="I254" s="64"/>
      <c r="J254" s="64"/>
      <c r="K254" s="64"/>
      <c r="L254" s="64"/>
      <c r="M254" s="64"/>
      <c r="N254" s="64"/>
      <c r="O254" s="64"/>
      <c r="P254" s="64"/>
      <c r="Q254" s="64"/>
    </row>
    <row r="255" spans="1:17" s="70" customFormat="1">
      <c r="A255" s="139">
        <v>244</v>
      </c>
      <c r="B255" s="140"/>
      <c r="C255" s="140"/>
      <c r="D255" s="142"/>
      <c r="E255" s="16" t="str">
        <f t="shared" si="12"/>
        <v/>
      </c>
      <c r="F255" s="139"/>
      <c r="H255" s="71"/>
      <c r="I255" s="64"/>
      <c r="J255" s="64"/>
      <c r="K255" s="64"/>
      <c r="L255" s="64"/>
      <c r="M255" s="64"/>
      <c r="N255" s="64"/>
      <c r="O255" s="64"/>
      <c r="P255" s="64"/>
      <c r="Q255" s="64"/>
    </row>
    <row r="256" spans="1:17" s="70" customFormat="1">
      <c r="A256" s="139">
        <v>245</v>
      </c>
      <c r="B256" s="140"/>
      <c r="C256" s="140"/>
      <c r="D256" s="142"/>
      <c r="E256" s="16" t="str">
        <f t="shared" si="12"/>
        <v/>
      </c>
      <c r="F256" s="139"/>
      <c r="H256" s="71"/>
      <c r="I256" s="64"/>
      <c r="J256" s="64"/>
      <c r="K256" s="64"/>
      <c r="L256" s="64"/>
      <c r="M256" s="64"/>
      <c r="N256" s="64"/>
      <c r="O256" s="64"/>
      <c r="P256" s="64"/>
      <c r="Q256" s="64"/>
    </row>
    <row r="257" spans="1:17" s="70" customFormat="1">
      <c r="A257" s="139">
        <v>246</v>
      </c>
      <c r="B257" s="140"/>
      <c r="C257" s="140"/>
      <c r="D257" s="142"/>
      <c r="E257" s="16" t="str">
        <f t="shared" si="12"/>
        <v/>
      </c>
      <c r="F257" s="139"/>
      <c r="H257" s="71"/>
      <c r="I257" s="64"/>
      <c r="J257" s="64"/>
      <c r="K257" s="64"/>
      <c r="L257" s="64"/>
      <c r="M257" s="64"/>
      <c r="N257" s="64"/>
      <c r="O257" s="64"/>
      <c r="P257" s="64"/>
      <c r="Q257" s="64"/>
    </row>
    <row r="258" spans="1:17" s="70" customFormat="1">
      <c r="A258" s="139">
        <v>247</v>
      </c>
      <c r="B258" s="140"/>
      <c r="C258" s="140"/>
      <c r="D258" s="142"/>
      <c r="E258" s="16" t="str">
        <f t="shared" si="12"/>
        <v/>
      </c>
      <c r="F258" s="139"/>
      <c r="H258" s="71"/>
      <c r="I258" s="64"/>
      <c r="J258" s="64"/>
      <c r="K258" s="64"/>
      <c r="L258" s="64"/>
      <c r="M258" s="64"/>
      <c r="N258" s="64"/>
      <c r="O258" s="64"/>
      <c r="P258" s="64"/>
      <c r="Q258" s="64"/>
    </row>
    <row r="259" spans="1:17" s="70" customFormat="1">
      <c r="A259" s="139">
        <v>248</v>
      </c>
      <c r="B259" s="140"/>
      <c r="C259" s="140"/>
      <c r="D259" s="142"/>
      <c r="E259" s="16" t="str">
        <f t="shared" si="12"/>
        <v/>
      </c>
      <c r="F259" s="139"/>
      <c r="H259" s="71"/>
      <c r="I259" s="64"/>
      <c r="J259" s="64"/>
      <c r="K259" s="64"/>
      <c r="L259" s="64"/>
      <c r="M259" s="64"/>
      <c r="N259" s="64"/>
      <c r="O259" s="64"/>
      <c r="P259" s="64"/>
      <c r="Q259" s="64"/>
    </row>
    <row r="260" spans="1:17" s="70" customFormat="1">
      <c r="A260" s="139">
        <v>249</v>
      </c>
      <c r="B260" s="140"/>
      <c r="C260" s="140"/>
      <c r="D260" s="142"/>
      <c r="E260" s="16" t="str">
        <f t="shared" si="12"/>
        <v/>
      </c>
      <c r="F260" s="139"/>
      <c r="H260" s="71"/>
      <c r="I260" s="64"/>
      <c r="J260" s="64"/>
      <c r="K260" s="64"/>
      <c r="L260" s="64"/>
      <c r="M260" s="64"/>
      <c r="N260" s="64"/>
      <c r="O260" s="64"/>
      <c r="P260" s="64"/>
      <c r="Q260" s="64"/>
    </row>
    <row r="261" spans="1:17" s="70" customFormat="1">
      <c r="A261" s="139">
        <v>250</v>
      </c>
      <c r="B261" s="140"/>
      <c r="C261" s="140"/>
      <c r="D261" s="142"/>
      <c r="E261" s="16" t="str">
        <f t="shared" si="12"/>
        <v/>
      </c>
      <c r="F261" s="139"/>
      <c r="H261" s="71"/>
      <c r="I261" s="64"/>
      <c r="J261" s="64"/>
      <c r="K261" s="64"/>
      <c r="L261" s="64"/>
      <c r="M261" s="64"/>
      <c r="N261" s="64"/>
      <c r="O261" s="64"/>
      <c r="P261" s="64"/>
      <c r="Q261" s="64"/>
    </row>
  </sheetData>
  <sheetProtection algorithmName="SHA-512" hashValue="fp+lRuRVNOM36Qy/abqSKx2OYEtxEwUfh63xwbErrZDXzDSH3waSi1IOEni5GzL/n5H/LQsM01RDekIe5ldmmg==" saltValue="N4ymxo4tVFX3Xwmt/NKN5g=="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sqref="A1:E15"/>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228</v>
      </c>
      <c r="E1" s="61"/>
      <c r="F1" s="63"/>
      <c r="G1" s="62"/>
      <c r="H1" s="284"/>
    </row>
    <row r="2" spans="1:8" s="60" customFormat="1" ht="15.75">
      <c r="A2" s="339" t="str">
        <f>IF(ISBLANK(facultate), IF(ISBLANK(departament),"","Departament " &amp; departament), "Facultatea " &amp; facultate)</f>
        <v>Facultatea Construcții</v>
      </c>
      <c r="E2" s="61"/>
      <c r="F2" s="63"/>
      <c r="G2" s="62"/>
      <c r="H2" s="284"/>
    </row>
    <row r="3" spans="1:8" s="60" customFormat="1" ht="15.75">
      <c r="A3" s="339" t="str">
        <f>IF(ISBLANK(departament),"","Departamentul " &amp; departament)</f>
        <v>Departamentul Căi de Comunicație Terestre, Fundații și Cadastru</v>
      </c>
      <c r="E3" s="61"/>
      <c r="F3" s="63"/>
      <c r="G3" s="62"/>
      <c r="H3" s="284"/>
    </row>
    <row r="4" spans="1:8" s="64" customFormat="1" ht="15.75">
      <c r="B4" s="285"/>
      <c r="C4" s="285" t="s">
        <v>531</v>
      </c>
      <c r="D4" s="285"/>
      <c r="E4" s="285"/>
      <c r="F4" s="285"/>
      <c r="G4" s="221"/>
      <c r="H4" s="286"/>
    </row>
    <row r="5" spans="1:8" s="64" customFormat="1" ht="15.75">
      <c r="B5" s="285"/>
      <c r="C5" s="285" t="s">
        <v>528</v>
      </c>
      <c r="D5" s="285"/>
      <c r="E5" s="285"/>
      <c r="F5" s="285"/>
      <c r="G5" s="221"/>
      <c r="H5" s="71"/>
    </row>
    <row r="6" spans="1:8" s="64" customFormat="1" ht="13.5" customHeight="1">
      <c r="A6" s="60"/>
      <c r="D6" s="340" t="str">
        <f>CONCATENATE(functie," ",nume_candidat)</f>
        <v>Profesor Ciutina Adrian</v>
      </c>
      <c r="G6" s="70"/>
      <c r="H6" s="71"/>
    </row>
    <row r="7" spans="1:8" ht="15" customHeight="1">
      <c r="B7" s="535" t="s">
        <v>564</v>
      </c>
      <c r="C7" s="535" t="s">
        <v>2</v>
      </c>
      <c r="D7" s="525" t="s">
        <v>289</v>
      </c>
    </row>
    <row r="8" spans="1:8" ht="15" customHeight="1">
      <c r="B8" s="536"/>
      <c r="C8" s="536"/>
      <c r="D8" s="542"/>
    </row>
    <row r="9" spans="1:8" ht="15" customHeight="1">
      <c r="B9" s="536"/>
      <c r="C9" s="536"/>
      <c r="D9" s="542"/>
    </row>
    <row r="10" spans="1:8" ht="15.75" customHeight="1">
      <c r="B10" s="537"/>
      <c r="C10" s="537"/>
      <c r="D10" s="526"/>
    </row>
    <row r="11" spans="1:8" ht="15.75">
      <c r="B11" s="37">
        <v>163.9</v>
      </c>
      <c r="C11" s="419">
        <v>2020</v>
      </c>
      <c r="D11" s="344">
        <f>IF( ISBLANK(B11), "", IF(IF(C11&lt;2018,B11*10,B11) &lt; 0, "Eroare punctaj negativ",  IF(IF(C11&lt;2018,B11*10,B11) &gt; 200, "Eroare depășire punctaj maxim",  IF(C11&lt;2018,B11*10,B11))))</f>
        <v>163.9</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topLeftCell="A11" zoomScaleNormal="100" workbookViewId="0">
      <selection sqref="A1:G16"/>
    </sheetView>
  </sheetViews>
  <sheetFormatPr defaultColWidth="9.140625" defaultRowHeight="15.75"/>
  <cols>
    <col min="1" max="1" width="5.7109375" style="60" customWidth="1"/>
    <col min="2" max="2" width="36.7109375" style="64" customWidth="1"/>
    <col min="3" max="3" width="38.42578125" style="64" customWidth="1"/>
    <col min="4" max="4" width="27.42578125" style="311"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228</v>
      </c>
      <c r="D1" s="377"/>
      <c r="F1" s="61"/>
      <c r="G1" s="63"/>
      <c r="H1" s="62"/>
      <c r="I1" s="284"/>
    </row>
    <row r="2" spans="1:10" s="60" customFormat="1">
      <c r="A2" s="339" t="str">
        <f>IF(ISBLANK(facultate), IF(ISBLANK(departament),"","Departament " &amp; departament), "Facultatea " &amp; facultate)</f>
        <v>Facultatea Construcții</v>
      </c>
      <c r="D2" s="377"/>
      <c r="F2" s="61"/>
      <c r="G2" s="63"/>
      <c r="H2" s="62"/>
      <c r="I2" s="284"/>
    </row>
    <row r="3" spans="1:10" s="60" customFormat="1">
      <c r="A3" s="339" t="str">
        <f>IF(ISBLANK(departament),"","Departamentul " &amp; departament)</f>
        <v>Departamentul Căi de Comunicație Terestre, Fundații și Cadastru</v>
      </c>
      <c r="D3" s="377"/>
      <c r="F3" s="61"/>
      <c r="G3" s="63"/>
      <c r="H3" s="62"/>
      <c r="I3" s="284"/>
    </row>
    <row r="4" spans="1:10">
      <c r="A4" s="527" t="s">
        <v>650</v>
      </c>
      <c r="B4" s="527"/>
      <c r="C4" s="527"/>
      <c r="D4" s="527"/>
      <c r="E4" s="527"/>
      <c r="F4" s="527"/>
      <c r="G4" s="527"/>
      <c r="H4" s="221"/>
      <c r="I4" s="286"/>
    </row>
    <row r="5" spans="1:10">
      <c r="A5" s="533" t="s">
        <v>755</v>
      </c>
      <c r="B5" s="527"/>
      <c r="C5" s="527"/>
      <c r="D5" s="527"/>
      <c r="E5" s="527"/>
      <c r="F5" s="527"/>
      <c r="G5" s="527"/>
      <c r="H5" s="221"/>
    </row>
    <row r="6" spans="1:10" ht="13.5" customHeight="1">
      <c r="G6" s="340" t="str">
        <f>CONCATENATE(functie," ",nume_candidat)</f>
        <v>Profesor Ciutina Adrian</v>
      </c>
    </row>
    <row r="7" spans="1:10" s="33" customFormat="1" ht="15.75" customHeight="1">
      <c r="A7" s="524" t="s">
        <v>93</v>
      </c>
      <c r="B7" s="524" t="s">
        <v>0</v>
      </c>
      <c r="C7" s="524" t="s">
        <v>1</v>
      </c>
      <c r="D7" s="524" t="s">
        <v>756</v>
      </c>
      <c r="E7" s="524" t="s">
        <v>651</v>
      </c>
      <c r="F7" s="524" t="s">
        <v>2</v>
      </c>
      <c r="G7" s="525" t="s">
        <v>289</v>
      </c>
      <c r="H7" s="212" t="s">
        <v>4</v>
      </c>
      <c r="I7" s="531" t="s">
        <v>286</v>
      </c>
      <c r="J7" s="534" t="s">
        <v>296</v>
      </c>
    </row>
    <row r="8" spans="1:10" s="33" customFormat="1" ht="31.5">
      <c r="A8" s="524"/>
      <c r="B8" s="524"/>
      <c r="C8" s="524"/>
      <c r="D8" s="524"/>
      <c r="E8" s="524"/>
      <c r="F8" s="524"/>
      <c r="G8" s="526"/>
      <c r="H8" s="341" t="str">
        <f>CONCATENATE("ultimii                                  ",durata_evaluare," ani")</f>
        <v>ultimii                                  5 ani</v>
      </c>
      <c r="I8" s="531"/>
      <c r="J8" s="534"/>
    </row>
    <row r="9" spans="1:10" s="33" customFormat="1">
      <c r="A9" s="86"/>
      <c r="B9" s="65"/>
      <c r="C9" s="65"/>
      <c r="D9" s="65"/>
      <c r="E9" s="65"/>
      <c r="F9" s="158"/>
      <c r="G9" s="144">
        <f>SUMIF(G10:G1010,"&gt;0")</f>
        <v>2680.5</v>
      </c>
      <c r="H9" s="4">
        <f>SUMIF(H10:H1259,"&gt;0")</f>
        <v>6</v>
      </c>
      <c r="I9" s="293"/>
      <c r="J9" s="299"/>
    </row>
    <row r="10" spans="1:10" s="79" customFormat="1" ht="110.25">
      <c r="A10" s="37">
        <v>1</v>
      </c>
      <c r="B10" s="7" t="s">
        <v>1022</v>
      </c>
      <c r="C10" s="7" t="s">
        <v>1023</v>
      </c>
      <c r="D10" s="13" t="s">
        <v>1024</v>
      </c>
      <c r="E10" s="13" t="s">
        <v>652</v>
      </c>
      <c r="F10" s="215">
        <v>2020</v>
      </c>
      <c r="G10" s="16">
        <f>IF(OR($B10="",$C10="",$D10="",$F10&lt;an_initial,$F10&gt;an_final,$I10=FALSE),"",(HLOOKUP(E10,ii11punctaje,2,FALSE))*VLOOKUP(J10,Coef!$E$2:$F$17,2,FALSE))</f>
        <v>630</v>
      </c>
      <c r="H10" s="58">
        <f t="shared" ref="H10:H73" si="0">IF(OR($B10="",$C10="",$D10="",$F10&gt;an_final,$I10=FALSE),"",IF($F10&gt;=an_initial,1,""))</f>
        <v>1</v>
      </c>
      <c r="I10" s="342" t="b">
        <f t="shared" ref="I10:I73" si="1">IF(nume_candidat="",FALSE,ISNUMBER(SEARCH(nume_candidat,$B10)))</f>
        <v>1</v>
      </c>
      <c r="J10" s="346">
        <f t="shared" ref="J10:J41" si="2">LEN(B10)-LEN(SUBSTITUTE(B10,",",""))+1</f>
        <v>4</v>
      </c>
    </row>
    <row r="11" spans="1:10" s="33" customFormat="1" ht="78.75">
      <c r="A11" s="37">
        <v>2</v>
      </c>
      <c r="B11" s="7" t="s">
        <v>1025</v>
      </c>
      <c r="C11" s="7" t="s">
        <v>1026</v>
      </c>
      <c r="D11" s="369" t="s">
        <v>1027</v>
      </c>
      <c r="E11" s="7" t="s">
        <v>653</v>
      </c>
      <c r="F11" s="215">
        <v>2019</v>
      </c>
      <c r="G11" s="16">
        <f>IF(OR($B11="",$C11="",$D11="",$F11&lt;an_initial,$F11&gt;an_final,$I11=FALSE),"",(HLOOKUP(E11,ii11punctaje,2,FALSE))*VLOOKUP(J11,Coef!$E$2:$F$17,2,FALSE))</f>
        <v>675</v>
      </c>
      <c r="H11" s="58">
        <f>IF(OR($B11="",$C11="",$D11="",$F11&gt;an_final,$I11=FALSE),"",IF($F11&gt;=an_initial,1,""))</f>
        <v>1</v>
      </c>
      <c r="I11" s="342" t="b">
        <f t="shared" si="1"/>
        <v>1</v>
      </c>
      <c r="J11" s="346">
        <f t="shared" si="2"/>
        <v>2</v>
      </c>
    </row>
    <row r="12" spans="1:10" s="33" customFormat="1" ht="78.75">
      <c r="A12" s="37">
        <v>3</v>
      </c>
      <c r="B12" s="6" t="s">
        <v>1028</v>
      </c>
      <c r="C12" s="7" t="s">
        <v>1029</v>
      </c>
      <c r="D12" s="369" t="s">
        <v>1030</v>
      </c>
      <c r="E12" s="192" t="s">
        <v>653</v>
      </c>
      <c r="F12" s="215">
        <v>2017</v>
      </c>
      <c r="G12" s="16">
        <f>IF(OR($B12="",$C12="",$D12="",$F12&lt;an_initial,$F12&gt;an_final,$I12=FALSE),"",(HLOOKUP(E12,ii11punctaje,2,FALSE))*VLOOKUP(J12,Coef!$E$2:$F$17,2,FALSE))</f>
        <v>525</v>
      </c>
      <c r="H12" s="58">
        <f>IF(OR($B12="",$C12="",$D12="",$F12&gt;an_final,$I12=FALSE),"",IF($F12&gt;=an_initial,1,""))</f>
        <v>1</v>
      </c>
      <c r="I12" s="342" t="b">
        <f t="shared" si="1"/>
        <v>1</v>
      </c>
      <c r="J12" s="346">
        <f t="shared" si="2"/>
        <v>4</v>
      </c>
    </row>
    <row r="13" spans="1:10" s="33" customFormat="1" ht="78.75">
      <c r="A13" s="37">
        <v>4</v>
      </c>
      <c r="B13" s="6" t="s">
        <v>1028</v>
      </c>
      <c r="C13" s="6" t="s">
        <v>1031</v>
      </c>
      <c r="D13" s="6" t="s">
        <v>1032</v>
      </c>
      <c r="E13" s="6" t="s">
        <v>653</v>
      </c>
      <c r="F13" s="212">
        <v>2017</v>
      </c>
      <c r="G13" s="16">
        <f>IF(OR($B13="",$C13="",$D13="",$F13&lt;an_initial,$F13&gt;an_final,$I13=FALSE),"",(HLOOKUP(E13,ii11punctaje,2,FALSE))*VLOOKUP(J13,Coef!$E$2:$F$17,2,FALSE))</f>
        <v>525</v>
      </c>
      <c r="H13" s="58">
        <f t="shared" si="0"/>
        <v>1</v>
      </c>
      <c r="I13" s="342" t="b">
        <f t="shared" si="1"/>
        <v>1</v>
      </c>
      <c r="J13" s="346">
        <f t="shared" si="2"/>
        <v>4</v>
      </c>
    </row>
    <row r="14" spans="1:10" s="33" customFormat="1" ht="94.5">
      <c r="A14" s="37">
        <v>5</v>
      </c>
      <c r="B14" s="6" t="s">
        <v>1033</v>
      </c>
      <c r="C14" s="6" t="s">
        <v>1034</v>
      </c>
      <c r="D14" s="6" t="s">
        <v>1035</v>
      </c>
      <c r="E14" s="6" t="s">
        <v>654</v>
      </c>
      <c r="F14" s="212">
        <v>2016</v>
      </c>
      <c r="G14" s="16">
        <f>IF(OR($B14="",$C14="",$D14="",$F14&lt;an_initial,$F14&gt;an_final,$I14=FALSE),"",(HLOOKUP(E14,ii11punctaje,2,FALSE))*VLOOKUP(J14,Coef!$E$2:$F$17,2,FALSE))</f>
        <v>315</v>
      </c>
      <c r="H14" s="58">
        <f t="shared" si="0"/>
        <v>1</v>
      </c>
      <c r="I14" s="342" t="b">
        <f t="shared" si="1"/>
        <v>1</v>
      </c>
      <c r="J14" s="346">
        <f t="shared" si="2"/>
        <v>4</v>
      </c>
    </row>
    <row r="15" spans="1:10" s="33" customFormat="1" ht="47.25">
      <c r="A15" s="37">
        <v>6</v>
      </c>
      <c r="B15" s="6" t="s">
        <v>1060</v>
      </c>
      <c r="C15" s="6" t="s">
        <v>1117</v>
      </c>
      <c r="D15" s="6" t="s">
        <v>1118</v>
      </c>
      <c r="E15" s="6" t="s">
        <v>659</v>
      </c>
      <c r="F15" s="212">
        <v>2020</v>
      </c>
      <c r="G15" s="16">
        <f>IF(OR($B15="",$C15="",$D15="",$F15&lt;an_initial,$F15&gt;an_final,$I15=FALSE),"",(HLOOKUP(E15,ii11punctaje,2,FALSE))*VLOOKUP(J15,Coef!$E$2:$F$17,2,FALSE))</f>
        <v>10.5</v>
      </c>
      <c r="H15" s="58">
        <f t="shared" si="0"/>
        <v>1</v>
      </c>
      <c r="I15" s="342" t="b">
        <f t="shared" si="1"/>
        <v>1</v>
      </c>
      <c r="J15" s="346">
        <f t="shared" si="2"/>
        <v>4</v>
      </c>
    </row>
    <row r="16" spans="1:10" s="33" customFormat="1">
      <c r="A16" s="37">
        <v>7</v>
      </c>
      <c r="B16" s="6"/>
      <c r="C16" s="6"/>
      <c r="D16" s="6"/>
      <c r="E16" s="6"/>
      <c r="F16" s="212"/>
      <c r="G16" s="16" t="str">
        <f>IF(OR($B16="",$C16="",$D16="",$F16&lt;an_initial,$F16&gt;an_final,$I16=FALSE),"",(HLOOKUP(E16,ii11punctaje,2,FALSE))*VLOOKUP(J16,Coef!$E$2:$F$17,2,FALSE))</f>
        <v/>
      </c>
      <c r="H16" s="58" t="str">
        <f t="shared" si="0"/>
        <v/>
      </c>
      <c r="I16" s="342" t="b">
        <f t="shared" si="1"/>
        <v>0</v>
      </c>
      <c r="J16" s="346">
        <f t="shared" si="2"/>
        <v>1</v>
      </c>
    </row>
    <row r="17" spans="1:10" s="33" customFormat="1">
      <c r="A17" s="37">
        <v>8</v>
      </c>
      <c r="B17" s="6"/>
      <c r="C17" s="6"/>
      <c r="D17" s="6"/>
      <c r="E17" s="6"/>
      <c r="F17" s="212"/>
      <c r="G17" s="16" t="str">
        <f>IF(OR($B17="",$C17="",$D17="",$F17&lt;an_initial,$F17&gt;an_final,$I17=FALSE),"",(HLOOKUP(E17,ii11punctaje,2,FALSE))*VLOOKUP(J17,Coef!$E$2:$F$17,2,FALSE))</f>
        <v/>
      </c>
      <c r="H17" s="58" t="str">
        <f t="shared" si="0"/>
        <v/>
      </c>
      <c r="I17" s="342" t="b">
        <f t="shared" si="1"/>
        <v>0</v>
      </c>
      <c r="J17" s="346">
        <f t="shared" si="2"/>
        <v>1</v>
      </c>
    </row>
    <row r="18" spans="1:10" s="33" customFormat="1">
      <c r="A18" s="37">
        <v>9</v>
      </c>
      <c r="B18" s="6"/>
      <c r="C18" s="6"/>
      <c r="D18" s="6"/>
      <c r="E18" s="6"/>
      <c r="F18" s="212"/>
      <c r="G18" s="16" t="str">
        <f>IF(OR($B18="",$C18="",$D18="",$F18&lt;an_initial,$F18&gt;an_final,$I18=FALSE),"",(HLOOKUP(E18,ii11punctaje,2,FALSE))*VLOOKUP(J18,Coef!$E$2:$F$17,2,FALSE))</f>
        <v/>
      </c>
      <c r="H18" s="58" t="str">
        <f t="shared" si="0"/>
        <v/>
      </c>
      <c r="I18" s="342" t="b">
        <f t="shared" si="1"/>
        <v>0</v>
      </c>
      <c r="J18" s="346">
        <f t="shared" si="2"/>
        <v>1</v>
      </c>
    </row>
    <row r="19" spans="1:10" s="33" customFormat="1">
      <c r="A19" s="37">
        <v>10</v>
      </c>
      <c r="B19" s="6"/>
      <c r="C19" s="11"/>
      <c r="D19" s="6"/>
      <c r="E19" s="6"/>
      <c r="F19" s="212"/>
      <c r="G19" s="16" t="str">
        <f>IF(OR($B19="",$C19="",$D19="",$F19&lt;an_initial,$F19&gt;an_final,$I19=FALSE),"",(HLOOKUP(E19,ii11punctaje,2,FALSE))*VLOOKUP(J19,Coef!$E$2:$F$17,2,FALSE))</f>
        <v/>
      </c>
      <c r="H19" s="58" t="str">
        <f t="shared" si="0"/>
        <v/>
      </c>
      <c r="I19" s="342" t="b">
        <f t="shared" si="1"/>
        <v>0</v>
      </c>
      <c r="J19" s="346">
        <f t="shared" si="2"/>
        <v>1</v>
      </c>
    </row>
    <row r="20" spans="1:10" s="33" customFormat="1">
      <c r="A20" s="37">
        <v>11</v>
      </c>
      <c r="B20" s="6"/>
      <c r="C20" s="6"/>
      <c r="D20" s="6"/>
      <c r="E20" s="6"/>
      <c r="F20" s="212"/>
      <c r="G20" s="16" t="str">
        <f>IF(OR($B20="",$C20="",$D20="",$F20&lt;an_initial,$F20&gt;an_final,$I20=FALSE),"",(HLOOKUP(E20,ii11punctaje,2,FALSE))*VLOOKUP(J20,Coef!$E$2:$F$17,2,FALSE))</f>
        <v/>
      </c>
      <c r="H20" s="58" t="str">
        <f t="shared" si="0"/>
        <v/>
      </c>
      <c r="I20" s="342" t="b">
        <f t="shared" si="1"/>
        <v>0</v>
      </c>
      <c r="J20" s="346">
        <f t="shared" si="2"/>
        <v>1</v>
      </c>
    </row>
    <row r="21" spans="1:10" s="33" customFormat="1">
      <c r="A21" s="37">
        <v>12</v>
      </c>
      <c r="B21" s="6"/>
      <c r="C21" s="6"/>
      <c r="D21" s="6"/>
      <c r="E21" s="6"/>
      <c r="F21" s="212"/>
      <c r="G21" s="16" t="str">
        <f>IF(OR($B21="",$C21="",$D21="",$F21&lt;an_initial,$F21&gt;an_final,$I21=FALSE),"",(HLOOKUP(E21,ii11punctaje,2,FALSE))*VLOOKUP(J21,Coef!$E$2:$F$17,2,FALSE))</f>
        <v/>
      </c>
      <c r="H21" s="58" t="str">
        <f t="shared" si="0"/>
        <v/>
      </c>
      <c r="I21" s="342" t="b">
        <f t="shared" si="1"/>
        <v>0</v>
      </c>
      <c r="J21" s="346">
        <f t="shared" si="2"/>
        <v>1</v>
      </c>
    </row>
    <row r="22" spans="1:10" s="33" customFormat="1">
      <c r="A22" s="37">
        <v>13</v>
      </c>
      <c r="B22" s="6"/>
      <c r="C22" s="6"/>
      <c r="D22" s="6"/>
      <c r="E22" s="6"/>
      <c r="F22" s="212"/>
      <c r="G22" s="16" t="str">
        <f>IF(OR($B22="",$C22="",$D22="",$F22&lt;an_initial,$F22&gt;an_final,$I22=FALSE),"",(HLOOKUP(E22,ii11punctaje,2,FALSE))*VLOOKUP(J22,Coef!$E$2:$F$17,2,FALSE))</f>
        <v/>
      </c>
      <c r="H22" s="58" t="str">
        <f t="shared" si="0"/>
        <v/>
      </c>
      <c r="I22" s="342" t="b">
        <f t="shared" si="1"/>
        <v>0</v>
      </c>
      <c r="J22" s="346">
        <f t="shared" si="2"/>
        <v>1</v>
      </c>
    </row>
    <row r="23" spans="1:10" s="33" customFormat="1">
      <c r="A23" s="37">
        <v>14</v>
      </c>
      <c r="B23" s="6"/>
      <c r="C23" s="6"/>
      <c r="D23" s="6"/>
      <c r="E23" s="6"/>
      <c r="F23" s="212"/>
      <c r="G23" s="16" t="str">
        <f>IF(OR($B23="",$C23="",$D23="",$F23&lt;an_initial,$F23&gt;an_final,$I23=FALSE),"",(HLOOKUP(E23,ii11punctaje,2,FALSE))*VLOOKUP(J23,Coef!$E$2:$F$17,2,FALSE))</f>
        <v/>
      </c>
      <c r="H23" s="58" t="str">
        <f t="shared" si="0"/>
        <v/>
      </c>
      <c r="I23" s="342" t="b">
        <f t="shared" si="1"/>
        <v>0</v>
      </c>
      <c r="J23" s="346">
        <f t="shared" si="2"/>
        <v>1</v>
      </c>
    </row>
    <row r="24" spans="1:10" s="33" customFormat="1">
      <c r="A24" s="37">
        <v>15</v>
      </c>
      <c r="B24" s="6"/>
      <c r="C24" s="6"/>
      <c r="D24" s="6"/>
      <c r="E24" s="6"/>
      <c r="F24" s="212"/>
      <c r="G24" s="16" t="str">
        <f>IF(OR($B24="",$C24="",$D24="",$F24&lt;an_initial,$F24&gt;an_final,$I24=FALSE),"",(HLOOKUP(E24,ii11punctaje,2,FALSE))*VLOOKUP(J24,Coef!$E$2:$F$17,2,FALSE))</f>
        <v/>
      </c>
      <c r="H24" s="58" t="str">
        <f t="shared" si="0"/>
        <v/>
      </c>
      <c r="I24" s="342" t="b">
        <f t="shared" si="1"/>
        <v>0</v>
      </c>
      <c r="J24" s="346">
        <f t="shared" si="2"/>
        <v>1</v>
      </c>
    </row>
    <row r="25" spans="1:10" s="33" customFormat="1">
      <c r="A25" s="37">
        <v>16</v>
      </c>
      <c r="B25" s="6"/>
      <c r="C25" s="6"/>
      <c r="D25" s="6"/>
      <c r="E25" s="6"/>
      <c r="F25" s="212"/>
      <c r="G25" s="16" t="str">
        <f>IF(OR($B25="",$C25="",$D25="",$F25&lt;an_initial,$F25&gt;an_final,$I25=FALSE),"",(HLOOKUP(E25,ii11punctaje,2,FALSE))*VLOOKUP(J25,Coef!$E$2:$F$17,2,FALSE))</f>
        <v/>
      </c>
      <c r="H25" s="58" t="str">
        <f t="shared" si="0"/>
        <v/>
      </c>
      <c r="I25" s="342" t="b">
        <f t="shared" si="1"/>
        <v>0</v>
      </c>
      <c r="J25" s="346">
        <f t="shared" si="2"/>
        <v>1</v>
      </c>
    </row>
    <row r="26" spans="1:10" s="33" customFormat="1">
      <c r="A26" s="37">
        <v>17</v>
      </c>
      <c r="B26" s="6"/>
      <c r="C26" s="6"/>
      <c r="D26" s="6"/>
      <c r="E26" s="6"/>
      <c r="F26" s="212"/>
      <c r="G26" s="16" t="str">
        <f>IF(OR($B26="",$C26="",$D26="",$F26&lt;an_initial,$F26&gt;an_final,$I26=FALSE),"",(HLOOKUP(E26,ii11punctaje,2,FALSE))*VLOOKUP(J26,Coef!$E$2:$F$17,2,FALSE))</f>
        <v/>
      </c>
      <c r="H26" s="58" t="str">
        <f t="shared" si="0"/>
        <v/>
      </c>
      <c r="I26" s="342" t="b">
        <f t="shared" si="1"/>
        <v>0</v>
      </c>
      <c r="J26" s="346">
        <f t="shared" si="2"/>
        <v>1</v>
      </c>
    </row>
    <row r="27" spans="1:10" s="33" customFormat="1">
      <c r="A27" s="37">
        <v>18</v>
      </c>
      <c r="B27" s="6"/>
      <c r="C27" s="6"/>
      <c r="D27" s="6"/>
      <c r="E27" s="6"/>
      <c r="F27" s="212"/>
      <c r="G27" s="16" t="str">
        <f>IF(OR($B27="",$C27="",$D27="",$F27&lt;an_initial,$F27&gt;an_final,$I27=FALSE),"",(HLOOKUP(E27,ii11punctaje,2,FALSE))*VLOOKUP(J27,Coef!$E$2:$F$17,2,FALSE))</f>
        <v/>
      </c>
      <c r="H27" s="58" t="str">
        <f t="shared" si="0"/>
        <v/>
      </c>
      <c r="I27" s="342" t="b">
        <f t="shared" si="1"/>
        <v>0</v>
      </c>
      <c r="J27" s="346">
        <f t="shared" si="2"/>
        <v>1</v>
      </c>
    </row>
    <row r="28" spans="1:10" s="33" customFormat="1">
      <c r="A28" s="37">
        <v>19</v>
      </c>
      <c r="B28" s="6"/>
      <c r="C28" s="6"/>
      <c r="D28" s="6"/>
      <c r="E28" s="6"/>
      <c r="F28" s="212"/>
      <c r="G28" s="16" t="str">
        <f>IF(OR($B28="",$C28="",$D28="",$F28&lt;an_initial,$F28&gt;an_final,$I28=FALSE),"",(HLOOKUP(E28,ii11punctaje,2,FALSE))*VLOOKUP(J28,Coef!$E$2:$F$17,2,FALSE))</f>
        <v/>
      </c>
      <c r="H28" s="58" t="str">
        <f t="shared" si="0"/>
        <v/>
      </c>
      <c r="I28" s="342" t="b">
        <f t="shared" si="1"/>
        <v>0</v>
      </c>
      <c r="J28" s="346">
        <f t="shared" si="2"/>
        <v>1</v>
      </c>
    </row>
    <row r="29" spans="1:10" s="33" customFormat="1">
      <c r="A29" s="37">
        <v>20</v>
      </c>
      <c r="B29" s="6"/>
      <c r="C29" s="6"/>
      <c r="D29" s="6"/>
      <c r="E29" s="6"/>
      <c r="F29" s="212"/>
      <c r="G29" s="16" t="str">
        <f>IF(OR($B29="",$C29="",$D29="",$F29&lt;an_initial,$F29&gt;an_final,$I29=FALSE),"",(HLOOKUP(E29,ii11punctaje,2,FALSE))*VLOOKUP(J29,Coef!$E$2:$F$17,2,FALSE))</f>
        <v/>
      </c>
      <c r="H29" s="58" t="str">
        <f t="shared" si="0"/>
        <v/>
      </c>
      <c r="I29" s="342" t="b">
        <f t="shared" si="1"/>
        <v>0</v>
      </c>
      <c r="J29" s="346">
        <f t="shared" si="2"/>
        <v>1</v>
      </c>
    </row>
    <row r="30" spans="1:10" s="33" customFormat="1">
      <c r="A30" s="37">
        <v>21</v>
      </c>
      <c r="B30" s="6"/>
      <c r="C30" s="6"/>
      <c r="D30" s="6"/>
      <c r="E30" s="6"/>
      <c r="F30" s="212"/>
      <c r="G30" s="16" t="str">
        <f>IF(OR($B30="",$C30="",$D30="",$F30&lt;an_initial,$F30&gt;an_final,$I30=FALSE),"",(HLOOKUP(E30,ii11punctaje,2,FALSE))*VLOOKUP(J30,Coef!$E$2:$F$17,2,FALSE))</f>
        <v/>
      </c>
      <c r="H30" s="58" t="str">
        <f t="shared" si="0"/>
        <v/>
      </c>
      <c r="I30" s="342" t="b">
        <f t="shared" si="1"/>
        <v>0</v>
      </c>
      <c r="J30" s="346">
        <f t="shared" si="2"/>
        <v>1</v>
      </c>
    </row>
    <row r="31" spans="1:10" s="33" customFormat="1">
      <c r="A31" s="37">
        <v>22</v>
      </c>
      <c r="B31" s="6"/>
      <c r="C31" s="6"/>
      <c r="D31" s="6"/>
      <c r="E31" s="6"/>
      <c r="F31" s="212"/>
      <c r="G31" s="16" t="str">
        <f>IF(OR($B31="",$C31="",$D31="",$F31&lt;an_initial,$F31&gt;an_final,$I31=FALSE),"",(HLOOKUP(E31,ii11punctaje,2,FALSE))*VLOOKUP(J31,Coef!$E$2:$F$17,2,FALSE))</f>
        <v/>
      </c>
      <c r="H31" s="58" t="str">
        <f t="shared" si="0"/>
        <v/>
      </c>
      <c r="I31" s="342" t="b">
        <f t="shared" si="1"/>
        <v>0</v>
      </c>
      <c r="J31" s="346">
        <f t="shared" si="2"/>
        <v>1</v>
      </c>
    </row>
    <row r="32" spans="1:10" s="33" customFormat="1">
      <c r="A32" s="37">
        <v>23</v>
      </c>
      <c r="B32" s="6"/>
      <c r="C32" s="6"/>
      <c r="D32" s="6"/>
      <c r="E32" s="6"/>
      <c r="F32" s="212"/>
      <c r="G32" s="16" t="str">
        <f>IF(OR($B32="",$C32="",$D32="",$F32&lt;an_initial,$F32&gt;an_final,$I32=FALSE),"",(HLOOKUP(E32,ii11punctaje,2,FALSE))*VLOOKUP(J32,Coef!$E$2:$F$17,2,FALSE))</f>
        <v/>
      </c>
      <c r="H32" s="58" t="str">
        <f t="shared" si="0"/>
        <v/>
      </c>
      <c r="I32" s="342" t="b">
        <f t="shared" si="1"/>
        <v>0</v>
      </c>
      <c r="J32" s="346">
        <f t="shared" si="2"/>
        <v>1</v>
      </c>
    </row>
    <row r="33" spans="1:10" s="33" customFormat="1">
      <c r="A33" s="37">
        <v>24</v>
      </c>
      <c r="B33" s="6"/>
      <c r="C33" s="6"/>
      <c r="D33" s="6"/>
      <c r="E33" s="6"/>
      <c r="F33" s="212"/>
      <c r="G33" s="16" t="str">
        <f>IF(OR($B33="",$C33="",$D33="",$F33&lt;an_initial,$F33&gt;an_final,$I33=FALSE),"",(HLOOKUP(E33,ii11punctaje,2,FALSE))*VLOOKUP(J33,Coef!$E$2:$F$17,2,FALSE))</f>
        <v/>
      </c>
      <c r="H33" s="58" t="str">
        <f t="shared" si="0"/>
        <v/>
      </c>
      <c r="I33" s="342" t="b">
        <f t="shared" si="1"/>
        <v>0</v>
      </c>
      <c r="J33" s="346">
        <f t="shared" si="2"/>
        <v>1</v>
      </c>
    </row>
    <row r="34" spans="1:10" s="33" customFormat="1">
      <c r="A34" s="37">
        <v>25</v>
      </c>
      <c r="B34" s="6"/>
      <c r="C34" s="6"/>
      <c r="D34" s="6"/>
      <c r="E34" s="6"/>
      <c r="F34" s="212"/>
      <c r="G34" s="16" t="str">
        <f>IF(OR($B34="",$C34="",$D34="",$F34&lt;an_initial,$F34&gt;an_final,$I34=FALSE),"",(HLOOKUP(E34,ii11punctaje,2,FALSE))*VLOOKUP(J34,Coef!$E$2:$F$17,2,FALSE))</f>
        <v/>
      </c>
      <c r="H34" s="58" t="str">
        <f t="shared" si="0"/>
        <v/>
      </c>
      <c r="I34" s="342" t="b">
        <f t="shared" si="1"/>
        <v>0</v>
      </c>
      <c r="J34" s="346">
        <f t="shared" si="2"/>
        <v>1</v>
      </c>
    </row>
    <row r="35" spans="1:10" s="33" customFormat="1">
      <c r="A35" s="37">
        <v>26</v>
      </c>
      <c r="B35" s="6"/>
      <c r="C35" s="6"/>
      <c r="D35" s="6"/>
      <c r="E35" s="6"/>
      <c r="F35" s="212"/>
      <c r="G35" s="16" t="str">
        <f>IF(OR($B35="",$C35="",$D35="",$F35&lt;an_initial,$F35&gt;an_final,$I35=FALSE),"",(HLOOKUP(E35,ii11punctaje,2,FALSE))*VLOOKUP(J35,Coef!$E$2:$F$17,2,FALSE))</f>
        <v/>
      </c>
      <c r="H35" s="58" t="str">
        <f t="shared" si="0"/>
        <v/>
      </c>
      <c r="I35" s="342" t="b">
        <f t="shared" si="1"/>
        <v>0</v>
      </c>
      <c r="J35" s="346">
        <f t="shared" si="2"/>
        <v>1</v>
      </c>
    </row>
    <row r="36" spans="1:10" s="33" customFormat="1">
      <c r="A36" s="37">
        <v>27</v>
      </c>
      <c r="B36" s="6"/>
      <c r="C36" s="6"/>
      <c r="D36" s="6"/>
      <c r="E36" s="6"/>
      <c r="F36" s="212"/>
      <c r="G36" s="16" t="str">
        <f>IF(OR($B36="",$C36="",$D36="",$F36&lt;an_initial,$F36&gt;an_final,$I36=FALSE),"",(HLOOKUP(E36,ii11punctaje,2,FALSE))*VLOOKUP(J36,Coef!$E$2:$F$17,2,FALSE))</f>
        <v/>
      </c>
      <c r="H36" s="58" t="str">
        <f t="shared" si="0"/>
        <v/>
      </c>
      <c r="I36" s="342" t="b">
        <f t="shared" si="1"/>
        <v>0</v>
      </c>
      <c r="J36" s="346">
        <f t="shared" si="2"/>
        <v>1</v>
      </c>
    </row>
    <row r="37" spans="1:10" s="33" customFormat="1">
      <c r="A37" s="37">
        <v>28</v>
      </c>
      <c r="B37" s="6"/>
      <c r="C37" s="6"/>
      <c r="D37" s="6"/>
      <c r="E37" s="6"/>
      <c r="F37" s="212"/>
      <c r="G37" s="16" t="str">
        <f>IF(OR($B37="",$C37="",$D37="",$F37&lt;an_initial,$F37&gt;an_final,$I37=FALSE),"",(HLOOKUP(E37,ii11punctaje,2,FALSE))*VLOOKUP(J37,Coef!$E$2:$F$17,2,FALSE))</f>
        <v/>
      </c>
      <c r="H37" s="58" t="str">
        <f t="shared" si="0"/>
        <v/>
      </c>
      <c r="I37" s="342" t="b">
        <f t="shared" si="1"/>
        <v>0</v>
      </c>
      <c r="J37" s="346">
        <f t="shared" si="2"/>
        <v>1</v>
      </c>
    </row>
    <row r="38" spans="1:10" s="33" customFormat="1">
      <c r="A38" s="37">
        <v>29</v>
      </c>
      <c r="B38" s="6"/>
      <c r="C38" s="6"/>
      <c r="D38" s="6"/>
      <c r="E38" s="6"/>
      <c r="F38" s="212"/>
      <c r="G38" s="16" t="str">
        <f>IF(OR($B38="",$C38="",$D38="",$F38&lt;an_initial,$F38&gt;an_final,$I38=FALSE),"",(HLOOKUP(E38,ii11punctaje,2,FALSE))*VLOOKUP(J38,Coef!$E$2:$F$17,2,FALSE))</f>
        <v/>
      </c>
      <c r="H38" s="58" t="str">
        <f t="shared" si="0"/>
        <v/>
      </c>
      <c r="I38" s="342" t="b">
        <f t="shared" si="1"/>
        <v>0</v>
      </c>
      <c r="J38" s="346">
        <f t="shared" si="2"/>
        <v>1</v>
      </c>
    </row>
    <row r="39" spans="1:10" s="33" customFormat="1">
      <c r="A39" s="37">
        <v>30</v>
      </c>
      <c r="B39" s="6"/>
      <c r="C39" s="6"/>
      <c r="D39" s="6"/>
      <c r="E39" s="6"/>
      <c r="F39" s="212"/>
      <c r="G39" s="16" t="str">
        <f>IF(OR($B39="",$C39="",$D39="",$F39&lt;an_initial,$F39&gt;an_final,$I39=FALSE),"",(HLOOKUP(E39,ii11punctaje,2,FALSE))*VLOOKUP(J39,Coef!$E$2:$F$17,2,FALSE))</f>
        <v/>
      </c>
      <c r="H39" s="58" t="str">
        <f t="shared" si="0"/>
        <v/>
      </c>
      <c r="I39" s="342" t="b">
        <f t="shared" si="1"/>
        <v>0</v>
      </c>
      <c r="J39" s="346">
        <f t="shared" si="2"/>
        <v>1</v>
      </c>
    </row>
    <row r="40" spans="1:10" s="33" customFormat="1">
      <c r="A40" s="37">
        <v>31</v>
      </c>
      <c r="B40" s="6"/>
      <c r="C40" s="6"/>
      <c r="D40" s="6"/>
      <c r="E40" s="6"/>
      <c r="F40" s="212"/>
      <c r="G40" s="16" t="str">
        <f>IF(OR($B40="",$C40="",$D40="",$F40&lt;an_initial,$F40&gt;an_final,$I40=FALSE),"",(HLOOKUP(E40,ii11punctaje,2,FALSE))*VLOOKUP(J40,Coef!$E$2:$F$17,2,FALSE))</f>
        <v/>
      </c>
      <c r="H40" s="58" t="str">
        <f t="shared" si="0"/>
        <v/>
      </c>
      <c r="I40" s="342" t="b">
        <f t="shared" si="1"/>
        <v>0</v>
      </c>
      <c r="J40" s="346">
        <f t="shared" si="2"/>
        <v>1</v>
      </c>
    </row>
    <row r="41" spans="1:10" s="33" customFormat="1">
      <c r="A41" s="37">
        <v>32</v>
      </c>
      <c r="B41" s="6"/>
      <c r="C41" s="6"/>
      <c r="D41" s="6"/>
      <c r="E41" s="6"/>
      <c r="F41" s="212"/>
      <c r="G41" s="16" t="str">
        <f>IF(OR($B41="",$C41="",$D41="",$F41&lt;an_initial,$F41&gt;an_final,$I41=FALSE),"",(HLOOKUP(E41,ii11punctaje,2,FALSE))*VLOOKUP(J41,Coef!$E$2:$F$17,2,FALSE))</f>
        <v/>
      </c>
      <c r="H41" s="58" t="str">
        <f t="shared" si="0"/>
        <v/>
      </c>
      <c r="I41" s="342" t="b">
        <f t="shared" si="1"/>
        <v>0</v>
      </c>
      <c r="J41" s="346">
        <f t="shared" si="2"/>
        <v>1</v>
      </c>
    </row>
    <row r="42" spans="1:10" s="33" customFormat="1">
      <c r="A42" s="37">
        <v>33</v>
      </c>
      <c r="B42" s="6"/>
      <c r="C42" s="6"/>
      <c r="D42" s="6"/>
      <c r="E42" s="6"/>
      <c r="F42" s="212"/>
      <c r="G42" s="16" t="str">
        <f>IF(OR($B42="",$C42="",$D42="",$F42&lt;an_initial,$F42&gt;an_final,$I42=FALSE),"",(HLOOKUP(E42,ii11punctaje,2,FALSE))*VLOOKUP(J42,Coef!$E$2:$F$17,2,FALSE))</f>
        <v/>
      </c>
      <c r="H42" s="58" t="str">
        <f t="shared" si="0"/>
        <v/>
      </c>
      <c r="I42" s="342" t="b">
        <f t="shared" si="1"/>
        <v>0</v>
      </c>
      <c r="J42" s="346">
        <f t="shared" ref="J42:J73" si="3">LEN(B42)-LEN(SUBSTITUTE(B42,",",""))+1</f>
        <v>1</v>
      </c>
    </row>
    <row r="43" spans="1:10" s="33" customFormat="1">
      <c r="A43" s="37">
        <v>34</v>
      </c>
      <c r="B43" s="6"/>
      <c r="C43" s="6"/>
      <c r="D43" s="6"/>
      <c r="E43" s="6"/>
      <c r="F43" s="212"/>
      <c r="G43" s="16" t="str">
        <f>IF(OR($B43="",$C43="",$D43="",$F43&lt;an_initial,$F43&gt;an_final,$I43=FALSE),"",(HLOOKUP(E43,ii11punctaje,2,FALSE))*VLOOKUP(J43,Coef!$E$2:$F$17,2,FALSE))</f>
        <v/>
      </c>
      <c r="H43" s="58" t="str">
        <f t="shared" si="0"/>
        <v/>
      </c>
      <c r="I43" s="342" t="b">
        <f t="shared" si="1"/>
        <v>0</v>
      </c>
      <c r="J43" s="346">
        <f t="shared" si="3"/>
        <v>1</v>
      </c>
    </row>
    <row r="44" spans="1:10" s="33" customFormat="1">
      <c r="A44" s="37">
        <v>35</v>
      </c>
      <c r="B44" s="6"/>
      <c r="C44" s="6"/>
      <c r="D44" s="6"/>
      <c r="E44" s="6"/>
      <c r="F44" s="212"/>
      <c r="G44" s="16" t="str">
        <f>IF(OR($B44="",$C44="",$D44="",$F44&lt;an_initial,$F44&gt;an_final,$I44=FALSE),"",(HLOOKUP(E44,ii11punctaje,2,FALSE))*VLOOKUP(J44,Coef!$E$2:$F$17,2,FALSE))</f>
        <v/>
      </c>
      <c r="H44" s="58" t="str">
        <f t="shared" si="0"/>
        <v/>
      </c>
      <c r="I44" s="342" t="b">
        <f t="shared" si="1"/>
        <v>0</v>
      </c>
      <c r="J44" s="346">
        <f t="shared" si="3"/>
        <v>1</v>
      </c>
    </row>
    <row r="45" spans="1:10" s="33" customFormat="1">
      <c r="A45" s="37">
        <v>36</v>
      </c>
      <c r="B45" s="6"/>
      <c r="C45" s="6"/>
      <c r="D45" s="6"/>
      <c r="E45" s="6"/>
      <c r="F45" s="212"/>
      <c r="G45" s="16" t="str">
        <f>IF(OR($B45="",$C45="",$D45="",$F45&lt;an_initial,$F45&gt;an_final,$I45=FALSE),"",(HLOOKUP(E45,ii11punctaje,2,FALSE))*VLOOKUP(J45,Coef!$E$2:$F$17,2,FALSE))</f>
        <v/>
      </c>
      <c r="H45" s="58" t="str">
        <f t="shared" si="0"/>
        <v/>
      </c>
      <c r="I45" s="342" t="b">
        <f t="shared" si="1"/>
        <v>0</v>
      </c>
      <c r="J45" s="346">
        <f t="shared" si="3"/>
        <v>1</v>
      </c>
    </row>
    <row r="46" spans="1:10" s="33" customFormat="1">
      <c r="A46" s="37">
        <v>37</v>
      </c>
      <c r="B46" s="6"/>
      <c r="C46" s="6"/>
      <c r="D46" s="6"/>
      <c r="E46" s="6"/>
      <c r="F46" s="212"/>
      <c r="G46" s="16" t="str">
        <f>IF(OR($B46="",$C46="",$D46="",$F46&lt;an_initial,$F46&gt;an_final,$I46=FALSE),"",(HLOOKUP(E46,ii11punctaje,2,FALSE))*VLOOKUP(J46,Coef!$E$2:$F$17,2,FALSE))</f>
        <v/>
      </c>
      <c r="H46" s="58" t="str">
        <f t="shared" si="0"/>
        <v/>
      </c>
      <c r="I46" s="342" t="b">
        <f t="shared" si="1"/>
        <v>0</v>
      </c>
      <c r="J46" s="346">
        <f t="shared" si="3"/>
        <v>1</v>
      </c>
    </row>
    <row r="47" spans="1:10" s="33" customFormat="1">
      <c r="A47" s="37">
        <v>38</v>
      </c>
      <c r="B47" s="6"/>
      <c r="C47" s="6"/>
      <c r="D47" s="6"/>
      <c r="E47" s="6"/>
      <c r="F47" s="212"/>
      <c r="G47" s="16" t="str">
        <f>IF(OR($B47="",$C47="",$D47="",$F47&lt;an_initial,$F47&gt;an_final,$I47=FALSE),"",(HLOOKUP(E47,ii11punctaje,2,FALSE))*VLOOKUP(J47,Coef!$E$2:$F$17,2,FALSE))</f>
        <v/>
      </c>
      <c r="H47" s="58" t="str">
        <f t="shared" si="0"/>
        <v/>
      </c>
      <c r="I47" s="342" t="b">
        <f t="shared" si="1"/>
        <v>0</v>
      </c>
      <c r="J47" s="346">
        <f t="shared" si="3"/>
        <v>1</v>
      </c>
    </row>
    <row r="48" spans="1:10" s="33" customFormat="1">
      <c r="A48" s="37">
        <v>39</v>
      </c>
      <c r="B48" s="6"/>
      <c r="C48" s="6"/>
      <c r="D48" s="6"/>
      <c r="E48" s="6"/>
      <c r="F48" s="212"/>
      <c r="G48" s="16" t="str">
        <f>IF(OR($B48="",$C48="",$D48="",$F48&lt;an_initial,$F48&gt;an_final,$I48=FALSE),"",(HLOOKUP(E48,ii11punctaje,2,FALSE))*VLOOKUP(J48,Coef!$E$2:$F$17,2,FALSE))</f>
        <v/>
      </c>
      <c r="H48" s="58" t="str">
        <f t="shared" si="0"/>
        <v/>
      </c>
      <c r="I48" s="342" t="b">
        <f t="shared" si="1"/>
        <v>0</v>
      </c>
      <c r="J48" s="346">
        <f t="shared" si="3"/>
        <v>1</v>
      </c>
    </row>
    <row r="49" spans="1:10" s="33" customFormat="1">
      <c r="A49" s="37">
        <v>40</v>
      </c>
      <c r="B49" s="6"/>
      <c r="C49" s="6"/>
      <c r="D49" s="6"/>
      <c r="E49" s="6"/>
      <c r="F49" s="212"/>
      <c r="G49" s="16" t="str">
        <f>IF(OR($B49="",$C49="",$D49="",$F49&lt;an_initial,$F49&gt;an_final,$I49=FALSE),"",(HLOOKUP(E49,ii11punctaje,2,FALSE))*VLOOKUP(J49,Coef!$E$2:$F$17,2,FALSE))</f>
        <v/>
      </c>
      <c r="H49" s="58" t="str">
        <f t="shared" si="0"/>
        <v/>
      </c>
      <c r="I49" s="342" t="b">
        <f t="shared" si="1"/>
        <v>0</v>
      </c>
      <c r="J49" s="346">
        <f t="shared" si="3"/>
        <v>1</v>
      </c>
    </row>
    <row r="50" spans="1:10" s="33" customFormat="1">
      <c r="A50" s="37">
        <v>41</v>
      </c>
      <c r="B50" s="6"/>
      <c r="C50" s="6"/>
      <c r="D50" s="6"/>
      <c r="E50" s="6"/>
      <c r="F50" s="212"/>
      <c r="G50" s="16" t="str">
        <f>IF(OR($B50="",$C50="",$D50="",$F50&lt;an_initial,$F50&gt;an_final,$I50=FALSE),"",(HLOOKUP(E50,ii11punctaje,2,FALSE))*VLOOKUP(J50,Coef!$E$2:$F$17,2,FALSE))</f>
        <v/>
      </c>
      <c r="H50" s="58" t="str">
        <f t="shared" si="0"/>
        <v/>
      </c>
      <c r="I50" s="342" t="b">
        <f t="shared" si="1"/>
        <v>0</v>
      </c>
      <c r="J50" s="346">
        <f t="shared" si="3"/>
        <v>1</v>
      </c>
    </row>
    <row r="51" spans="1:10" s="33" customFormat="1">
      <c r="A51" s="37">
        <v>42</v>
      </c>
      <c r="B51" s="6"/>
      <c r="C51" s="6"/>
      <c r="D51" s="6"/>
      <c r="E51" s="6"/>
      <c r="F51" s="212"/>
      <c r="G51" s="16" t="str">
        <f>IF(OR($B51="",$C51="",$D51="",$F51&lt;an_initial,$F51&gt;an_final,$I51=FALSE),"",(HLOOKUP(E51,ii11punctaje,2,FALSE))*VLOOKUP(J51,Coef!$E$2:$F$17,2,FALSE))</f>
        <v/>
      </c>
      <c r="H51" s="58" t="str">
        <f t="shared" si="0"/>
        <v/>
      </c>
      <c r="I51" s="342" t="b">
        <f t="shared" si="1"/>
        <v>0</v>
      </c>
      <c r="J51" s="346">
        <f t="shared" si="3"/>
        <v>1</v>
      </c>
    </row>
    <row r="52" spans="1:10" s="33" customFormat="1">
      <c r="A52" s="37">
        <v>43</v>
      </c>
      <c r="B52" s="6"/>
      <c r="C52" s="6"/>
      <c r="D52" s="6"/>
      <c r="E52" s="6"/>
      <c r="F52" s="212"/>
      <c r="G52" s="16" t="str">
        <f>IF(OR($B52="",$C52="",$D52="",$F52&lt;an_initial,$F52&gt;an_final,$I52=FALSE),"",(HLOOKUP(E52,ii11punctaje,2,FALSE))*VLOOKUP(J52,Coef!$E$2:$F$17,2,FALSE))</f>
        <v/>
      </c>
      <c r="H52" s="58" t="str">
        <f t="shared" si="0"/>
        <v/>
      </c>
      <c r="I52" s="342" t="b">
        <f t="shared" si="1"/>
        <v>0</v>
      </c>
      <c r="J52" s="346">
        <f t="shared" si="3"/>
        <v>1</v>
      </c>
    </row>
    <row r="53" spans="1:10" s="33" customFormat="1">
      <c r="A53" s="37">
        <v>44</v>
      </c>
      <c r="B53" s="6"/>
      <c r="C53" s="6"/>
      <c r="D53" s="6"/>
      <c r="E53" s="6"/>
      <c r="F53" s="212"/>
      <c r="G53" s="16" t="str">
        <f>IF(OR($B53="",$C53="",$D53="",$F53&lt;an_initial,$F53&gt;an_final,$I53=FALSE),"",(HLOOKUP(E53,ii11punctaje,2,FALSE))*VLOOKUP(J53,Coef!$E$2:$F$17,2,FALSE))</f>
        <v/>
      </c>
      <c r="H53" s="58" t="str">
        <f t="shared" si="0"/>
        <v/>
      </c>
      <c r="I53" s="342" t="b">
        <f t="shared" si="1"/>
        <v>0</v>
      </c>
      <c r="J53" s="346">
        <f t="shared" si="3"/>
        <v>1</v>
      </c>
    </row>
    <row r="54" spans="1:10" s="33" customFormat="1">
      <c r="A54" s="37">
        <v>45</v>
      </c>
      <c r="B54" s="6"/>
      <c r="C54" s="6"/>
      <c r="D54" s="6"/>
      <c r="E54" s="6"/>
      <c r="F54" s="212"/>
      <c r="G54" s="16" t="str">
        <f>IF(OR($B54="",$C54="",$D54="",$F54&lt;an_initial,$F54&gt;an_final,$I54=FALSE),"",(HLOOKUP(E54,ii11punctaje,2,FALSE))*VLOOKUP(J54,Coef!$E$2:$F$17,2,FALSE))</f>
        <v/>
      </c>
      <c r="H54" s="58" t="str">
        <f t="shared" si="0"/>
        <v/>
      </c>
      <c r="I54" s="342" t="b">
        <f t="shared" si="1"/>
        <v>0</v>
      </c>
      <c r="J54" s="346">
        <f t="shared" si="3"/>
        <v>1</v>
      </c>
    </row>
    <row r="55" spans="1:10" s="33" customFormat="1">
      <c r="A55" s="37">
        <v>46</v>
      </c>
      <c r="B55" s="6"/>
      <c r="C55" s="6"/>
      <c r="D55" s="6"/>
      <c r="E55" s="6"/>
      <c r="F55" s="212"/>
      <c r="G55" s="16" t="str">
        <f>IF(OR($B55="",$C55="",$D55="",$F55&lt;an_initial,$F55&gt;an_final,$I55=FALSE),"",(HLOOKUP(E55,ii11punctaje,2,FALSE))*VLOOKUP(J55,Coef!$E$2:$F$17,2,FALSE))</f>
        <v/>
      </c>
      <c r="H55" s="58" t="str">
        <f t="shared" si="0"/>
        <v/>
      </c>
      <c r="I55" s="342" t="b">
        <f t="shared" si="1"/>
        <v>0</v>
      </c>
      <c r="J55" s="346">
        <f t="shared" si="3"/>
        <v>1</v>
      </c>
    </row>
    <row r="56" spans="1:10" s="33" customFormat="1">
      <c r="A56" s="37">
        <v>47</v>
      </c>
      <c r="B56" s="6"/>
      <c r="C56" s="6"/>
      <c r="D56" s="6"/>
      <c r="E56" s="6"/>
      <c r="F56" s="212"/>
      <c r="G56" s="16" t="str">
        <f>IF(OR($B56="",$C56="",$D56="",$F56&lt;an_initial,$F56&gt;an_final,$I56=FALSE),"",(HLOOKUP(E56,ii11punctaje,2,FALSE))*VLOOKUP(J56,Coef!$E$2:$F$17,2,FALSE))</f>
        <v/>
      </c>
      <c r="H56" s="58" t="str">
        <f t="shared" si="0"/>
        <v/>
      </c>
      <c r="I56" s="342" t="b">
        <f t="shared" si="1"/>
        <v>0</v>
      </c>
      <c r="J56" s="346">
        <f t="shared" si="3"/>
        <v>1</v>
      </c>
    </row>
    <row r="57" spans="1:10" s="33" customFormat="1">
      <c r="A57" s="37">
        <v>48</v>
      </c>
      <c r="B57" s="6"/>
      <c r="C57" s="6"/>
      <c r="D57" s="6"/>
      <c r="E57" s="6"/>
      <c r="F57" s="212"/>
      <c r="G57" s="16" t="str">
        <f>IF(OR($B57="",$C57="",$D57="",$F57&lt;an_initial,$F57&gt;an_final,$I57=FALSE),"",(HLOOKUP(E57,ii11punctaje,2,FALSE))*VLOOKUP(J57,Coef!$E$2:$F$17,2,FALSE))</f>
        <v/>
      </c>
      <c r="H57" s="58" t="str">
        <f t="shared" si="0"/>
        <v/>
      </c>
      <c r="I57" s="342" t="b">
        <f t="shared" si="1"/>
        <v>0</v>
      </c>
      <c r="J57" s="346">
        <f t="shared" si="3"/>
        <v>1</v>
      </c>
    </row>
    <row r="58" spans="1:10" s="33" customFormat="1">
      <c r="A58" s="37">
        <v>49</v>
      </c>
      <c r="B58" s="6"/>
      <c r="C58" s="6"/>
      <c r="D58" s="6"/>
      <c r="E58" s="6"/>
      <c r="F58" s="212"/>
      <c r="G58" s="16" t="str">
        <f>IF(OR($B58="",$C58="",$D58="",$F58&lt;an_initial,$F58&gt;an_final,$I58=FALSE),"",(HLOOKUP(E58,ii11punctaje,2,FALSE))*VLOOKUP(J58,Coef!$E$2:$F$17,2,FALSE))</f>
        <v/>
      </c>
      <c r="H58" s="58" t="str">
        <f t="shared" si="0"/>
        <v/>
      </c>
      <c r="I58" s="342" t="b">
        <f t="shared" si="1"/>
        <v>0</v>
      </c>
      <c r="J58" s="346">
        <f t="shared" si="3"/>
        <v>1</v>
      </c>
    </row>
    <row r="59" spans="1:10" s="33" customFormat="1">
      <c r="A59" s="37">
        <v>50</v>
      </c>
      <c r="B59" s="6"/>
      <c r="C59" s="6"/>
      <c r="D59" s="6"/>
      <c r="E59" s="6"/>
      <c r="F59" s="212"/>
      <c r="G59" s="16" t="str">
        <f>IF(OR($B59="",$C59="",$D59="",$F59&lt;an_initial,$F59&gt;an_final,$I59=FALSE),"",(HLOOKUP(E59,ii11punctaje,2,FALSE))*VLOOKUP(J59,Coef!$E$2:$F$17,2,FALSE))</f>
        <v/>
      </c>
      <c r="H59" s="58" t="str">
        <f t="shared" si="0"/>
        <v/>
      </c>
      <c r="I59" s="342" t="b">
        <f t="shared" si="1"/>
        <v>0</v>
      </c>
      <c r="J59" s="346">
        <f t="shared" si="3"/>
        <v>1</v>
      </c>
    </row>
    <row r="60" spans="1:10" s="33" customFormat="1">
      <c r="A60" s="37">
        <v>51</v>
      </c>
      <c r="B60" s="6"/>
      <c r="C60" s="6"/>
      <c r="D60" s="6"/>
      <c r="E60" s="6"/>
      <c r="F60" s="212"/>
      <c r="G60" s="16" t="str">
        <f>IF(OR($B60="",$C60="",$D60="",$F60&lt;an_initial,$F60&gt;an_final,$I60=FALSE),"",(HLOOKUP(E60,ii11punctaje,2,FALSE))*VLOOKUP(J60,Coef!$E$2:$F$17,2,FALSE))</f>
        <v/>
      </c>
      <c r="H60" s="58" t="str">
        <f t="shared" si="0"/>
        <v/>
      </c>
      <c r="I60" s="342" t="b">
        <f t="shared" si="1"/>
        <v>0</v>
      </c>
      <c r="J60" s="346">
        <f t="shared" si="3"/>
        <v>1</v>
      </c>
    </row>
    <row r="61" spans="1:10" s="33" customFormat="1">
      <c r="A61" s="37">
        <v>52</v>
      </c>
      <c r="B61" s="6"/>
      <c r="C61" s="6"/>
      <c r="D61" s="6"/>
      <c r="E61" s="6"/>
      <c r="F61" s="212"/>
      <c r="G61" s="16" t="str">
        <f>IF(OR($B61="",$C61="",$D61="",$F61&lt;an_initial,$F61&gt;an_final,$I61=FALSE),"",(HLOOKUP(E61,ii11punctaje,2,FALSE))*VLOOKUP(J61,Coef!$E$2:$F$17,2,FALSE))</f>
        <v/>
      </c>
      <c r="H61" s="58" t="str">
        <f t="shared" si="0"/>
        <v/>
      </c>
      <c r="I61" s="342" t="b">
        <f t="shared" si="1"/>
        <v>0</v>
      </c>
      <c r="J61" s="346">
        <f t="shared" si="3"/>
        <v>1</v>
      </c>
    </row>
    <row r="62" spans="1:10" s="33" customFormat="1">
      <c r="A62" s="37">
        <v>53</v>
      </c>
      <c r="B62" s="6"/>
      <c r="C62" s="6"/>
      <c r="D62" s="6"/>
      <c r="E62" s="6"/>
      <c r="F62" s="212"/>
      <c r="G62" s="16" t="str">
        <f>IF(OR($B62="",$C62="",$D62="",$F62&lt;an_initial,$F62&gt;an_final,$I62=FALSE),"",(HLOOKUP(E62,ii11punctaje,2,FALSE))*VLOOKUP(J62,Coef!$E$2:$F$17,2,FALSE))</f>
        <v/>
      </c>
      <c r="H62" s="58" t="str">
        <f t="shared" si="0"/>
        <v/>
      </c>
      <c r="I62" s="342" t="b">
        <f t="shared" si="1"/>
        <v>0</v>
      </c>
      <c r="J62" s="346">
        <f t="shared" si="3"/>
        <v>1</v>
      </c>
    </row>
    <row r="63" spans="1:10" s="33" customFormat="1">
      <c r="A63" s="37">
        <v>54</v>
      </c>
      <c r="B63" s="6"/>
      <c r="C63" s="6"/>
      <c r="D63" s="6"/>
      <c r="E63" s="6"/>
      <c r="F63" s="212"/>
      <c r="G63" s="16" t="str">
        <f>IF(OR($B63="",$C63="",$D63="",$F63&lt;an_initial,$F63&gt;an_final,$I63=FALSE),"",(HLOOKUP(E63,ii11punctaje,2,FALSE))*VLOOKUP(J63,Coef!$E$2:$F$17,2,FALSE))</f>
        <v/>
      </c>
      <c r="H63" s="58" t="str">
        <f t="shared" si="0"/>
        <v/>
      </c>
      <c r="I63" s="342" t="b">
        <f t="shared" si="1"/>
        <v>0</v>
      </c>
      <c r="J63" s="346">
        <f t="shared" si="3"/>
        <v>1</v>
      </c>
    </row>
    <row r="64" spans="1:10" s="33" customFormat="1">
      <c r="A64" s="37">
        <v>55</v>
      </c>
      <c r="B64" s="6"/>
      <c r="C64" s="6"/>
      <c r="D64" s="6"/>
      <c r="E64" s="6"/>
      <c r="F64" s="212"/>
      <c r="G64" s="16" t="str">
        <f>IF(OR($B64="",$C64="",$D64="",$F64&lt;an_initial,$F64&gt;an_final,$I64=FALSE),"",(HLOOKUP(E64,ii11punctaje,2,FALSE))*VLOOKUP(J64,Coef!$E$2:$F$17,2,FALSE))</f>
        <v/>
      </c>
      <c r="H64" s="58" t="str">
        <f t="shared" si="0"/>
        <v/>
      </c>
      <c r="I64" s="342" t="b">
        <f t="shared" si="1"/>
        <v>0</v>
      </c>
      <c r="J64" s="346">
        <f t="shared" si="3"/>
        <v>1</v>
      </c>
    </row>
    <row r="65" spans="1:11" s="33" customFormat="1">
      <c r="A65" s="37">
        <v>56</v>
      </c>
      <c r="B65" s="6"/>
      <c r="C65" s="6"/>
      <c r="D65" s="6"/>
      <c r="E65" s="6"/>
      <c r="F65" s="212"/>
      <c r="G65" s="16" t="str">
        <f>IF(OR($B65="",$C65="",$D65="",$F65&lt;an_initial,$F65&gt;an_final,$I65=FALSE),"",(HLOOKUP(E65,ii11punctaje,2,FALSE))*VLOOKUP(J65,Coef!$E$2:$F$17,2,FALSE))</f>
        <v/>
      </c>
      <c r="H65" s="58" t="str">
        <f t="shared" si="0"/>
        <v/>
      </c>
      <c r="I65" s="342" t="b">
        <f t="shared" si="1"/>
        <v>0</v>
      </c>
      <c r="J65" s="346">
        <f t="shared" si="3"/>
        <v>1</v>
      </c>
    </row>
    <row r="66" spans="1:11" s="33" customFormat="1">
      <c r="A66" s="37">
        <v>57</v>
      </c>
      <c r="B66" s="6"/>
      <c r="C66" s="6"/>
      <c r="D66" s="6"/>
      <c r="E66" s="6"/>
      <c r="F66" s="212"/>
      <c r="G66" s="16" t="str">
        <f>IF(OR($B66="",$C66="",$D66="",$F66&lt;an_initial,$F66&gt;an_final,$I66=FALSE),"",(HLOOKUP(E66,ii11punctaje,2,FALSE))*VLOOKUP(J66,Coef!$E$2:$F$17,2,FALSE))</f>
        <v/>
      </c>
      <c r="H66" s="58" t="str">
        <f t="shared" si="0"/>
        <v/>
      </c>
      <c r="I66" s="342" t="b">
        <f t="shared" si="1"/>
        <v>0</v>
      </c>
      <c r="J66" s="346">
        <f t="shared" si="3"/>
        <v>1</v>
      </c>
    </row>
    <row r="67" spans="1:11" s="33" customFormat="1">
      <c r="A67" s="37">
        <v>58</v>
      </c>
      <c r="B67" s="6"/>
      <c r="C67" s="6"/>
      <c r="D67" s="6"/>
      <c r="E67" s="6"/>
      <c r="F67" s="212"/>
      <c r="G67" s="16" t="str">
        <f>IF(OR($B67="",$C67="",$D67="",$F67&lt;an_initial,$F67&gt;an_final,$I67=FALSE),"",(HLOOKUP(E67,ii11punctaje,2,FALSE))*VLOOKUP(J67,Coef!$E$2:$F$17,2,FALSE))</f>
        <v/>
      </c>
      <c r="H67" s="58" t="str">
        <f t="shared" si="0"/>
        <v/>
      </c>
      <c r="I67" s="342" t="b">
        <f t="shared" si="1"/>
        <v>0</v>
      </c>
      <c r="J67" s="346">
        <f t="shared" si="3"/>
        <v>1</v>
      </c>
    </row>
    <row r="68" spans="1:11" s="33" customFormat="1">
      <c r="A68" s="37">
        <v>59</v>
      </c>
      <c r="B68" s="6"/>
      <c r="C68" s="6"/>
      <c r="D68" s="6"/>
      <c r="E68" s="6"/>
      <c r="F68" s="212"/>
      <c r="G68" s="16" t="str">
        <f>IF(OR($B68="",$C68="",$D68="",$F68&lt;an_initial,$F68&gt;an_final,$I68=FALSE),"",(HLOOKUP(E68,ii11punctaje,2,FALSE))*VLOOKUP(J68,Coef!$E$2:$F$17,2,FALSE))</f>
        <v/>
      </c>
      <c r="H68" s="58" t="str">
        <f t="shared" si="0"/>
        <v/>
      </c>
      <c r="I68" s="342" t="b">
        <f t="shared" si="1"/>
        <v>0</v>
      </c>
      <c r="J68" s="346">
        <f t="shared" si="3"/>
        <v>1</v>
      </c>
    </row>
    <row r="69" spans="1:11" s="33" customFormat="1">
      <c r="A69" s="37">
        <v>60</v>
      </c>
      <c r="B69" s="6"/>
      <c r="C69" s="6"/>
      <c r="D69" s="6"/>
      <c r="E69" s="6"/>
      <c r="F69" s="212"/>
      <c r="G69" s="16" t="str">
        <f>IF(OR($B69="",$C69="",$D69="",$F69&lt;an_initial,$F69&gt;an_final,$I69=FALSE),"",(HLOOKUP(E69,ii11punctaje,2,FALSE))*VLOOKUP(J69,Coef!$E$2:$F$17,2,FALSE))</f>
        <v/>
      </c>
      <c r="H69" s="58" t="str">
        <f t="shared" si="0"/>
        <v/>
      </c>
      <c r="I69" s="342" t="b">
        <f t="shared" si="1"/>
        <v>0</v>
      </c>
      <c r="J69" s="346">
        <f t="shared" si="3"/>
        <v>1</v>
      </c>
    </row>
    <row r="70" spans="1:11" s="33" customFormat="1">
      <c r="A70" s="37">
        <v>61</v>
      </c>
      <c r="B70" s="6"/>
      <c r="C70" s="6"/>
      <c r="D70" s="6"/>
      <c r="E70" s="6"/>
      <c r="F70" s="212"/>
      <c r="G70" s="16" t="str">
        <f>IF(OR($B70="",$C70="",$D70="",$F70&lt;an_initial,$F70&gt;an_final,$I70=FALSE),"",(HLOOKUP(E70,ii11punctaje,2,FALSE))*VLOOKUP(J70,Coef!$E$2:$F$17,2,FALSE))</f>
        <v/>
      </c>
      <c r="H70" s="58" t="str">
        <f t="shared" si="0"/>
        <v/>
      </c>
      <c r="I70" s="342" t="b">
        <f t="shared" si="1"/>
        <v>0</v>
      </c>
      <c r="J70" s="346">
        <f t="shared" si="3"/>
        <v>1</v>
      </c>
    </row>
    <row r="71" spans="1:11" s="33" customFormat="1">
      <c r="A71" s="37">
        <v>62</v>
      </c>
      <c r="B71" s="6"/>
      <c r="C71" s="6"/>
      <c r="D71" s="6"/>
      <c r="E71" s="6"/>
      <c r="F71" s="212"/>
      <c r="G71" s="16" t="str">
        <f>IF(OR($B71="",$C71="",$D71="",$F71&lt;an_initial,$F71&gt;an_final,$I71=FALSE),"",(HLOOKUP(E71,ii11punctaje,2,FALSE))*VLOOKUP(J71,Coef!$E$2:$F$17,2,FALSE))</f>
        <v/>
      </c>
      <c r="H71" s="58" t="str">
        <f t="shared" si="0"/>
        <v/>
      </c>
      <c r="I71" s="342" t="b">
        <f t="shared" si="1"/>
        <v>0</v>
      </c>
      <c r="J71" s="346">
        <f t="shared" si="3"/>
        <v>1</v>
      </c>
    </row>
    <row r="72" spans="1:11" s="33" customFormat="1">
      <c r="A72" s="37">
        <v>63</v>
      </c>
      <c r="B72" s="6"/>
      <c r="C72" s="6"/>
      <c r="D72" s="6"/>
      <c r="E72" s="6"/>
      <c r="F72" s="212"/>
      <c r="G72" s="16" t="str">
        <f>IF(OR($B72="",$C72="",$D72="",$F72&lt;an_initial,$F72&gt;an_final,$I72=FALSE),"",(HLOOKUP(E72,ii11punctaje,2,FALSE))*VLOOKUP(J72,Coef!$E$2:$F$17,2,FALSE))</f>
        <v/>
      </c>
      <c r="H72" s="58" t="str">
        <f t="shared" si="0"/>
        <v/>
      </c>
      <c r="I72" s="342" t="b">
        <f t="shared" si="1"/>
        <v>0</v>
      </c>
      <c r="J72" s="346">
        <f t="shared" si="3"/>
        <v>1</v>
      </c>
    </row>
    <row r="73" spans="1:11" s="33" customFormat="1">
      <c r="A73" s="37">
        <v>64</v>
      </c>
      <c r="B73" s="6"/>
      <c r="C73" s="6"/>
      <c r="D73" s="6"/>
      <c r="E73" s="6"/>
      <c r="F73" s="212"/>
      <c r="G73" s="16" t="str">
        <f>IF(OR($B73="",$C73="",$D73="",$F73&lt;an_initial,$F73&gt;an_final,$I73=FALSE),"",(HLOOKUP(E73,ii11punctaje,2,FALSE))*VLOOKUP(J73,Coef!$E$2:$F$17,2,FALSE))</f>
        <v/>
      </c>
      <c r="H73" s="58" t="str">
        <f t="shared" si="0"/>
        <v/>
      </c>
      <c r="I73" s="342" t="b">
        <f t="shared" si="1"/>
        <v>0</v>
      </c>
      <c r="J73" s="346">
        <f t="shared" si="3"/>
        <v>1</v>
      </c>
    </row>
    <row r="74" spans="1:11" s="33" customFormat="1">
      <c r="A74" s="37">
        <v>65</v>
      </c>
      <c r="B74" s="6"/>
      <c r="C74" s="6"/>
      <c r="D74" s="6"/>
      <c r="E74" s="6"/>
      <c r="F74" s="212"/>
      <c r="G74" s="16" t="str">
        <f>IF(OR($B74="",$C74="",$D74="",$F74&lt;an_initial,$F74&gt;an_final,$I74=FALSE),"",(HLOOKUP(E74,ii11punctaje,2,FALSE))*VLOOKUP(J74,Coef!$E$2:$F$17,2,FALSE))</f>
        <v/>
      </c>
      <c r="H74" s="58" t="str">
        <f t="shared" ref="H74:H137" si="4">IF(OR($B74="",$C74="",$D74="",$F74&gt;an_final,$I74=FALSE),"",IF($F74&gt;=an_initial,1,""))</f>
        <v/>
      </c>
      <c r="I74" s="342" t="b">
        <f t="shared" ref="I74:I137" si="5">IF(nume_candidat="",FALSE,ISNUMBER(SEARCH(nume_candidat,$B74)))</f>
        <v>0</v>
      </c>
      <c r="J74" s="346">
        <f t="shared" ref="J74:J105" si="6">LEN(B74)-LEN(SUBSTITUTE(B74,",",""))+1</f>
        <v>1</v>
      </c>
    </row>
    <row r="75" spans="1:11" s="33" customFormat="1">
      <c r="A75" s="37">
        <v>66</v>
      </c>
      <c r="B75" s="6"/>
      <c r="C75" s="6"/>
      <c r="D75" s="6"/>
      <c r="E75" s="6"/>
      <c r="F75" s="212"/>
      <c r="G75" s="16" t="str">
        <f>IF(OR($B75="",$C75="",$D75="",$F75&lt;an_initial,$F75&gt;an_final,$I75=FALSE),"",(HLOOKUP(E75,ii11punctaje,2,FALSE))*VLOOKUP(J75,Coef!$E$2:$F$17,2,FALSE))</f>
        <v/>
      </c>
      <c r="H75" s="58" t="str">
        <f t="shared" si="4"/>
        <v/>
      </c>
      <c r="I75" s="342" t="b">
        <f t="shared" si="5"/>
        <v>0</v>
      </c>
      <c r="J75" s="346">
        <f t="shared" si="6"/>
        <v>1</v>
      </c>
    </row>
    <row r="76" spans="1:11" s="33" customFormat="1">
      <c r="A76" s="37">
        <v>67</v>
      </c>
      <c r="B76" s="6"/>
      <c r="C76" s="6"/>
      <c r="D76" s="6"/>
      <c r="E76" s="6"/>
      <c r="F76" s="212"/>
      <c r="G76" s="16" t="str">
        <f>IF(OR($B76="",$C76="",$D76="",$F76&lt;an_initial,$F76&gt;an_final,$I76=FALSE),"",(HLOOKUP(E76,ii11punctaje,2,FALSE))*VLOOKUP(J76,Coef!$E$2:$F$17,2,FALSE))</f>
        <v/>
      </c>
      <c r="H76" s="58" t="str">
        <f t="shared" si="4"/>
        <v/>
      </c>
      <c r="I76" s="342" t="b">
        <f t="shared" si="5"/>
        <v>0</v>
      </c>
      <c r="J76" s="346">
        <f t="shared" si="6"/>
        <v>1</v>
      </c>
    </row>
    <row r="77" spans="1:11" s="33" customFormat="1">
      <c r="A77" s="37">
        <v>68</v>
      </c>
      <c r="B77" s="6"/>
      <c r="C77" s="6"/>
      <c r="D77" s="6"/>
      <c r="E77" s="6"/>
      <c r="F77" s="212"/>
      <c r="G77" s="16" t="str">
        <f>IF(OR($B77="",$C77="",$D77="",$F77&lt;an_initial,$F77&gt;an_final,$I77=FALSE),"",(HLOOKUP(E77,ii11punctaje,2,FALSE))*VLOOKUP(J77,Coef!$E$2:$F$17,2,FALSE))</f>
        <v/>
      </c>
      <c r="H77" s="58" t="str">
        <f t="shared" si="4"/>
        <v/>
      </c>
      <c r="I77" s="342" t="b">
        <f t="shared" si="5"/>
        <v>0</v>
      </c>
      <c r="J77" s="346">
        <f t="shared" si="6"/>
        <v>1</v>
      </c>
    </row>
    <row r="78" spans="1:11" s="33" customFormat="1">
      <c r="A78" s="37">
        <v>69</v>
      </c>
      <c r="B78" s="6"/>
      <c r="C78" s="6"/>
      <c r="D78" s="6"/>
      <c r="E78" s="6"/>
      <c r="F78" s="212"/>
      <c r="G78" s="16" t="str">
        <f>IF(OR($B78="",$C78="",$D78="",$F78&lt;an_initial,$F78&gt;an_final,$I78=FALSE),"",(HLOOKUP(E78,ii11punctaje,2,FALSE))*VLOOKUP(J78,Coef!$E$2:$F$17,2,FALSE))</f>
        <v/>
      </c>
      <c r="H78" s="58" t="str">
        <f t="shared" si="4"/>
        <v/>
      </c>
      <c r="I78" s="342" t="b">
        <f t="shared" si="5"/>
        <v>0</v>
      </c>
      <c r="J78" s="346">
        <f t="shared" si="6"/>
        <v>1</v>
      </c>
    </row>
    <row r="79" spans="1:11" s="33" customFormat="1">
      <c r="A79" s="37">
        <v>70</v>
      </c>
      <c r="B79" s="6"/>
      <c r="C79" s="6"/>
      <c r="D79" s="6"/>
      <c r="E79" s="6"/>
      <c r="F79" s="212"/>
      <c r="G79" s="16" t="str">
        <f>IF(OR($B79="",$C79="",$D79="",$F79&lt;an_initial,$F79&gt;an_final,$I79=FALSE),"",(HLOOKUP(E79,ii11punctaje,2,FALSE))*VLOOKUP(J79,Coef!$E$2:$F$17,2,FALSE))</f>
        <v/>
      </c>
      <c r="H79" s="58" t="str">
        <f t="shared" si="4"/>
        <v/>
      </c>
      <c r="I79" s="342" t="b">
        <f t="shared" si="5"/>
        <v>0</v>
      </c>
      <c r="J79" s="346">
        <f t="shared" si="6"/>
        <v>1</v>
      </c>
    </row>
    <row r="80" spans="1:11">
      <c r="A80" s="37">
        <v>71</v>
      </c>
      <c r="B80" s="6"/>
      <c r="C80" s="6"/>
      <c r="D80" s="6"/>
      <c r="E80" s="6"/>
      <c r="F80" s="212"/>
      <c r="G80" s="16" t="str">
        <f>IF(OR($B80="",$C80="",$D80="",$F80&lt;an_initial,$F80&gt;an_final,$I80=FALSE),"",(HLOOKUP(E80,ii11punctaje,2,FALSE))*VLOOKUP(J80,Coef!$E$2:$F$17,2,FALSE))</f>
        <v/>
      </c>
      <c r="H80" s="58" t="str">
        <f t="shared" si="4"/>
        <v/>
      </c>
      <c r="I80" s="342" t="b">
        <f t="shared" si="5"/>
        <v>0</v>
      </c>
      <c r="J80" s="346">
        <f t="shared" si="6"/>
        <v>1</v>
      </c>
      <c r="K80" s="33"/>
    </row>
    <row r="81" spans="1:11">
      <c r="A81" s="37">
        <v>72</v>
      </c>
      <c r="B81" s="6"/>
      <c r="C81" s="6"/>
      <c r="D81" s="6"/>
      <c r="E81" s="6"/>
      <c r="F81" s="212"/>
      <c r="G81" s="16" t="str">
        <f>IF(OR($B81="",$C81="",$D81="",$F81&lt;an_initial,$F81&gt;an_final,$I81=FALSE),"",(HLOOKUP(E81,ii11punctaje,2,FALSE))*VLOOKUP(J81,Coef!$E$2:$F$17,2,FALSE))</f>
        <v/>
      </c>
      <c r="H81" s="58" t="str">
        <f t="shared" si="4"/>
        <v/>
      </c>
      <c r="I81" s="342" t="b">
        <f t="shared" si="5"/>
        <v>0</v>
      </c>
      <c r="J81" s="346">
        <f t="shared" si="6"/>
        <v>1</v>
      </c>
      <c r="K81" s="33"/>
    </row>
    <row r="82" spans="1:11">
      <c r="A82" s="37">
        <v>73</v>
      </c>
      <c r="B82" s="6"/>
      <c r="C82" s="6"/>
      <c r="D82" s="6"/>
      <c r="E82" s="6"/>
      <c r="F82" s="212"/>
      <c r="G82" s="16" t="str">
        <f>IF(OR($B82="",$C82="",$D82="",$F82&lt;an_initial,$F82&gt;an_final,$I82=FALSE),"",(HLOOKUP(E82,ii11punctaje,2,FALSE))*VLOOKUP(J82,Coef!$E$2:$F$17,2,FALSE))</f>
        <v/>
      </c>
      <c r="H82" s="58" t="str">
        <f t="shared" si="4"/>
        <v/>
      </c>
      <c r="I82" s="342" t="b">
        <f t="shared" si="5"/>
        <v>0</v>
      </c>
      <c r="J82" s="346">
        <f t="shared" si="6"/>
        <v>1</v>
      </c>
      <c r="K82" s="33"/>
    </row>
    <row r="83" spans="1:11">
      <c r="A83" s="37">
        <v>74</v>
      </c>
      <c r="B83" s="6"/>
      <c r="C83" s="6"/>
      <c r="D83" s="6"/>
      <c r="E83" s="6"/>
      <c r="F83" s="212"/>
      <c r="G83" s="16" t="str">
        <f>IF(OR($B83="",$C83="",$D83="",$F83&lt;an_initial,$F83&gt;an_final,$I83=FALSE),"",(HLOOKUP(E83,ii11punctaje,2,FALSE))*VLOOKUP(J83,Coef!$E$2:$F$17,2,FALSE))</f>
        <v/>
      </c>
      <c r="H83" s="58" t="str">
        <f t="shared" si="4"/>
        <v/>
      </c>
      <c r="I83" s="342" t="b">
        <f t="shared" si="5"/>
        <v>0</v>
      </c>
      <c r="J83" s="346">
        <f t="shared" si="6"/>
        <v>1</v>
      </c>
      <c r="K83" s="33"/>
    </row>
    <row r="84" spans="1:11">
      <c r="A84" s="37">
        <v>75</v>
      </c>
      <c r="B84" s="6"/>
      <c r="C84" s="6"/>
      <c r="D84" s="6"/>
      <c r="E84" s="6"/>
      <c r="F84" s="212"/>
      <c r="G84" s="16" t="str">
        <f>IF(OR($B84="",$C84="",$D84="",$F84&lt;an_initial,$F84&gt;an_final,$I84=FALSE),"",(HLOOKUP(E84,ii11punctaje,2,FALSE))*VLOOKUP(J84,Coef!$E$2:$F$17,2,FALSE))</f>
        <v/>
      </c>
      <c r="H84" s="58" t="str">
        <f t="shared" si="4"/>
        <v/>
      </c>
      <c r="I84" s="342" t="b">
        <f t="shared" si="5"/>
        <v>0</v>
      </c>
      <c r="J84" s="346">
        <f t="shared" si="6"/>
        <v>1</v>
      </c>
      <c r="K84" s="33"/>
    </row>
    <row r="85" spans="1:11">
      <c r="A85" s="37">
        <v>76</v>
      </c>
      <c r="B85" s="6"/>
      <c r="C85" s="6"/>
      <c r="D85" s="6"/>
      <c r="E85" s="6"/>
      <c r="F85" s="212"/>
      <c r="G85" s="16" t="str">
        <f>IF(OR($B85="",$C85="",$D85="",$F85&lt;an_initial,$F85&gt;an_final,$I85=FALSE),"",(HLOOKUP(E85,ii11punctaje,2,FALSE))*VLOOKUP(J85,Coef!$E$2:$F$17,2,FALSE))</f>
        <v/>
      </c>
      <c r="H85" s="58" t="str">
        <f t="shared" si="4"/>
        <v/>
      </c>
      <c r="I85" s="342" t="b">
        <f t="shared" si="5"/>
        <v>0</v>
      </c>
      <c r="J85" s="346">
        <f t="shared" si="6"/>
        <v>1</v>
      </c>
      <c r="K85" s="33"/>
    </row>
    <row r="86" spans="1:11">
      <c r="A86" s="37">
        <v>77</v>
      </c>
      <c r="B86" s="6"/>
      <c r="C86" s="6"/>
      <c r="D86" s="6"/>
      <c r="E86" s="6"/>
      <c r="F86" s="212"/>
      <c r="G86" s="16" t="str">
        <f>IF(OR($B86="",$C86="",$D86="",$F86&lt;an_initial,$F86&gt;an_final,$I86=FALSE),"",(HLOOKUP(E86,ii11punctaje,2,FALSE))*VLOOKUP(J86,Coef!$E$2:$F$17,2,FALSE))</f>
        <v/>
      </c>
      <c r="H86" s="58" t="str">
        <f t="shared" si="4"/>
        <v/>
      </c>
      <c r="I86" s="342" t="b">
        <f t="shared" si="5"/>
        <v>0</v>
      </c>
      <c r="J86" s="346">
        <f t="shared" si="6"/>
        <v>1</v>
      </c>
      <c r="K86" s="33"/>
    </row>
    <row r="87" spans="1:11">
      <c r="A87" s="37">
        <v>78</v>
      </c>
      <c r="B87" s="6"/>
      <c r="C87" s="6"/>
      <c r="D87" s="6"/>
      <c r="E87" s="6"/>
      <c r="F87" s="212"/>
      <c r="G87" s="16" t="str">
        <f>IF(OR($B87="",$C87="",$D87="",$F87&lt;an_initial,$F87&gt;an_final,$I87=FALSE),"",(HLOOKUP(E87,ii11punctaje,2,FALSE))*VLOOKUP(J87,Coef!$E$2:$F$17,2,FALSE))</f>
        <v/>
      </c>
      <c r="H87" s="58" t="str">
        <f t="shared" si="4"/>
        <v/>
      </c>
      <c r="I87" s="342" t="b">
        <f t="shared" si="5"/>
        <v>0</v>
      </c>
      <c r="J87" s="346">
        <f t="shared" si="6"/>
        <v>1</v>
      </c>
      <c r="K87" s="33"/>
    </row>
    <row r="88" spans="1:11">
      <c r="A88" s="37">
        <v>79</v>
      </c>
      <c r="B88" s="6"/>
      <c r="C88" s="6"/>
      <c r="D88" s="6"/>
      <c r="E88" s="6"/>
      <c r="F88" s="212"/>
      <c r="G88" s="16" t="str">
        <f>IF(OR($B88="",$C88="",$D88="",$F88&lt;an_initial,$F88&gt;an_final,$I88=FALSE),"",(HLOOKUP(E88,ii11punctaje,2,FALSE))*VLOOKUP(J88,Coef!$E$2:$F$17,2,FALSE))</f>
        <v/>
      </c>
      <c r="H88" s="58" t="str">
        <f t="shared" si="4"/>
        <v/>
      </c>
      <c r="I88" s="342" t="b">
        <f t="shared" si="5"/>
        <v>0</v>
      </c>
      <c r="J88" s="346">
        <f t="shared" si="6"/>
        <v>1</v>
      </c>
      <c r="K88" s="33"/>
    </row>
    <row r="89" spans="1:11">
      <c r="A89" s="37">
        <v>80</v>
      </c>
      <c r="B89" s="6"/>
      <c r="C89" s="6"/>
      <c r="D89" s="6"/>
      <c r="E89" s="6"/>
      <c r="F89" s="212"/>
      <c r="G89" s="16" t="str">
        <f>IF(OR($B89="",$C89="",$D89="",$F89&lt;an_initial,$F89&gt;an_final,$I89=FALSE),"",(HLOOKUP(E89,ii11punctaje,2,FALSE))*VLOOKUP(J89,Coef!$E$2:$F$17,2,FALSE))</f>
        <v/>
      </c>
      <c r="H89" s="58" t="str">
        <f t="shared" si="4"/>
        <v/>
      </c>
      <c r="I89" s="342" t="b">
        <f t="shared" si="5"/>
        <v>0</v>
      </c>
      <c r="J89" s="346">
        <f t="shared" si="6"/>
        <v>1</v>
      </c>
      <c r="K89" s="33"/>
    </row>
    <row r="90" spans="1:11">
      <c r="A90" s="37">
        <v>81</v>
      </c>
      <c r="B90" s="6"/>
      <c r="C90" s="6"/>
      <c r="D90" s="6"/>
      <c r="E90" s="6"/>
      <c r="F90" s="212"/>
      <c r="G90" s="16" t="str">
        <f>IF(OR($B90="",$C90="",$D90="",$F90&lt;an_initial,$F90&gt;an_final,$I90=FALSE),"",(HLOOKUP(E90,ii11punctaje,2,FALSE))*VLOOKUP(J90,Coef!$E$2:$F$17,2,FALSE))</f>
        <v/>
      </c>
      <c r="H90" s="58" t="str">
        <f t="shared" si="4"/>
        <v/>
      </c>
      <c r="I90" s="342" t="b">
        <f t="shared" si="5"/>
        <v>0</v>
      </c>
      <c r="J90" s="346">
        <f t="shared" si="6"/>
        <v>1</v>
      </c>
      <c r="K90" s="33"/>
    </row>
    <row r="91" spans="1:11">
      <c r="A91" s="37">
        <v>82</v>
      </c>
      <c r="B91" s="6"/>
      <c r="C91" s="6"/>
      <c r="D91" s="6"/>
      <c r="E91" s="6"/>
      <c r="F91" s="212"/>
      <c r="G91" s="16" t="str">
        <f>IF(OR($B91="",$C91="",$D91="",$F91&lt;an_initial,$F91&gt;an_final,$I91=FALSE),"",(HLOOKUP(E91,ii11punctaje,2,FALSE))*VLOOKUP(J91,Coef!$E$2:$F$17,2,FALSE))</f>
        <v/>
      </c>
      <c r="H91" s="58" t="str">
        <f t="shared" si="4"/>
        <v/>
      </c>
      <c r="I91" s="342" t="b">
        <f t="shared" si="5"/>
        <v>0</v>
      </c>
      <c r="J91" s="346">
        <f t="shared" si="6"/>
        <v>1</v>
      </c>
      <c r="K91" s="33"/>
    </row>
    <row r="92" spans="1:11">
      <c r="A92" s="37">
        <v>83</v>
      </c>
      <c r="B92" s="6"/>
      <c r="C92" s="6"/>
      <c r="D92" s="6"/>
      <c r="E92" s="6"/>
      <c r="F92" s="212"/>
      <c r="G92" s="16" t="str">
        <f>IF(OR($B92="",$C92="",$D92="",$F92&lt;an_initial,$F92&gt;an_final,$I92=FALSE),"",(HLOOKUP(E92,ii11punctaje,2,FALSE))*VLOOKUP(J92,Coef!$E$2:$F$17,2,FALSE))</f>
        <v/>
      </c>
      <c r="H92" s="58" t="str">
        <f t="shared" si="4"/>
        <v/>
      </c>
      <c r="I92" s="342" t="b">
        <f t="shared" si="5"/>
        <v>0</v>
      </c>
      <c r="J92" s="346">
        <f t="shared" si="6"/>
        <v>1</v>
      </c>
      <c r="K92" s="33"/>
    </row>
    <row r="93" spans="1:11">
      <c r="A93" s="37">
        <v>84</v>
      </c>
      <c r="B93" s="6"/>
      <c r="C93" s="6"/>
      <c r="D93" s="6"/>
      <c r="E93" s="6"/>
      <c r="F93" s="212"/>
      <c r="G93" s="16" t="str">
        <f>IF(OR($B93="",$C93="",$D93="",$F93&lt;an_initial,$F93&gt;an_final,$I93=FALSE),"",(HLOOKUP(E93,ii11punctaje,2,FALSE))*VLOOKUP(J93,Coef!$E$2:$F$17,2,FALSE))</f>
        <v/>
      </c>
      <c r="H93" s="58" t="str">
        <f t="shared" si="4"/>
        <v/>
      </c>
      <c r="I93" s="342" t="b">
        <f t="shared" si="5"/>
        <v>0</v>
      </c>
      <c r="J93" s="346">
        <f t="shared" si="6"/>
        <v>1</v>
      </c>
      <c r="K93" s="33"/>
    </row>
    <row r="94" spans="1:11">
      <c r="A94" s="37">
        <v>85</v>
      </c>
      <c r="B94" s="6"/>
      <c r="C94" s="6"/>
      <c r="D94" s="6"/>
      <c r="E94" s="6"/>
      <c r="F94" s="212"/>
      <c r="G94" s="16" t="str">
        <f>IF(OR($B94="",$C94="",$D94="",$F94&lt;an_initial,$F94&gt;an_final,$I94=FALSE),"",(HLOOKUP(E94,ii11punctaje,2,FALSE))*VLOOKUP(J94,Coef!$E$2:$F$17,2,FALSE))</f>
        <v/>
      </c>
      <c r="H94" s="58" t="str">
        <f t="shared" si="4"/>
        <v/>
      </c>
      <c r="I94" s="342" t="b">
        <f t="shared" si="5"/>
        <v>0</v>
      </c>
      <c r="J94" s="346">
        <f t="shared" si="6"/>
        <v>1</v>
      </c>
      <c r="K94" s="33"/>
    </row>
    <row r="95" spans="1:11">
      <c r="A95" s="37">
        <v>86</v>
      </c>
      <c r="B95" s="6"/>
      <c r="C95" s="6"/>
      <c r="D95" s="6"/>
      <c r="E95" s="6"/>
      <c r="F95" s="212"/>
      <c r="G95" s="16" t="str">
        <f>IF(OR($B95="",$C95="",$D95="",$F95&lt;an_initial,$F95&gt;an_final,$I95=FALSE),"",(HLOOKUP(E95,ii11punctaje,2,FALSE))*VLOOKUP(J95,Coef!$E$2:$F$17,2,FALSE))</f>
        <v/>
      </c>
      <c r="H95" s="58" t="str">
        <f t="shared" si="4"/>
        <v/>
      </c>
      <c r="I95" s="342" t="b">
        <f t="shared" si="5"/>
        <v>0</v>
      </c>
      <c r="J95" s="346">
        <f t="shared" si="6"/>
        <v>1</v>
      </c>
      <c r="K95" s="33"/>
    </row>
    <row r="96" spans="1:11">
      <c r="A96" s="37">
        <v>87</v>
      </c>
      <c r="B96" s="6"/>
      <c r="C96" s="6"/>
      <c r="D96" s="6"/>
      <c r="E96" s="6"/>
      <c r="F96" s="212"/>
      <c r="G96" s="16" t="str">
        <f>IF(OR($B96="",$C96="",$D96="",$F96&lt;an_initial,$F96&gt;an_final,$I96=FALSE),"",(HLOOKUP(E96,ii11punctaje,2,FALSE))*VLOOKUP(J96,Coef!$E$2:$F$17,2,FALSE))</f>
        <v/>
      </c>
      <c r="H96" s="58" t="str">
        <f t="shared" si="4"/>
        <v/>
      </c>
      <c r="I96" s="342" t="b">
        <f t="shared" si="5"/>
        <v>0</v>
      </c>
      <c r="J96" s="346">
        <f t="shared" si="6"/>
        <v>1</v>
      </c>
      <c r="K96" s="33"/>
    </row>
    <row r="97" spans="1:11">
      <c r="A97" s="37">
        <v>88</v>
      </c>
      <c r="B97" s="6"/>
      <c r="C97" s="6"/>
      <c r="D97" s="6"/>
      <c r="E97" s="6"/>
      <c r="F97" s="212"/>
      <c r="G97" s="16" t="str">
        <f>IF(OR($B97="",$C97="",$D97="",$F97&lt;an_initial,$F97&gt;an_final,$I97=FALSE),"",(HLOOKUP(E97,ii11punctaje,2,FALSE))*VLOOKUP(J97,Coef!$E$2:$F$17,2,FALSE))</f>
        <v/>
      </c>
      <c r="H97" s="58" t="str">
        <f t="shared" si="4"/>
        <v/>
      </c>
      <c r="I97" s="342" t="b">
        <f t="shared" si="5"/>
        <v>0</v>
      </c>
      <c r="J97" s="346">
        <f t="shared" si="6"/>
        <v>1</v>
      </c>
      <c r="K97" s="33"/>
    </row>
    <row r="98" spans="1:11">
      <c r="A98" s="37">
        <v>89</v>
      </c>
      <c r="B98" s="6"/>
      <c r="C98" s="6"/>
      <c r="D98" s="6"/>
      <c r="E98" s="6"/>
      <c r="F98" s="212"/>
      <c r="G98" s="16" t="str">
        <f>IF(OR($B98="",$C98="",$D98="",$F98&lt;an_initial,$F98&gt;an_final,$I98=FALSE),"",(HLOOKUP(E98,ii11punctaje,2,FALSE))*VLOOKUP(J98,Coef!$E$2:$F$17,2,FALSE))</f>
        <v/>
      </c>
      <c r="H98" s="58" t="str">
        <f t="shared" si="4"/>
        <v/>
      </c>
      <c r="I98" s="342" t="b">
        <f t="shared" si="5"/>
        <v>0</v>
      </c>
      <c r="J98" s="346">
        <f t="shared" si="6"/>
        <v>1</v>
      </c>
      <c r="K98" s="33"/>
    </row>
    <row r="99" spans="1:11">
      <c r="A99" s="37">
        <v>90</v>
      </c>
      <c r="B99" s="6"/>
      <c r="C99" s="6"/>
      <c r="D99" s="6"/>
      <c r="E99" s="6"/>
      <c r="F99" s="212"/>
      <c r="G99" s="16" t="str">
        <f>IF(OR($B99="",$C99="",$D99="",$F99&lt;an_initial,$F99&gt;an_final,$I99=FALSE),"",(HLOOKUP(E99,ii11punctaje,2,FALSE))*VLOOKUP(J99,Coef!$E$2:$F$17,2,FALSE))</f>
        <v/>
      </c>
      <c r="H99" s="58" t="str">
        <f t="shared" si="4"/>
        <v/>
      </c>
      <c r="I99" s="342" t="b">
        <f t="shared" si="5"/>
        <v>0</v>
      </c>
      <c r="J99" s="346">
        <f t="shared" si="6"/>
        <v>1</v>
      </c>
      <c r="K99" s="33"/>
    </row>
    <row r="100" spans="1:11">
      <c r="A100" s="37">
        <v>91</v>
      </c>
      <c r="B100" s="6"/>
      <c r="C100" s="6"/>
      <c r="D100" s="6"/>
      <c r="E100" s="6"/>
      <c r="F100" s="212"/>
      <c r="G100" s="16" t="str">
        <f>IF(OR($B100="",$C100="",$D100="",$F100&lt;an_initial,$F100&gt;an_final,$I100=FALSE),"",(HLOOKUP(E100,ii11punctaje,2,FALSE))*VLOOKUP(J100,Coef!$E$2:$F$17,2,FALSE))</f>
        <v/>
      </c>
      <c r="H100" s="58" t="str">
        <f t="shared" si="4"/>
        <v/>
      </c>
      <c r="I100" s="342" t="b">
        <f t="shared" si="5"/>
        <v>0</v>
      </c>
      <c r="J100" s="346">
        <f t="shared" si="6"/>
        <v>1</v>
      </c>
      <c r="K100" s="33"/>
    </row>
    <row r="101" spans="1:11">
      <c r="A101" s="37">
        <v>92</v>
      </c>
      <c r="B101" s="6"/>
      <c r="C101" s="6"/>
      <c r="D101" s="6"/>
      <c r="E101" s="6"/>
      <c r="F101" s="212"/>
      <c r="G101" s="16" t="str">
        <f>IF(OR($B101="",$C101="",$D101="",$F101&lt;an_initial,$F101&gt;an_final,$I101=FALSE),"",(HLOOKUP(E101,ii11punctaje,2,FALSE))*VLOOKUP(J101,Coef!$E$2:$F$17,2,FALSE))</f>
        <v/>
      </c>
      <c r="H101" s="58" t="str">
        <f t="shared" si="4"/>
        <v/>
      </c>
      <c r="I101" s="342" t="b">
        <f t="shared" si="5"/>
        <v>0</v>
      </c>
      <c r="J101" s="346">
        <f t="shared" si="6"/>
        <v>1</v>
      </c>
      <c r="K101" s="33"/>
    </row>
    <row r="102" spans="1:11">
      <c r="A102" s="37">
        <v>93</v>
      </c>
      <c r="B102" s="6"/>
      <c r="C102" s="6"/>
      <c r="D102" s="6"/>
      <c r="E102" s="6"/>
      <c r="F102" s="212"/>
      <c r="G102" s="16" t="str">
        <f>IF(OR($B102="",$C102="",$D102="",$F102&lt;an_initial,$F102&gt;an_final,$I102=FALSE),"",(HLOOKUP(E102,ii11punctaje,2,FALSE))*VLOOKUP(J102,Coef!$E$2:$F$17,2,FALSE))</f>
        <v/>
      </c>
      <c r="H102" s="58" t="str">
        <f t="shared" si="4"/>
        <v/>
      </c>
      <c r="I102" s="342" t="b">
        <f t="shared" si="5"/>
        <v>0</v>
      </c>
      <c r="J102" s="346">
        <f t="shared" si="6"/>
        <v>1</v>
      </c>
      <c r="K102" s="33"/>
    </row>
    <row r="103" spans="1:11">
      <c r="A103" s="37">
        <v>94</v>
      </c>
      <c r="B103" s="6"/>
      <c r="C103" s="6"/>
      <c r="D103" s="6"/>
      <c r="E103" s="6"/>
      <c r="F103" s="212"/>
      <c r="G103" s="16" t="str">
        <f>IF(OR($B103="",$C103="",$D103="",$F103&lt;an_initial,$F103&gt;an_final,$I103=FALSE),"",(HLOOKUP(E103,ii11punctaje,2,FALSE))*VLOOKUP(J103,Coef!$E$2:$F$17,2,FALSE))</f>
        <v/>
      </c>
      <c r="H103" s="58" t="str">
        <f t="shared" si="4"/>
        <v/>
      </c>
      <c r="I103" s="342" t="b">
        <f t="shared" si="5"/>
        <v>0</v>
      </c>
      <c r="J103" s="346">
        <f t="shared" si="6"/>
        <v>1</v>
      </c>
      <c r="K103" s="33"/>
    </row>
    <row r="104" spans="1:11">
      <c r="A104" s="37">
        <v>95</v>
      </c>
      <c r="B104" s="6"/>
      <c r="C104" s="6"/>
      <c r="D104" s="6"/>
      <c r="E104" s="6"/>
      <c r="F104" s="212"/>
      <c r="G104" s="16" t="str">
        <f>IF(OR($B104="",$C104="",$D104="",$F104&lt;an_initial,$F104&gt;an_final,$I104=FALSE),"",(HLOOKUP(E104,ii11punctaje,2,FALSE))*VLOOKUP(J104,Coef!$E$2:$F$17,2,FALSE))</f>
        <v/>
      </c>
      <c r="H104" s="58" t="str">
        <f t="shared" si="4"/>
        <v/>
      </c>
      <c r="I104" s="342" t="b">
        <f t="shared" si="5"/>
        <v>0</v>
      </c>
      <c r="J104" s="346">
        <f t="shared" si="6"/>
        <v>1</v>
      </c>
      <c r="K104" s="33"/>
    </row>
    <row r="105" spans="1:11">
      <c r="A105" s="37">
        <v>96</v>
      </c>
      <c r="B105" s="6"/>
      <c r="C105" s="6"/>
      <c r="D105" s="6"/>
      <c r="E105" s="6"/>
      <c r="F105" s="212"/>
      <c r="G105" s="16" t="str">
        <f>IF(OR($B105="",$C105="",$D105="",$F105&lt;an_initial,$F105&gt;an_final,$I105=FALSE),"",(HLOOKUP(E105,ii11punctaje,2,FALSE))*VLOOKUP(J105,Coef!$E$2:$F$17,2,FALSE))</f>
        <v/>
      </c>
      <c r="H105" s="58" t="str">
        <f t="shared" si="4"/>
        <v/>
      </c>
      <c r="I105" s="342" t="b">
        <f t="shared" si="5"/>
        <v>0</v>
      </c>
      <c r="J105" s="346">
        <f t="shared" si="6"/>
        <v>1</v>
      </c>
      <c r="K105" s="33"/>
    </row>
    <row r="106" spans="1:11">
      <c r="A106" s="37">
        <v>97</v>
      </c>
      <c r="B106" s="6"/>
      <c r="C106" s="6"/>
      <c r="D106" s="6"/>
      <c r="E106" s="6"/>
      <c r="F106" s="212"/>
      <c r="G106" s="16" t="str">
        <f>IF(OR($B106="",$C106="",$D106="",$F106&lt;an_initial,$F106&gt;an_final,$I106=FALSE),"",(HLOOKUP(E106,ii11punctaje,2,FALSE))*VLOOKUP(J106,Coef!$E$2:$F$17,2,FALSE))</f>
        <v/>
      </c>
      <c r="H106" s="58" t="str">
        <f t="shared" si="4"/>
        <v/>
      </c>
      <c r="I106" s="342" t="b">
        <f t="shared" si="5"/>
        <v>0</v>
      </c>
      <c r="J106" s="346">
        <f t="shared" ref="J106:J137" si="7">LEN(B106)-LEN(SUBSTITUTE(B106,",",""))+1</f>
        <v>1</v>
      </c>
      <c r="K106" s="33"/>
    </row>
    <row r="107" spans="1:11">
      <c r="A107" s="37">
        <v>98</v>
      </c>
      <c r="B107" s="6"/>
      <c r="C107" s="6"/>
      <c r="D107" s="6"/>
      <c r="E107" s="6"/>
      <c r="F107" s="212"/>
      <c r="G107" s="16" t="str">
        <f>IF(OR($B107="",$C107="",$D107="",$F107&lt;an_initial,$F107&gt;an_final,$I107=FALSE),"",(HLOOKUP(E107,ii11punctaje,2,FALSE))*VLOOKUP(J107,Coef!$E$2:$F$17,2,FALSE))</f>
        <v/>
      </c>
      <c r="H107" s="58" t="str">
        <f t="shared" si="4"/>
        <v/>
      </c>
      <c r="I107" s="342" t="b">
        <f t="shared" si="5"/>
        <v>0</v>
      </c>
      <c r="J107" s="346">
        <f t="shared" si="7"/>
        <v>1</v>
      </c>
      <c r="K107" s="33"/>
    </row>
    <row r="108" spans="1:11">
      <c r="A108" s="37">
        <v>99</v>
      </c>
      <c r="B108" s="6"/>
      <c r="C108" s="6"/>
      <c r="D108" s="6"/>
      <c r="E108" s="6"/>
      <c r="F108" s="212"/>
      <c r="G108" s="16" t="str">
        <f>IF(OR($B108="",$C108="",$D108="",$F108&lt;an_initial,$F108&gt;an_final,$I108=FALSE),"",(HLOOKUP(E108,ii11punctaje,2,FALSE))*VLOOKUP(J108,Coef!$E$2:$F$17,2,FALSE))</f>
        <v/>
      </c>
      <c r="H108" s="58" t="str">
        <f t="shared" si="4"/>
        <v/>
      </c>
      <c r="I108" s="342" t="b">
        <f t="shared" si="5"/>
        <v>0</v>
      </c>
      <c r="J108" s="346">
        <f t="shared" si="7"/>
        <v>1</v>
      </c>
      <c r="K108" s="33"/>
    </row>
    <row r="109" spans="1:11">
      <c r="A109" s="37">
        <v>100</v>
      </c>
      <c r="B109" s="6"/>
      <c r="C109" s="6"/>
      <c r="D109" s="6"/>
      <c r="E109" s="6"/>
      <c r="F109" s="212"/>
      <c r="G109" s="16" t="str">
        <f>IF(OR($B109="",$C109="",$D109="",$F109&lt;an_initial,$F109&gt;an_final,$I109=FALSE),"",(HLOOKUP(E109,ii11punctaje,2,FALSE))*VLOOKUP(J109,Coef!$E$2:$F$17,2,FALSE))</f>
        <v/>
      </c>
      <c r="H109" s="58" t="str">
        <f t="shared" si="4"/>
        <v/>
      </c>
      <c r="I109" s="342" t="b">
        <f t="shared" si="5"/>
        <v>0</v>
      </c>
      <c r="J109" s="346">
        <f t="shared" si="7"/>
        <v>1</v>
      </c>
      <c r="K109" s="33"/>
    </row>
    <row r="110" spans="1:11">
      <c r="A110" s="37">
        <v>101</v>
      </c>
      <c r="B110" s="6"/>
      <c r="C110" s="6"/>
      <c r="D110" s="6"/>
      <c r="E110" s="6"/>
      <c r="F110" s="212"/>
      <c r="G110" s="16" t="str">
        <f>IF(OR($B110="",$C110="",$D110="",$F110&lt;an_initial,$F110&gt;an_final,$I110=FALSE),"",(HLOOKUP(E110,ii11punctaje,2,FALSE))*VLOOKUP(J110,Coef!$E$2:$F$17,2,FALSE))</f>
        <v/>
      </c>
      <c r="H110" s="58" t="str">
        <f t="shared" si="4"/>
        <v/>
      </c>
      <c r="I110" s="342" t="b">
        <f t="shared" si="5"/>
        <v>0</v>
      </c>
      <c r="J110" s="346">
        <f t="shared" si="7"/>
        <v>1</v>
      </c>
      <c r="K110" s="33"/>
    </row>
    <row r="111" spans="1:11">
      <c r="A111" s="37">
        <v>102</v>
      </c>
      <c r="B111" s="6"/>
      <c r="C111" s="6"/>
      <c r="D111" s="6"/>
      <c r="E111" s="6"/>
      <c r="F111" s="212"/>
      <c r="G111" s="16" t="str">
        <f>IF(OR($B111="",$C111="",$D111="",$F111&lt;an_initial,$F111&gt;an_final,$I111=FALSE),"",(HLOOKUP(E111,ii11punctaje,2,FALSE))*VLOOKUP(J111,Coef!$E$2:$F$17,2,FALSE))</f>
        <v/>
      </c>
      <c r="H111" s="58" t="str">
        <f t="shared" si="4"/>
        <v/>
      </c>
      <c r="I111" s="342" t="b">
        <f t="shared" si="5"/>
        <v>0</v>
      </c>
      <c r="J111" s="346">
        <f t="shared" si="7"/>
        <v>1</v>
      </c>
      <c r="K111" s="33"/>
    </row>
    <row r="112" spans="1:11">
      <c r="A112" s="37">
        <v>103</v>
      </c>
      <c r="B112" s="6"/>
      <c r="C112" s="6"/>
      <c r="D112" s="6"/>
      <c r="E112" s="6"/>
      <c r="F112" s="212"/>
      <c r="G112" s="16" t="str">
        <f>IF(OR($B112="",$C112="",$D112="",$F112&lt;an_initial,$F112&gt;an_final,$I112=FALSE),"",(HLOOKUP(E112,ii11punctaje,2,FALSE))*VLOOKUP(J112,Coef!$E$2:$F$17,2,FALSE))</f>
        <v/>
      </c>
      <c r="H112" s="58" t="str">
        <f t="shared" si="4"/>
        <v/>
      </c>
      <c r="I112" s="342" t="b">
        <f t="shared" si="5"/>
        <v>0</v>
      </c>
      <c r="J112" s="346">
        <f t="shared" si="7"/>
        <v>1</v>
      </c>
      <c r="K112" s="33"/>
    </row>
    <row r="113" spans="1:11">
      <c r="A113" s="37">
        <v>104</v>
      </c>
      <c r="B113" s="6"/>
      <c r="C113" s="6"/>
      <c r="D113" s="6"/>
      <c r="E113" s="6"/>
      <c r="F113" s="212"/>
      <c r="G113" s="16" t="str">
        <f>IF(OR($B113="",$C113="",$D113="",$F113&lt;an_initial,$F113&gt;an_final,$I113=FALSE),"",(HLOOKUP(E113,ii11punctaje,2,FALSE))*VLOOKUP(J113,Coef!$E$2:$F$17,2,FALSE))</f>
        <v/>
      </c>
      <c r="H113" s="58" t="str">
        <f t="shared" si="4"/>
        <v/>
      </c>
      <c r="I113" s="342" t="b">
        <f t="shared" si="5"/>
        <v>0</v>
      </c>
      <c r="J113" s="346">
        <f t="shared" si="7"/>
        <v>1</v>
      </c>
      <c r="K113" s="33"/>
    </row>
    <row r="114" spans="1:11">
      <c r="A114" s="37">
        <v>105</v>
      </c>
      <c r="B114" s="6"/>
      <c r="C114" s="6"/>
      <c r="D114" s="6"/>
      <c r="E114" s="6"/>
      <c r="F114" s="212"/>
      <c r="G114" s="16" t="str">
        <f>IF(OR($B114="",$C114="",$D114="",$F114&lt;an_initial,$F114&gt;an_final,$I114=FALSE),"",(HLOOKUP(E114,ii11punctaje,2,FALSE))*VLOOKUP(J114,Coef!$E$2:$F$17,2,FALSE))</f>
        <v/>
      </c>
      <c r="H114" s="58" t="str">
        <f t="shared" si="4"/>
        <v/>
      </c>
      <c r="I114" s="342" t="b">
        <f t="shared" si="5"/>
        <v>0</v>
      </c>
      <c r="J114" s="346">
        <f t="shared" si="7"/>
        <v>1</v>
      </c>
      <c r="K114" s="33"/>
    </row>
    <row r="115" spans="1:11">
      <c r="A115" s="37">
        <v>106</v>
      </c>
      <c r="B115" s="6"/>
      <c r="C115" s="6"/>
      <c r="D115" s="6"/>
      <c r="E115" s="6"/>
      <c r="F115" s="212"/>
      <c r="G115" s="16" t="str">
        <f>IF(OR($B115="",$C115="",$D115="",$F115&lt;an_initial,$F115&gt;an_final,$I115=FALSE),"",(HLOOKUP(E115,ii11punctaje,2,FALSE))*VLOOKUP(J115,Coef!$E$2:$F$17,2,FALSE))</f>
        <v/>
      </c>
      <c r="H115" s="58" t="str">
        <f t="shared" si="4"/>
        <v/>
      </c>
      <c r="I115" s="342" t="b">
        <f t="shared" si="5"/>
        <v>0</v>
      </c>
      <c r="J115" s="346">
        <f t="shared" si="7"/>
        <v>1</v>
      </c>
      <c r="K115" s="33"/>
    </row>
    <row r="116" spans="1:11">
      <c r="A116" s="37">
        <v>107</v>
      </c>
      <c r="B116" s="6"/>
      <c r="C116" s="6"/>
      <c r="D116" s="6"/>
      <c r="E116" s="6"/>
      <c r="F116" s="212"/>
      <c r="G116" s="16" t="str">
        <f>IF(OR($B116="",$C116="",$D116="",$F116&lt;an_initial,$F116&gt;an_final,$I116=FALSE),"",(HLOOKUP(E116,ii11punctaje,2,FALSE))*VLOOKUP(J116,Coef!$E$2:$F$17,2,FALSE))</f>
        <v/>
      </c>
      <c r="H116" s="58" t="str">
        <f t="shared" si="4"/>
        <v/>
      </c>
      <c r="I116" s="342" t="b">
        <f t="shared" si="5"/>
        <v>0</v>
      </c>
      <c r="J116" s="346">
        <f t="shared" si="7"/>
        <v>1</v>
      </c>
      <c r="K116" s="33"/>
    </row>
    <row r="117" spans="1:11">
      <c r="A117" s="37">
        <v>108</v>
      </c>
      <c r="B117" s="6"/>
      <c r="C117" s="6"/>
      <c r="D117" s="6"/>
      <c r="E117" s="6"/>
      <c r="F117" s="212"/>
      <c r="G117" s="16" t="str">
        <f>IF(OR($B117="",$C117="",$D117="",$F117&lt;an_initial,$F117&gt;an_final,$I117=FALSE),"",(HLOOKUP(E117,ii11punctaje,2,FALSE))*VLOOKUP(J117,Coef!$E$2:$F$17,2,FALSE))</f>
        <v/>
      </c>
      <c r="H117" s="58" t="str">
        <f t="shared" si="4"/>
        <v/>
      </c>
      <c r="I117" s="342" t="b">
        <f t="shared" si="5"/>
        <v>0</v>
      </c>
      <c r="J117" s="346">
        <f t="shared" si="7"/>
        <v>1</v>
      </c>
      <c r="K117" s="33"/>
    </row>
    <row r="118" spans="1:11">
      <c r="A118" s="37">
        <v>109</v>
      </c>
      <c r="B118" s="6"/>
      <c r="C118" s="6"/>
      <c r="D118" s="6"/>
      <c r="E118" s="6"/>
      <c r="F118" s="212"/>
      <c r="G118" s="16" t="str">
        <f>IF(OR($B118="",$C118="",$D118="",$F118&lt;an_initial,$F118&gt;an_final,$I118=FALSE),"",(HLOOKUP(E118,ii11punctaje,2,FALSE))*VLOOKUP(J118,Coef!$E$2:$F$17,2,FALSE))</f>
        <v/>
      </c>
      <c r="H118" s="58" t="str">
        <f t="shared" si="4"/>
        <v/>
      </c>
      <c r="I118" s="342" t="b">
        <f t="shared" si="5"/>
        <v>0</v>
      </c>
      <c r="J118" s="346">
        <f t="shared" si="7"/>
        <v>1</v>
      </c>
      <c r="K118" s="33"/>
    </row>
    <row r="119" spans="1:11">
      <c r="A119" s="37">
        <v>110</v>
      </c>
      <c r="B119" s="6"/>
      <c r="C119" s="6"/>
      <c r="D119" s="6"/>
      <c r="E119" s="6"/>
      <c r="F119" s="212"/>
      <c r="G119" s="16" t="str">
        <f>IF(OR($B119="",$C119="",$D119="",$F119&lt;an_initial,$F119&gt;an_final,$I119=FALSE),"",(HLOOKUP(E119,ii11punctaje,2,FALSE))*VLOOKUP(J119,Coef!$E$2:$F$17,2,FALSE))</f>
        <v/>
      </c>
      <c r="H119" s="58" t="str">
        <f t="shared" si="4"/>
        <v/>
      </c>
      <c r="I119" s="342" t="b">
        <f t="shared" si="5"/>
        <v>0</v>
      </c>
      <c r="J119" s="346">
        <f t="shared" si="7"/>
        <v>1</v>
      </c>
      <c r="K119" s="33"/>
    </row>
    <row r="120" spans="1:11">
      <c r="A120" s="37">
        <v>111</v>
      </c>
      <c r="B120" s="6"/>
      <c r="C120" s="6"/>
      <c r="D120" s="6"/>
      <c r="E120" s="6"/>
      <c r="F120" s="212"/>
      <c r="G120" s="16" t="str">
        <f>IF(OR($B120="",$C120="",$D120="",$F120&lt;an_initial,$F120&gt;an_final,$I120=FALSE),"",(HLOOKUP(E120,ii11punctaje,2,FALSE))*VLOOKUP(J120,Coef!$E$2:$F$17,2,FALSE))</f>
        <v/>
      </c>
      <c r="H120" s="58" t="str">
        <f t="shared" si="4"/>
        <v/>
      </c>
      <c r="I120" s="342" t="b">
        <f t="shared" si="5"/>
        <v>0</v>
      </c>
      <c r="J120" s="346">
        <f t="shared" si="7"/>
        <v>1</v>
      </c>
      <c r="K120" s="33"/>
    </row>
    <row r="121" spans="1:11">
      <c r="A121" s="37">
        <v>112</v>
      </c>
      <c r="B121" s="6"/>
      <c r="C121" s="6"/>
      <c r="D121" s="6"/>
      <c r="E121" s="6"/>
      <c r="F121" s="212"/>
      <c r="G121" s="16" t="str">
        <f>IF(OR($B121="",$C121="",$D121="",$F121&lt;an_initial,$F121&gt;an_final,$I121=FALSE),"",(HLOOKUP(E121,ii11punctaje,2,FALSE))*VLOOKUP(J121,Coef!$E$2:$F$17,2,FALSE))</f>
        <v/>
      </c>
      <c r="H121" s="58" t="str">
        <f t="shared" si="4"/>
        <v/>
      </c>
      <c r="I121" s="342" t="b">
        <f t="shared" si="5"/>
        <v>0</v>
      </c>
      <c r="J121" s="346">
        <f t="shared" si="7"/>
        <v>1</v>
      </c>
      <c r="K121" s="33"/>
    </row>
    <row r="122" spans="1:11">
      <c r="A122" s="37">
        <v>113</v>
      </c>
      <c r="B122" s="6"/>
      <c r="C122" s="6"/>
      <c r="D122" s="6"/>
      <c r="E122" s="6"/>
      <c r="F122" s="212"/>
      <c r="G122" s="16" t="str">
        <f>IF(OR($B122="",$C122="",$D122="",$F122&lt;an_initial,$F122&gt;an_final,$I122=FALSE),"",(HLOOKUP(E122,ii11punctaje,2,FALSE))*VLOOKUP(J122,Coef!$E$2:$F$17,2,FALSE))</f>
        <v/>
      </c>
      <c r="H122" s="58" t="str">
        <f t="shared" si="4"/>
        <v/>
      </c>
      <c r="I122" s="342" t="b">
        <f t="shared" si="5"/>
        <v>0</v>
      </c>
      <c r="J122" s="346">
        <f t="shared" si="7"/>
        <v>1</v>
      </c>
      <c r="K122" s="33"/>
    </row>
    <row r="123" spans="1:11">
      <c r="A123" s="37">
        <v>114</v>
      </c>
      <c r="B123" s="6"/>
      <c r="C123" s="6"/>
      <c r="D123" s="6"/>
      <c r="E123" s="6"/>
      <c r="F123" s="212"/>
      <c r="G123" s="16" t="str">
        <f>IF(OR($B123="",$C123="",$D123="",$F123&lt;an_initial,$F123&gt;an_final,$I123=FALSE),"",(HLOOKUP(E123,ii11punctaje,2,FALSE))*VLOOKUP(J123,Coef!$E$2:$F$17,2,FALSE))</f>
        <v/>
      </c>
      <c r="H123" s="58" t="str">
        <f t="shared" si="4"/>
        <v/>
      </c>
      <c r="I123" s="342" t="b">
        <f t="shared" si="5"/>
        <v>0</v>
      </c>
      <c r="J123" s="346">
        <f t="shared" si="7"/>
        <v>1</v>
      </c>
      <c r="K123" s="33"/>
    </row>
    <row r="124" spans="1:11">
      <c r="A124" s="37">
        <v>115</v>
      </c>
      <c r="B124" s="6"/>
      <c r="C124" s="6"/>
      <c r="D124" s="6"/>
      <c r="E124" s="6"/>
      <c r="F124" s="212"/>
      <c r="G124" s="16" t="str">
        <f>IF(OR($B124="",$C124="",$D124="",$F124&lt;an_initial,$F124&gt;an_final,$I124=FALSE),"",(HLOOKUP(E124,ii11punctaje,2,FALSE))*VLOOKUP(J124,Coef!$E$2:$F$17,2,FALSE))</f>
        <v/>
      </c>
      <c r="H124" s="58" t="str">
        <f t="shared" si="4"/>
        <v/>
      </c>
      <c r="I124" s="342" t="b">
        <f t="shared" si="5"/>
        <v>0</v>
      </c>
      <c r="J124" s="346">
        <f t="shared" si="7"/>
        <v>1</v>
      </c>
      <c r="K124" s="33"/>
    </row>
    <row r="125" spans="1:11">
      <c r="A125" s="37">
        <v>116</v>
      </c>
      <c r="B125" s="6"/>
      <c r="C125" s="6"/>
      <c r="D125" s="6"/>
      <c r="E125" s="6"/>
      <c r="F125" s="212"/>
      <c r="G125" s="16" t="str">
        <f>IF(OR($B125="",$C125="",$D125="",$F125&lt;an_initial,$F125&gt;an_final,$I125=FALSE),"",(HLOOKUP(E125,ii11punctaje,2,FALSE))*VLOOKUP(J125,Coef!$E$2:$F$17,2,FALSE))</f>
        <v/>
      </c>
      <c r="H125" s="58" t="str">
        <f t="shared" si="4"/>
        <v/>
      </c>
      <c r="I125" s="342" t="b">
        <f t="shared" si="5"/>
        <v>0</v>
      </c>
      <c r="J125" s="346">
        <f t="shared" si="7"/>
        <v>1</v>
      </c>
      <c r="K125" s="33"/>
    </row>
    <row r="126" spans="1:11">
      <c r="A126" s="37">
        <v>117</v>
      </c>
      <c r="B126" s="6"/>
      <c r="C126" s="6"/>
      <c r="D126" s="6"/>
      <c r="E126" s="6"/>
      <c r="F126" s="212"/>
      <c r="G126" s="16" t="str">
        <f>IF(OR($B126="",$C126="",$D126="",$F126&lt;an_initial,$F126&gt;an_final,$I126=FALSE),"",(HLOOKUP(E126,ii11punctaje,2,FALSE))*VLOOKUP(J126,Coef!$E$2:$F$17,2,FALSE))</f>
        <v/>
      </c>
      <c r="H126" s="58" t="str">
        <f t="shared" si="4"/>
        <v/>
      </c>
      <c r="I126" s="342" t="b">
        <f t="shared" si="5"/>
        <v>0</v>
      </c>
      <c r="J126" s="346">
        <f t="shared" si="7"/>
        <v>1</v>
      </c>
      <c r="K126" s="33"/>
    </row>
    <row r="127" spans="1:11">
      <c r="A127" s="37">
        <v>118</v>
      </c>
      <c r="B127" s="6"/>
      <c r="C127" s="6"/>
      <c r="D127" s="6"/>
      <c r="E127" s="6"/>
      <c r="F127" s="212"/>
      <c r="G127" s="16" t="str">
        <f>IF(OR($B127="",$C127="",$D127="",$F127&lt;an_initial,$F127&gt;an_final,$I127=FALSE),"",(HLOOKUP(E127,ii11punctaje,2,FALSE))*VLOOKUP(J127,Coef!$E$2:$F$17,2,FALSE))</f>
        <v/>
      </c>
      <c r="H127" s="58" t="str">
        <f t="shared" si="4"/>
        <v/>
      </c>
      <c r="I127" s="342" t="b">
        <f t="shared" si="5"/>
        <v>0</v>
      </c>
      <c r="J127" s="346">
        <f t="shared" si="7"/>
        <v>1</v>
      </c>
      <c r="K127" s="33"/>
    </row>
    <row r="128" spans="1:11">
      <c r="A128" s="37">
        <v>119</v>
      </c>
      <c r="B128" s="6"/>
      <c r="C128" s="6"/>
      <c r="D128" s="6"/>
      <c r="E128" s="6"/>
      <c r="F128" s="212"/>
      <c r="G128" s="16" t="str">
        <f>IF(OR($B128="",$C128="",$D128="",$F128&lt;an_initial,$F128&gt;an_final,$I128=FALSE),"",(HLOOKUP(E128,ii11punctaje,2,FALSE))*VLOOKUP(J128,Coef!$E$2:$F$17,2,FALSE))</f>
        <v/>
      </c>
      <c r="H128" s="58" t="str">
        <f t="shared" si="4"/>
        <v/>
      </c>
      <c r="I128" s="342" t="b">
        <f t="shared" si="5"/>
        <v>0</v>
      </c>
      <c r="J128" s="346">
        <f t="shared" si="7"/>
        <v>1</v>
      </c>
      <c r="K128" s="33"/>
    </row>
    <row r="129" spans="1:11">
      <c r="A129" s="37">
        <v>120</v>
      </c>
      <c r="B129" s="6"/>
      <c r="C129" s="6"/>
      <c r="D129" s="6"/>
      <c r="E129" s="6"/>
      <c r="F129" s="212"/>
      <c r="G129" s="16" t="str">
        <f>IF(OR($B129="",$C129="",$D129="",$F129&lt;an_initial,$F129&gt;an_final,$I129=FALSE),"",(HLOOKUP(E129,ii11punctaje,2,FALSE))*VLOOKUP(J129,Coef!$E$2:$F$17,2,FALSE))</f>
        <v/>
      </c>
      <c r="H129" s="58" t="str">
        <f t="shared" si="4"/>
        <v/>
      </c>
      <c r="I129" s="342" t="b">
        <f t="shared" si="5"/>
        <v>0</v>
      </c>
      <c r="J129" s="346">
        <f t="shared" si="7"/>
        <v>1</v>
      </c>
      <c r="K129" s="33"/>
    </row>
    <row r="130" spans="1:11">
      <c r="A130" s="37">
        <v>121</v>
      </c>
      <c r="B130" s="6"/>
      <c r="C130" s="6"/>
      <c r="D130" s="6"/>
      <c r="E130" s="6"/>
      <c r="F130" s="212"/>
      <c r="G130" s="16" t="str">
        <f>IF(OR($B130="",$C130="",$D130="",$F130&lt;an_initial,$F130&gt;an_final,$I130=FALSE),"",(HLOOKUP(E130,ii11punctaje,2,FALSE))*VLOOKUP(J130,Coef!$E$2:$F$17,2,FALSE))</f>
        <v/>
      </c>
      <c r="H130" s="58" t="str">
        <f t="shared" si="4"/>
        <v/>
      </c>
      <c r="I130" s="342" t="b">
        <f t="shared" si="5"/>
        <v>0</v>
      </c>
      <c r="J130" s="346">
        <f t="shared" si="7"/>
        <v>1</v>
      </c>
      <c r="K130" s="33"/>
    </row>
    <row r="131" spans="1:11">
      <c r="A131" s="37">
        <v>122</v>
      </c>
      <c r="B131" s="6"/>
      <c r="C131" s="6"/>
      <c r="D131" s="6"/>
      <c r="E131" s="6"/>
      <c r="F131" s="212"/>
      <c r="G131" s="16" t="str">
        <f>IF(OR($B131="",$C131="",$D131="",$F131&lt;an_initial,$F131&gt;an_final,$I131=FALSE),"",(HLOOKUP(E131,ii11punctaje,2,FALSE))*VLOOKUP(J131,Coef!$E$2:$F$17,2,FALSE))</f>
        <v/>
      </c>
      <c r="H131" s="58" t="str">
        <f t="shared" si="4"/>
        <v/>
      </c>
      <c r="I131" s="342" t="b">
        <f t="shared" si="5"/>
        <v>0</v>
      </c>
      <c r="J131" s="346">
        <f t="shared" si="7"/>
        <v>1</v>
      </c>
      <c r="K131" s="33"/>
    </row>
    <row r="132" spans="1:11">
      <c r="A132" s="37">
        <v>123</v>
      </c>
      <c r="B132" s="6"/>
      <c r="C132" s="6"/>
      <c r="D132" s="6"/>
      <c r="E132" s="6"/>
      <c r="F132" s="212"/>
      <c r="G132" s="16" t="str">
        <f>IF(OR($B132="",$C132="",$D132="",$F132&lt;an_initial,$F132&gt;an_final,$I132=FALSE),"",(HLOOKUP(E132,ii11punctaje,2,FALSE))*VLOOKUP(J132,Coef!$E$2:$F$17,2,FALSE))</f>
        <v/>
      </c>
      <c r="H132" s="58" t="str">
        <f t="shared" si="4"/>
        <v/>
      </c>
      <c r="I132" s="342" t="b">
        <f t="shared" si="5"/>
        <v>0</v>
      </c>
      <c r="J132" s="346">
        <f t="shared" si="7"/>
        <v>1</v>
      </c>
      <c r="K132" s="33"/>
    </row>
    <row r="133" spans="1:11">
      <c r="A133" s="37">
        <v>124</v>
      </c>
      <c r="B133" s="6"/>
      <c r="C133" s="6"/>
      <c r="D133" s="6"/>
      <c r="E133" s="6"/>
      <c r="F133" s="212"/>
      <c r="G133" s="16" t="str">
        <f>IF(OR($B133="",$C133="",$D133="",$F133&lt;an_initial,$F133&gt;an_final,$I133=FALSE),"",(HLOOKUP(E133,ii11punctaje,2,FALSE))*VLOOKUP(J133,Coef!$E$2:$F$17,2,FALSE))</f>
        <v/>
      </c>
      <c r="H133" s="58" t="str">
        <f t="shared" si="4"/>
        <v/>
      </c>
      <c r="I133" s="342" t="b">
        <f t="shared" si="5"/>
        <v>0</v>
      </c>
      <c r="J133" s="346">
        <f t="shared" si="7"/>
        <v>1</v>
      </c>
      <c r="K133" s="33"/>
    </row>
    <row r="134" spans="1:11">
      <c r="A134" s="37">
        <v>125</v>
      </c>
      <c r="B134" s="6"/>
      <c r="C134" s="6"/>
      <c r="D134" s="6"/>
      <c r="E134" s="6"/>
      <c r="F134" s="212"/>
      <c r="G134" s="16" t="str">
        <f>IF(OR($B134="",$C134="",$D134="",$F134&lt;an_initial,$F134&gt;an_final,$I134=FALSE),"",(HLOOKUP(E134,ii11punctaje,2,FALSE))*VLOOKUP(J134,Coef!$E$2:$F$17,2,FALSE))</f>
        <v/>
      </c>
      <c r="H134" s="58" t="str">
        <f t="shared" si="4"/>
        <v/>
      </c>
      <c r="I134" s="342" t="b">
        <f t="shared" si="5"/>
        <v>0</v>
      </c>
      <c r="J134" s="346">
        <f t="shared" si="7"/>
        <v>1</v>
      </c>
      <c r="K134" s="33"/>
    </row>
    <row r="135" spans="1:11">
      <c r="A135" s="37">
        <v>126</v>
      </c>
      <c r="B135" s="6"/>
      <c r="C135" s="6"/>
      <c r="D135" s="6"/>
      <c r="E135" s="6"/>
      <c r="F135" s="212"/>
      <c r="G135" s="16" t="str">
        <f>IF(OR($B135="",$C135="",$D135="",$F135&lt;an_initial,$F135&gt;an_final,$I135=FALSE),"",(HLOOKUP(E135,ii11punctaje,2,FALSE))*VLOOKUP(J135,Coef!$E$2:$F$17,2,FALSE))</f>
        <v/>
      </c>
      <c r="H135" s="58" t="str">
        <f t="shared" si="4"/>
        <v/>
      </c>
      <c r="I135" s="342" t="b">
        <f t="shared" si="5"/>
        <v>0</v>
      </c>
      <c r="J135" s="346">
        <f t="shared" si="7"/>
        <v>1</v>
      </c>
      <c r="K135" s="33"/>
    </row>
    <row r="136" spans="1:11">
      <c r="A136" s="37">
        <v>127</v>
      </c>
      <c r="B136" s="6"/>
      <c r="C136" s="6"/>
      <c r="D136" s="6"/>
      <c r="E136" s="6"/>
      <c r="F136" s="212"/>
      <c r="G136" s="16" t="str">
        <f>IF(OR($B136="",$C136="",$D136="",$F136&lt;an_initial,$F136&gt;an_final,$I136=FALSE),"",(HLOOKUP(E136,ii11punctaje,2,FALSE))*VLOOKUP(J136,Coef!$E$2:$F$17,2,FALSE))</f>
        <v/>
      </c>
      <c r="H136" s="58" t="str">
        <f t="shared" si="4"/>
        <v/>
      </c>
      <c r="I136" s="342" t="b">
        <f t="shared" si="5"/>
        <v>0</v>
      </c>
      <c r="J136" s="346">
        <f t="shared" si="7"/>
        <v>1</v>
      </c>
      <c r="K136" s="33"/>
    </row>
    <row r="137" spans="1:11">
      <c r="A137" s="37">
        <v>128</v>
      </c>
      <c r="B137" s="6"/>
      <c r="C137" s="6"/>
      <c r="D137" s="6"/>
      <c r="E137" s="6"/>
      <c r="F137" s="212"/>
      <c r="G137" s="16" t="str">
        <f>IF(OR($B137="",$C137="",$D137="",$F137&lt;an_initial,$F137&gt;an_final,$I137=FALSE),"",(HLOOKUP(E137,ii11punctaje,2,FALSE))*VLOOKUP(J137,Coef!$E$2:$F$17,2,FALSE))</f>
        <v/>
      </c>
      <c r="H137" s="58" t="str">
        <f t="shared" si="4"/>
        <v/>
      </c>
      <c r="I137" s="342" t="b">
        <f t="shared" si="5"/>
        <v>0</v>
      </c>
      <c r="J137" s="346">
        <f t="shared" si="7"/>
        <v>1</v>
      </c>
      <c r="K137" s="33"/>
    </row>
    <row r="138" spans="1:11">
      <c r="A138" s="37">
        <v>129</v>
      </c>
      <c r="B138" s="6"/>
      <c r="C138" s="6"/>
      <c r="D138" s="6"/>
      <c r="E138" s="6"/>
      <c r="F138" s="212"/>
      <c r="G138" s="16" t="str">
        <f>IF(OR($B138="",$C138="",$D138="",$F138&lt;an_initial,$F138&gt;an_final,$I138=FALSE),"",(HLOOKUP(E138,ii11punctaje,2,FALSE))*VLOOKUP(J138,Coef!$E$2:$F$17,2,FALSE))</f>
        <v/>
      </c>
      <c r="H138" s="58" t="str">
        <f t="shared" ref="H138:H201" si="8">IF(OR($B138="",$C138="",$D138="",$F138&gt;an_final,$I138=FALSE),"",IF($F138&gt;=an_initial,1,""))</f>
        <v/>
      </c>
      <c r="I138" s="342" t="b">
        <f t="shared" ref="I138:I201" si="9">IF(nume_candidat="",FALSE,ISNUMBER(SEARCH(nume_candidat,$B138)))</f>
        <v>0</v>
      </c>
      <c r="J138" s="346">
        <f t="shared" ref="J138:J169" si="10">LEN(B138)-LEN(SUBSTITUTE(B138,",",""))+1</f>
        <v>1</v>
      </c>
      <c r="K138" s="33"/>
    </row>
    <row r="139" spans="1:11">
      <c r="A139" s="37">
        <v>130</v>
      </c>
      <c r="B139" s="6"/>
      <c r="C139" s="6"/>
      <c r="D139" s="6"/>
      <c r="E139" s="6"/>
      <c r="F139" s="212"/>
      <c r="G139" s="16" t="str">
        <f>IF(OR($B139="",$C139="",$D139="",$F139&lt;an_initial,$F139&gt;an_final,$I139=FALSE),"",(HLOOKUP(E139,ii11punctaje,2,FALSE))*VLOOKUP(J139,Coef!$E$2:$F$17,2,FALSE))</f>
        <v/>
      </c>
      <c r="H139" s="58" t="str">
        <f t="shared" si="8"/>
        <v/>
      </c>
      <c r="I139" s="342" t="b">
        <f t="shared" si="9"/>
        <v>0</v>
      </c>
      <c r="J139" s="346">
        <f t="shared" si="10"/>
        <v>1</v>
      </c>
      <c r="K139" s="33"/>
    </row>
    <row r="140" spans="1:11">
      <c r="A140" s="37">
        <v>131</v>
      </c>
      <c r="B140" s="6"/>
      <c r="C140" s="6"/>
      <c r="D140" s="6"/>
      <c r="E140" s="6"/>
      <c r="F140" s="212"/>
      <c r="G140" s="16" t="str">
        <f>IF(OR($B140="",$C140="",$D140="",$F140&lt;an_initial,$F140&gt;an_final,$I140=FALSE),"",(HLOOKUP(E140,ii11punctaje,2,FALSE))*VLOOKUP(J140,Coef!$E$2:$F$17,2,FALSE))</f>
        <v/>
      </c>
      <c r="H140" s="58" t="str">
        <f t="shared" si="8"/>
        <v/>
      </c>
      <c r="I140" s="342" t="b">
        <f t="shared" si="9"/>
        <v>0</v>
      </c>
      <c r="J140" s="346">
        <f t="shared" si="10"/>
        <v>1</v>
      </c>
      <c r="K140" s="33"/>
    </row>
    <row r="141" spans="1:11">
      <c r="A141" s="37">
        <v>132</v>
      </c>
      <c r="B141" s="6"/>
      <c r="C141" s="6"/>
      <c r="D141" s="6"/>
      <c r="E141" s="6"/>
      <c r="F141" s="212"/>
      <c r="G141" s="16" t="str">
        <f>IF(OR($B141="",$C141="",$D141="",$F141&lt;an_initial,$F141&gt;an_final,$I141=FALSE),"",(HLOOKUP(E141,ii11punctaje,2,FALSE))*VLOOKUP(J141,Coef!$E$2:$F$17,2,FALSE))</f>
        <v/>
      </c>
      <c r="H141" s="58" t="str">
        <f t="shared" si="8"/>
        <v/>
      </c>
      <c r="I141" s="342" t="b">
        <f t="shared" si="9"/>
        <v>0</v>
      </c>
      <c r="J141" s="346">
        <f t="shared" si="10"/>
        <v>1</v>
      </c>
      <c r="K141" s="33"/>
    </row>
    <row r="142" spans="1:11">
      <c r="A142" s="37">
        <v>133</v>
      </c>
      <c r="B142" s="6"/>
      <c r="C142" s="6"/>
      <c r="D142" s="6"/>
      <c r="E142" s="6"/>
      <c r="F142" s="212"/>
      <c r="G142" s="16" t="str">
        <f>IF(OR($B142="",$C142="",$D142="",$F142&lt;an_initial,$F142&gt;an_final,$I142=FALSE),"",(HLOOKUP(E142,ii11punctaje,2,FALSE))*VLOOKUP(J142,Coef!$E$2:$F$17,2,FALSE))</f>
        <v/>
      </c>
      <c r="H142" s="58" t="str">
        <f t="shared" si="8"/>
        <v/>
      </c>
      <c r="I142" s="342" t="b">
        <f t="shared" si="9"/>
        <v>0</v>
      </c>
      <c r="J142" s="346">
        <f t="shared" si="10"/>
        <v>1</v>
      </c>
      <c r="K142" s="33"/>
    </row>
    <row r="143" spans="1:11">
      <c r="A143" s="37">
        <v>134</v>
      </c>
      <c r="B143" s="6"/>
      <c r="C143" s="6"/>
      <c r="D143" s="6"/>
      <c r="E143" s="6"/>
      <c r="F143" s="212"/>
      <c r="G143" s="16" t="str">
        <f>IF(OR($B143="",$C143="",$D143="",$F143&lt;an_initial,$F143&gt;an_final,$I143=FALSE),"",(HLOOKUP(E143,ii11punctaje,2,FALSE))*VLOOKUP(J143,Coef!$E$2:$F$17,2,FALSE))</f>
        <v/>
      </c>
      <c r="H143" s="58" t="str">
        <f t="shared" si="8"/>
        <v/>
      </c>
      <c r="I143" s="342" t="b">
        <f t="shared" si="9"/>
        <v>0</v>
      </c>
      <c r="J143" s="346">
        <f t="shared" si="10"/>
        <v>1</v>
      </c>
      <c r="K143" s="33"/>
    </row>
    <row r="144" spans="1:11">
      <c r="A144" s="37">
        <v>135</v>
      </c>
      <c r="B144" s="6"/>
      <c r="C144" s="6"/>
      <c r="D144" s="6"/>
      <c r="E144" s="6"/>
      <c r="F144" s="212"/>
      <c r="G144" s="16" t="str">
        <f>IF(OR($B144="",$C144="",$D144="",$F144&lt;an_initial,$F144&gt;an_final,$I144=FALSE),"",(HLOOKUP(E144,ii11punctaje,2,FALSE))*VLOOKUP(J144,Coef!$E$2:$F$17,2,FALSE))</f>
        <v/>
      </c>
      <c r="H144" s="58" t="str">
        <f t="shared" si="8"/>
        <v/>
      </c>
      <c r="I144" s="342" t="b">
        <f t="shared" si="9"/>
        <v>0</v>
      </c>
      <c r="J144" s="346">
        <f t="shared" si="10"/>
        <v>1</v>
      </c>
      <c r="K144" s="33"/>
    </row>
    <row r="145" spans="1:11">
      <c r="A145" s="37">
        <v>136</v>
      </c>
      <c r="B145" s="6"/>
      <c r="C145" s="6"/>
      <c r="D145" s="6"/>
      <c r="E145" s="6"/>
      <c r="F145" s="212"/>
      <c r="G145" s="16" t="str">
        <f>IF(OR($B145="",$C145="",$D145="",$F145&lt;an_initial,$F145&gt;an_final,$I145=FALSE),"",(HLOOKUP(E145,ii11punctaje,2,FALSE))*VLOOKUP(J145,Coef!$E$2:$F$17,2,FALSE))</f>
        <v/>
      </c>
      <c r="H145" s="58" t="str">
        <f t="shared" si="8"/>
        <v/>
      </c>
      <c r="I145" s="342" t="b">
        <f t="shared" si="9"/>
        <v>0</v>
      </c>
      <c r="J145" s="346">
        <f t="shared" si="10"/>
        <v>1</v>
      </c>
      <c r="K145" s="33"/>
    </row>
    <row r="146" spans="1:11">
      <c r="A146" s="37">
        <v>137</v>
      </c>
      <c r="B146" s="6"/>
      <c r="C146" s="6"/>
      <c r="D146" s="6"/>
      <c r="E146" s="6"/>
      <c r="F146" s="212"/>
      <c r="G146" s="16" t="str">
        <f>IF(OR($B146="",$C146="",$D146="",$F146&lt;an_initial,$F146&gt;an_final,$I146=FALSE),"",(HLOOKUP(E146,ii11punctaje,2,FALSE))*VLOOKUP(J146,Coef!$E$2:$F$17,2,FALSE))</f>
        <v/>
      </c>
      <c r="H146" s="58" t="str">
        <f t="shared" si="8"/>
        <v/>
      </c>
      <c r="I146" s="342" t="b">
        <f t="shared" si="9"/>
        <v>0</v>
      </c>
      <c r="J146" s="346">
        <f t="shared" si="10"/>
        <v>1</v>
      </c>
      <c r="K146" s="33"/>
    </row>
    <row r="147" spans="1:11">
      <c r="A147" s="37">
        <v>138</v>
      </c>
      <c r="B147" s="6"/>
      <c r="C147" s="6"/>
      <c r="D147" s="6"/>
      <c r="E147" s="6"/>
      <c r="F147" s="212"/>
      <c r="G147" s="16" t="str">
        <f>IF(OR($B147="",$C147="",$D147="",$F147&lt;an_initial,$F147&gt;an_final,$I147=FALSE),"",(HLOOKUP(E147,ii11punctaje,2,FALSE))*VLOOKUP(J147,Coef!$E$2:$F$17,2,FALSE))</f>
        <v/>
      </c>
      <c r="H147" s="58" t="str">
        <f t="shared" si="8"/>
        <v/>
      </c>
      <c r="I147" s="342" t="b">
        <f t="shared" si="9"/>
        <v>0</v>
      </c>
      <c r="J147" s="346">
        <f t="shared" si="10"/>
        <v>1</v>
      </c>
      <c r="K147" s="33"/>
    </row>
    <row r="148" spans="1:11">
      <c r="A148" s="37">
        <v>139</v>
      </c>
      <c r="B148" s="6"/>
      <c r="C148" s="6"/>
      <c r="D148" s="6"/>
      <c r="E148" s="6"/>
      <c r="F148" s="212"/>
      <c r="G148" s="16" t="str">
        <f>IF(OR($B148="",$C148="",$D148="",$F148&lt;an_initial,$F148&gt;an_final,$I148=FALSE),"",(HLOOKUP(E148,ii11punctaje,2,FALSE))*VLOOKUP(J148,Coef!$E$2:$F$17,2,FALSE))</f>
        <v/>
      </c>
      <c r="H148" s="58" t="str">
        <f t="shared" si="8"/>
        <v/>
      </c>
      <c r="I148" s="342" t="b">
        <f t="shared" si="9"/>
        <v>0</v>
      </c>
      <c r="J148" s="346">
        <f t="shared" si="10"/>
        <v>1</v>
      </c>
      <c r="K148" s="33"/>
    </row>
    <row r="149" spans="1:11">
      <c r="A149" s="37">
        <v>140</v>
      </c>
      <c r="B149" s="6"/>
      <c r="C149" s="6"/>
      <c r="D149" s="6"/>
      <c r="E149" s="6"/>
      <c r="F149" s="212"/>
      <c r="G149" s="16" t="str">
        <f>IF(OR($B149="",$C149="",$D149="",$F149&lt;an_initial,$F149&gt;an_final,$I149=FALSE),"",(HLOOKUP(E149,ii11punctaje,2,FALSE))*VLOOKUP(J149,Coef!$E$2:$F$17,2,FALSE))</f>
        <v/>
      </c>
      <c r="H149" s="58" t="str">
        <f t="shared" si="8"/>
        <v/>
      </c>
      <c r="I149" s="342" t="b">
        <f t="shared" si="9"/>
        <v>0</v>
      </c>
      <c r="J149" s="346">
        <f t="shared" si="10"/>
        <v>1</v>
      </c>
      <c r="K149" s="33"/>
    </row>
    <row r="150" spans="1:11">
      <c r="A150" s="37">
        <v>141</v>
      </c>
      <c r="B150" s="6"/>
      <c r="C150" s="6"/>
      <c r="D150" s="6"/>
      <c r="E150" s="6"/>
      <c r="F150" s="212"/>
      <c r="G150" s="16" t="str">
        <f>IF(OR($B150="",$C150="",$D150="",$F150&lt;an_initial,$F150&gt;an_final,$I150=FALSE),"",(HLOOKUP(E150,ii11punctaje,2,FALSE))*VLOOKUP(J150,Coef!$E$2:$F$17,2,FALSE))</f>
        <v/>
      </c>
      <c r="H150" s="58" t="str">
        <f t="shared" si="8"/>
        <v/>
      </c>
      <c r="I150" s="342" t="b">
        <f t="shared" si="9"/>
        <v>0</v>
      </c>
      <c r="J150" s="346">
        <f t="shared" si="10"/>
        <v>1</v>
      </c>
      <c r="K150" s="33"/>
    </row>
    <row r="151" spans="1:11">
      <c r="A151" s="37">
        <v>142</v>
      </c>
      <c r="B151" s="6"/>
      <c r="C151" s="6"/>
      <c r="D151" s="6"/>
      <c r="E151" s="6"/>
      <c r="F151" s="212"/>
      <c r="G151" s="16" t="str">
        <f>IF(OR($B151="",$C151="",$D151="",$F151&lt;an_initial,$F151&gt;an_final,$I151=FALSE),"",(HLOOKUP(E151,ii11punctaje,2,FALSE))*VLOOKUP(J151,Coef!$E$2:$F$17,2,FALSE))</f>
        <v/>
      </c>
      <c r="H151" s="58" t="str">
        <f t="shared" si="8"/>
        <v/>
      </c>
      <c r="I151" s="342" t="b">
        <f t="shared" si="9"/>
        <v>0</v>
      </c>
      <c r="J151" s="346">
        <f t="shared" si="10"/>
        <v>1</v>
      </c>
      <c r="K151" s="33"/>
    </row>
    <row r="152" spans="1:11">
      <c r="A152" s="37">
        <v>143</v>
      </c>
      <c r="B152" s="6"/>
      <c r="C152" s="6"/>
      <c r="D152" s="6"/>
      <c r="E152" s="6"/>
      <c r="F152" s="212"/>
      <c r="G152" s="16" t="str">
        <f>IF(OR($B152="",$C152="",$D152="",$F152&lt;an_initial,$F152&gt;an_final,$I152=FALSE),"",(HLOOKUP(E152,ii11punctaje,2,FALSE))*VLOOKUP(J152,Coef!$E$2:$F$17,2,FALSE))</f>
        <v/>
      </c>
      <c r="H152" s="58" t="str">
        <f t="shared" si="8"/>
        <v/>
      </c>
      <c r="I152" s="342" t="b">
        <f t="shared" si="9"/>
        <v>0</v>
      </c>
      <c r="J152" s="346">
        <f t="shared" si="10"/>
        <v>1</v>
      </c>
      <c r="K152" s="33"/>
    </row>
    <row r="153" spans="1:11">
      <c r="A153" s="37">
        <v>144</v>
      </c>
      <c r="B153" s="6"/>
      <c r="C153" s="6"/>
      <c r="D153" s="6"/>
      <c r="E153" s="6"/>
      <c r="F153" s="212"/>
      <c r="G153" s="16" t="str">
        <f>IF(OR($B153="",$C153="",$D153="",$F153&lt;an_initial,$F153&gt;an_final,$I153=FALSE),"",(HLOOKUP(E153,ii11punctaje,2,FALSE))*VLOOKUP(J153,Coef!$E$2:$F$17,2,FALSE))</f>
        <v/>
      </c>
      <c r="H153" s="58" t="str">
        <f t="shared" si="8"/>
        <v/>
      </c>
      <c r="I153" s="342" t="b">
        <f t="shared" si="9"/>
        <v>0</v>
      </c>
      <c r="J153" s="346">
        <f t="shared" si="10"/>
        <v>1</v>
      </c>
      <c r="K153" s="33"/>
    </row>
    <row r="154" spans="1:11">
      <c r="A154" s="37">
        <v>145</v>
      </c>
      <c r="B154" s="6"/>
      <c r="C154" s="6"/>
      <c r="D154" s="6"/>
      <c r="E154" s="6"/>
      <c r="F154" s="212"/>
      <c r="G154" s="16" t="str">
        <f>IF(OR($B154="",$C154="",$D154="",$F154&lt;an_initial,$F154&gt;an_final,$I154=FALSE),"",(HLOOKUP(E154,ii11punctaje,2,FALSE))*VLOOKUP(J154,Coef!$E$2:$F$17,2,FALSE))</f>
        <v/>
      </c>
      <c r="H154" s="58" t="str">
        <f t="shared" si="8"/>
        <v/>
      </c>
      <c r="I154" s="342" t="b">
        <f t="shared" si="9"/>
        <v>0</v>
      </c>
      <c r="J154" s="346">
        <f t="shared" si="10"/>
        <v>1</v>
      </c>
      <c r="K154" s="33"/>
    </row>
    <row r="155" spans="1:11">
      <c r="A155" s="37">
        <v>146</v>
      </c>
      <c r="B155" s="6"/>
      <c r="C155" s="6"/>
      <c r="D155" s="6"/>
      <c r="E155" s="6"/>
      <c r="F155" s="212"/>
      <c r="G155" s="16" t="str">
        <f>IF(OR($B155="",$C155="",$D155="",$F155&lt;an_initial,$F155&gt;an_final,$I155=FALSE),"",(HLOOKUP(E155,ii11punctaje,2,FALSE))*VLOOKUP(J155,Coef!$E$2:$F$17,2,FALSE))</f>
        <v/>
      </c>
      <c r="H155" s="58" t="str">
        <f t="shared" si="8"/>
        <v/>
      </c>
      <c r="I155" s="342" t="b">
        <f t="shared" si="9"/>
        <v>0</v>
      </c>
      <c r="J155" s="346">
        <f t="shared" si="10"/>
        <v>1</v>
      </c>
      <c r="K155" s="33"/>
    </row>
    <row r="156" spans="1:11">
      <c r="A156" s="37">
        <v>147</v>
      </c>
      <c r="B156" s="6"/>
      <c r="C156" s="6"/>
      <c r="D156" s="6"/>
      <c r="E156" s="6"/>
      <c r="F156" s="212"/>
      <c r="G156" s="16" t="str">
        <f>IF(OR($B156="",$C156="",$D156="",$F156&lt;an_initial,$F156&gt;an_final,$I156=FALSE),"",(HLOOKUP(E156,ii11punctaje,2,FALSE))*VLOOKUP(J156,Coef!$E$2:$F$17,2,FALSE))</f>
        <v/>
      </c>
      <c r="H156" s="58" t="str">
        <f t="shared" si="8"/>
        <v/>
      </c>
      <c r="I156" s="342" t="b">
        <f t="shared" si="9"/>
        <v>0</v>
      </c>
      <c r="J156" s="346">
        <f t="shared" si="10"/>
        <v>1</v>
      </c>
      <c r="K156" s="33"/>
    </row>
    <row r="157" spans="1:11">
      <c r="A157" s="37">
        <v>148</v>
      </c>
      <c r="B157" s="6"/>
      <c r="C157" s="6"/>
      <c r="D157" s="6"/>
      <c r="E157" s="6"/>
      <c r="F157" s="212"/>
      <c r="G157" s="16" t="str">
        <f>IF(OR($B157="",$C157="",$D157="",$F157&lt;an_initial,$F157&gt;an_final,$I157=FALSE),"",(HLOOKUP(E157,ii11punctaje,2,FALSE))*VLOOKUP(J157,Coef!$E$2:$F$17,2,FALSE))</f>
        <v/>
      </c>
      <c r="H157" s="58" t="str">
        <f t="shared" si="8"/>
        <v/>
      </c>
      <c r="I157" s="342" t="b">
        <f t="shared" si="9"/>
        <v>0</v>
      </c>
      <c r="J157" s="346">
        <f t="shared" si="10"/>
        <v>1</v>
      </c>
      <c r="K157" s="33"/>
    </row>
    <row r="158" spans="1:11">
      <c r="A158" s="37">
        <v>149</v>
      </c>
      <c r="B158" s="6"/>
      <c r="C158" s="6"/>
      <c r="D158" s="6"/>
      <c r="E158" s="6"/>
      <c r="F158" s="212"/>
      <c r="G158" s="16" t="str">
        <f>IF(OR($B158="",$C158="",$D158="",$F158&lt;an_initial,$F158&gt;an_final,$I158=FALSE),"",(HLOOKUP(E158,ii11punctaje,2,FALSE))*VLOOKUP(J158,Coef!$E$2:$F$17,2,FALSE))</f>
        <v/>
      </c>
      <c r="H158" s="58" t="str">
        <f t="shared" si="8"/>
        <v/>
      </c>
      <c r="I158" s="342" t="b">
        <f t="shared" si="9"/>
        <v>0</v>
      </c>
      <c r="J158" s="346">
        <f t="shared" si="10"/>
        <v>1</v>
      </c>
      <c r="K158" s="33"/>
    </row>
    <row r="159" spans="1:11">
      <c r="A159" s="37">
        <v>150</v>
      </c>
      <c r="B159" s="6"/>
      <c r="C159" s="6"/>
      <c r="D159" s="6"/>
      <c r="E159" s="6"/>
      <c r="F159" s="212"/>
      <c r="G159" s="16" t="str">
        <f>IF(OR($B159="",$C159="",$D159="",$F159&lt;an_initial,$F159&gt;an_final,$I159=FALSE),"",(HLOOKUP(E159,ii11punctaje,2,FALSE))*VLOOKUP(J159,Coef!$E$2:$F$17,2,FALSE))</f>
        <v/>
      </c>
      <c r="H159" s="58" t="str">
        <f t="shared" si="8"/>
        <v/>
      </c>
      <c r="I159" s="342" t="b">
        <f t="shared" si="9"/>
        <v>0</v>
      </c>
      <c r="J159" s="346">
        <f t="shared" si="10"/>
        <v>1</v>
      </c>
      <c r="K159" s="33"/>
    </row>
    <row r="160" spans="1:11">
      <c r="A160" s="37">
        <v>151</v>
      </c>
      <c r="B160" s="6"/>
      <c r="C160" s="6"/>
      <c r="D160" s="6"/>
      <c r="E160" s="6"/>
      <c r="F160" s="212"/>
      <c r="G160" s="16" t="str">
        <f>IF(OR($B160="",$C160="",$D160="",$F160&lt;an_initial,$F160&gt;an_final,$I160=FALSE),"",(HLOOKUP(E160,ii11punctaje,2,FALSE))*VLOOKUP(J160,Coef!$E$2:$F$17,2,FALSE))</f>
        <v/>
      </c>
      <c r="H160" s="58" t="str">
        <f t="shared" si="8"/>
        <v/>
      </c>
      <c r="I160" s="342" t="b">
        <f t="shared" si="9"/>
        <v>0</v>
      </c>
      <c r="J160" s="346">
        <f t="shared" si="10"/>
        <v>1</v>
      </c>
      <c r="K160" s="33"/>
    </row>
    <row r="161" spans="1:11">
      <c r="A161" s="37">
        <v>152</v>
      </c>
      <c r="B161" s="6"/>
      <c r="C161" s="6"/>
      <c r="D161" s="6"/>
      <c r="E161" s="6"/>
      <c r="F161" s="212"/>
      <c r="G161" s="16" t="str">
        <f>IF(OR($B161="",$C161="",$D161="",$F161&lt;an_initial,$F161&gt;an_final,$I161=FALSE),"",(HLOOKUP(E161,ii11punctaje,2,FALSE))*VLOOKUP(J161,Coef!$E$2:$F$17,2,FALSE))</f>
        <v/>
      </c>
      <c r="H161" s="58" t="str">
        <f t="shared" si="8"/>
        <v/>
      </c>
      <c r="I161" s="342" t="b">
        <f t="shared" si="9"/>
        <v>0</v>
      </c>
      <c r="J161" s="346">
        <f t="shared" si="10"/>
        <v>1</v>
      </c>
      <c r="K161" s="33"/>
    </row>
    <row r="162" spans="1:11">
      <c r="A162" s="37">
        <v>153</v>
      </c>
      <c r="B162" s="6"/>
      <c r="C162" s="6"/>
      <c r="D162" s="6"/>
      <c r="E162" s="6"/>
      <c r="F162" s="212"/>
      <c r="G162" s="16" t="str">
        <f>IF(OR($B162="",$C162="",$D162="",$F162&lt;an_initial,$F162&gt;an_final,$I162=FALSE),"",(HLOOKUP(E162,ii11punctaje,2,FALSE))*VLOOKUP(J162,Coef!$E$2:$F$17,2,FALSE))</f>
        <v/>
      </c>
      <c r="H162" s="58" t="str">
        <f t="shared" si="8"/>
        <v/>
      </c>
      <c r="I162" s="342" t="b">
        <f t="shared" si="9"/>
        <v>0</v>
      </c>
      <c r="J162" s="346">
        <f t="shared" si="10"/>
        <v>1</v>
      </c>
      <c r="K162" s="33"/>
    </row>
    <row r="163" spans="1:11">
      <c r="A163" s="37">
        <v>154</v>
      </c>
      <c r="B163" s="6"/>
      <c r="C163" s="6"/>
      <c r="D163" s="6"/>
      <c r="E163" s="6"/>
      <c r="F163" s="212"/>
      <c r="G163" s="16" t="str">
        <f>IF(OR($B163="",$C163="",$D163="",$F163&lt;an_initial,$F163&gt;an_final,$I163=FALSE),"",(HLOOKUP(E163,ii11punctaje,2,FALSE))*VLOOKUP(J163,Coef!$E$2:$F$17,2,FALSE))</f>
        <v/>
      </c>
      <c r="H163" s="58" t="str">
        <f t="shared" si="8"/>
        <v/>
      </c>
      <c r="I163" s="342" t="b">
        <f t="shared" si="9"/>
        <v>0</v>
      </c>
      <c r="J163" s="346">
        <f t="shared" si="10"/>
        <v>1</v>
      </c>
      <c r="K163" s="33"/>
    </row>
    <row r="164" spans="1:11">
      <c r="A164" s="37">
        <v>155</v>
      </c>
      <c r="B164" s="6"/>
      <c r="C164" s="6"/>
      <c r="D164" s="6"/>
      <c r="E164" s="6"/>
      <c r="F164" s="212"/>
      <c r="G164" s="16" t="str">
        <f>IF(OR($B164="",$C164="",$D164="",$F164&lt;an_initial,$F164&gt;an_final,$I164=FALSE),"",(HLOOKUP(E164,ii11punctaje,2,FALSE))*VLOOKUP(J164,Coef!$E$2:$F$17,2,FALSE))</f>
        <v/>
      </c>
      <c r="H164" s="58" t="str">
        <f t="shared" si="8"/>
        <v/>
      </c>
      <c r="I164" s="342" t="b">
        <f t="shared" si="9"/>
        <v>0</v>
      </c>
      <c r="J164" s="346">
        <f t="shared" si="10"/>
        <v>1</v>
      </c>
      <c r="K164" s="33"/>
    </row>
    <row r="165" spans="1:11">
      <c r="A165" s="37">
        <v>156</v>
      </c>
      <c r="B165" s="6"/>
      <c r="C165" s="6"/>
      <c r="D165" s="6"/>
      <c r="E165" s="6"/>
      <c r="F165" s="212"/>
      <c r="G165" s="16" t="str">
        <f>IF(OR($B165="",$C165="",$D165="",$F165&lt;an_initial,$F165&gt;an_final,$I165=FALSE),"",(HLOOKUP(E165,ii11punctaje,2,FALSE))*VLOOKUP(J165,Coef!$E$2:$F$17,2,FALSE))</f>
        <v/>
      </c>
      <c r="H165" s="58" t="str">
        <f t="shared" si="8"/>
        <v/>
      </c>
      <c r="I165" s="342" t="b">
        <f t="shared" si="9"/>
        <v>0</v>
      </c>
      <c r="J165" s="346">
        <f t="shared" si="10"/>
        <v>1</v>
      </c>
      <c r="K165" s="33"/>
    </row>
    <row r="166" spans="1:11">
      <c r="A166" s="37">
        <v>157</v>
      </c>
      <c r="B166" s="6"/>
      <c r="C166" s="6"/>
      <c r="D166" s="6"/>
      <c r="E166" s="6"/>
      <c r="F166" s="212"/>
      <c r="G166" s="16" t="str">
        <f>IF(OR($B166="",$C166="",$D166="",$F166&lt;an_initial,$F166&gt;an_final,$I166=FALSE),"",(HLOOKUP(E166,ii11punctaje,2,FALSE))*VLOOKUP(J166,Coef!$E$2:$F$17,2,FALSE))</f>
        <v/>
      </c>
      <c r="H166" s="58" t="str">
        <f t="shared" si="8"/>
        <v/>
      </c>
      <c r="I166" s="342" t="b">
        <f t="shared" si="9"/>
        <v>0</v>
      </c>
      <c r="J166" s="346">
        <f t="shared" si="10"/>
        <v>1</v>
      </c>
      <c r="K166" s="33"/>
    </row>
    <row r="167" spans="1:11">
      <c r="A167" s="37">
        <v>158</v>
      </c>
      <c r="B167" s="6"/>
      <c r="C167" s="6"/>
      <c r="D167" s="6"/>
      <c r="E167" s="6"/>
      <c r="F167" s="212"/>
      <c r="G167" s="16" t="str">
        <f>IF(OR($B167="",$C167="",$D167="",$F167&lt;an_initial,$F167&gt;an_final,$I167=FALSE),"",(HLOOKUP(E167,ii11punctaje,2,FALSE))*VLOOKUP(J167,Coef!$E$2:$F$17,2,FALSE))</f>
        <v/>
      </c>
      <c r="H167" s="58" t="str">
        <f t="shared" si="8"/>
        <v/>
      </c>
      <c r="I167" s="342" t="b">
        <f t="shared" si="9"/>
        <v>0</v>
      </c>
      <c r="J167" s="346">
        <f t="shared" si="10"/>
        <v>1</v>
      </c>
      <c r="K167" s="33"/>
    </row>
    <row r="168" spans="1:11">
      <c r="A168" s="37">
        <v>159</v>
      </c>
      <c r="B168" s="6"/>
      <c r="C168" s="6"/>
      <c r="D168" s="6"/>
      <c r="E168" s="6"/>
      <c r="F168" s="212"/>
      <c r="G168" s="16" t="str">
        <f>IF(OR($B168="",$C168="",$D168="",$F168&lt;an_initial,$F168&gt;an_final,$I168=FALSE),"",(HLOOKUP(E168,ii11punctaje,2,FALSE))*VLOOKUP(J168,Coef!$E$2:$F$17,2,FALSE))</f>
        <v/>
      </c>
      <c r="H168" s="58" t="str">
        <f t="shared" si="8"/>
        <v/>
      </c>
      <c r="I168" s="342" t="b">
        <f t="shared" si="9"/>
        <v>0</v>
      </c>
      <c r="J168" s="346">
        <f t="shared" si="10"/>
        <v>1</v>
      </c>
      <c r="K168" s="33"/>
    </row>
    <row r="169" spans="1:11">
      <c r="A169" s="37">
        <v>160</v>
      </c>
      <c r="B169" s="6"/>
      <c r="C169" s="6"/>
      <c r="D169" s="6"/>
      <c r="E169" s="6"/>
      <c r="F169" s="212"/>
      <c r="G169" s="16" t="str">
        <f>IF(OR($B169="",$C169="",$D169="",$F169&lt;an_initial,$F169&gt;an_final,$I169=FALSE),"",(HLOOKUP(E169,ii11punctaje,2,FALSE))*VLOOKUP(J169,Coef!$E$2:$F$17,2,FALSE))</f>
        <v/>
      </c>
      <c r="H169" s="58" t="str">
        <f t="shared" si="8"/>
        <v/>
      </c>
      <c r="I169" s="342" t="b">
        <f t="shared" si="9"/>
        <v>0</v>
      </c>
      <c r="J169" s="346">
        <f t="shared" si="10"/>
        <v>1</v>
      </c>
      <c r="K169" s="33"/>
    </row>
    <row r="170" spans="1:11">
      <c r="A170" s="37">
        <v>161</v>
      </c>
      <c r="B170" s="6"/>
      <c r="C170" s="6"/>
      <c r="D170" s="6"/>
      <c r="E170" s="6"/>
      <c r="F170" s="212"/>
      <c r="G170" s="16" t="str">
        <f>IF(OR($B170="",$C170="",$D170="",$F170&lt;an_initial,$F170&gt;an_final,$I170=FALSE),"",(HLOOKUP(E170,ii11punctaje,2,FALSE))*VLOOKUP(J170,Coef!$E$2:$F$17,2,FALSE))</f>
        <v/>
      </c>
      <c r="H170" s="58" t="str">
        <f t="shared" si="8"/>
        <v/>
      </c>
      <c r="I170" s="342" t="b">
        <f t="shared" si="9"/>
        <v>0</v>
      </c>
      <c r="J170" s="346">
        <f t="shared" ref="J170:J202" si="11">LEN(B170)-LEN(SUBSTITUTE(B170,",",""))+1</f>
        <v>1</v>
      </c>
      <c r="K170" s="33"/>
    </row>
    <row r="171" spans="1:11">
      <c r="A171" s="37">
        <v>162</v>
      </c>
      <c r="B171" s="6"/>
      <c r="C171" s="6"/>
      <c r="D171" s="6"/>
      <c r="E171" s="6"/>
      <c r="F171" s="212"/>
      <c r="G171" s="16" t="str">
        <f>IF(OR($B171="",$C171="",$D171="",$F171&lt;an_initial,$F171&gt;an_final,$I171=FALSE),"",(HLOOKUP(E171,ii11punctaje,2,FALSE))*VLOOKUP(J171,Coef!$E$2:$F$17,2,FALSE))</f>
        <v/>
      </c>
      <c r="H171" s="58" t="str">
        <f t="shared" si="8"/>
        <v/>
      </c>
      <c r="I171" s="342" t="b">
        <f t="shared" si="9"/>
        <v>0</v>
      </c>
      <c r="J171" s="346">
        <f t="shared" si="11"/>
        <v>1</v>
      </c>
      <c r="K171" s="33"/>
    </row>
    <row r="172" spans="1:11">
      <c r="A172" s="37">
        <v>163</v>
      </c>
      <c r="B172" s="6"/>
      <c r="C172" s="6"/>
      <c r="D172" s="6"/>
      <c r="E172" s="6"/>
      <c r="F172" s="212"/>
      <c r="G172" s="16" t="str">
        <f>IF(OR($B172="",$C172="",$D172="",$F172&lt;an_initial,$F172&gt;an_final,$I172=FALSE),"",(HLOOKUP(E172,ii11punctaje,2,FALSE))*VLOOKUP(J172,Coef!$E$2:$F$17,2,FALSE))</f>
        <v/>
      </c>
      <c r="H172" s="58" t="str">
        <f t="shared" si="8"/>
        <v/>
      </c>
      <c r="I172" s="342" t="b">
        <f t="shared" si="9"/>
        <v>0</v>
      </c>
      <c r="J172" s="346">
        <f t="shared" si="11"/>
        <v>1</v>
      </c>
      <c r="K172" s="33"/>
    </row>
    <row r="173" spans="1:11">
      <c r="A173" s="37">
        <v>164</v>
      </c>
      <c r="B173" s="6"/>
      <c r="C173" s="6"/>
      <c r="D173" s="6"/>
      <c r="E173" s="6"/>
      <c r="F173" s="212"/>
      <c r="G173" s="16" t="str">
        <f>IF(OR($B173="",$C173="",$D173="",$F173&lt;an_initial,$F173&gt;an_final,$I173=FALSE),"",(HLOOKUP(E173,ii11punctaje,2,FALSE))*VLOOKUP(J173,Coef!$E$2:$F$17,2,FALSE))</f>
        <v/>
      </c>
      <c r="H173" s="58" t="str">
        <f t="shared" si="8"/>
        <v/>
      </c>
      <c r="I173" s="342" t="b">
        <f t="shared" si="9"/>
        <v>0</v>
      </c>
      <c r="J173" s="346">
        <f t="shared" si="11"/>
        <v>1</v>
      </c>
      <c r="K173" s="33"/>
    </row>
    <row r="174" spans="1:11">
      <c r="A174" s="37">
        <v>165</v>
      </c>
      <c r="B174" s="6"/>
      <c r="C174" s="6"/>
      <c r="D174" s="6"/>
      <c r="E174" s="6"/>
      <c r="F174" s="212"/>
      <c r="G174" s="16" t="str">
        <f>IF(OR($B174="",$C174="",$D174="",$F174&lt;an_initial,$F174&gt;an_final,$I174=FALSE),"",(HLOOKUP(E174,ii11punctaje,2,FALSE))*VLOOKUP(J174,Coef!$E$2:$F$17,2,FALSE))</f>
        <v/>
      </c>
      <c r="H174" s="58" t="str">
        <f t="shared" si="8"/>
        <v/>
      </c>
      <c r="I174" s="342" t="b">
        <f t="shared" si="9"/>
        <v>0</v>
      </c>
      <c r="J174" s="346">
        <f t="shared" si="11"/>
        <v>1</v>
      </c>
      <c r="K174" s="33"/>
    </row>
    <row r="175" spans="1:11">
      <c r="A175" s="37">
        <v>166</v>
      </c>
      <c r="B175" s="6"/>
      <c r="C175" s="6"/>
      <c r="D175" s="6"/>
      <c r="E175" s="6"/>
      <c r="F175" s="212"/>
      <c r="G175" s="16" t="str">
        <f>IF(OR($B175="",$C175="",$D175="",$F175&lt;an_initial,$F175&gt;an_final,$I175=FALSE),"",(HLOOKUP(E175,ii11punctaje,2,FALSE))*VLOOKUP(J175,Coef!$E$2:$F$17,2,FALSE))</f>
        <v/>
      </c>
      <c r="H175" s="58" t="str">
        <f t="shared" si="8"/>
        <v/>
      </c>
      <c r="I175" s="342" t="b">
        <f t="shared" si="9"/>
        <v>0</v>
      </c>
      <c r="J175" s="346">
        <f t="shared" si="11"/>
        <v>1</v>
      </c>
      <c r="K175" s="33"/>
    </row>
    <row r="176" spans="1:11">
      <c r="A176" s="37">
        <v>167</v>
      </c>
      <c r="B176" s="6"/>
      <c r="C176" s="6"/>
      <c r="D176" s="6"/>
      <c r="E176" s="6"/>
      <c r="F176" s="212"/>
      <c r="G176" s="16" t="str">
        <f>IF(OR($B176="",$C176="",$D176="",$F176&lt;an_initial,$F176&gt;an_final,$I176=FALSE),"",(HLOOKUP(E176,ii11punctaje,2,FALSE))*VLOOKUP(J176,Coef!$E$2:$F$17,2,FALSE))</f>
        <v/>
      </c>
      <c r="H176" s="58" t="str">
        <f t="shared" si="8"/>
        <v/>
      </c>
      <c r="I176" s="342" t="b">
        <f t="shared" si="9"/>
        <v>0</v>
      </c>
      <c r="J176" s="346">
        <f t="shared" si="11"/>
        <v>1</v>
      </c>
      <c r="K176" s="33"/>
    </row>
    <row r="177" spans="1:11">
      <c r="A177" s="37">
        <v>168</v>
      </c>
      <c r="B177" s="6"/>
      <c r="C177" s="6"/>
      <c r="D177" s="6"/>
      <c r="E177" s="6"/>
      <c r="F177" s="212"/>
      <c r="G177" s="16" t="str">
        <f>IF(OR($B177="",$C177="",$D177="",$F177&lt;an_initial,$F177&gt;an_final,$I177=FALSE),"",(HLOOKUP(E177,ii11punctaje,2,FALSE))*VLOOKUP(J177,Coef!$E$2:$F$17,2,FALSE))</f>
        <v/>
      </c>
      <c r="H177" s="58" t="str">
        <f t="shared" si="8"/>
        <v/>
      </c>
      <c r="I177" s="342" t="b">
        <f t="shared" si="9"/>
        <v>0</v>
      </c>
      <c r="J177" s="346">
        <f t="shared" si="11"/>
        <v>1</v>
      </c>
      <c r="K177" s="33"/>
    </row>
    <row r="178" spans="1:11">
      <c r="A178" s="37">
        <v>169</v>
      </c>
      <c r="B178" s="6"/>
      <c r="C178" s="6"/>
      <c r="D178" s="6"/>
      <c r="E178" s="6"/>
      <c r="F178" s="212"/>
      <c r="G178" s="16" t="str">
        <f>IF(OR($B178="",$C178="",$D178="",$F178&lt;an_initial,$F178&gt;an_final,$I178=FALSE),"",(HLOOKUP(E178,ii11punctaje,2,FALSE))*VLOOKUP(J178,Coef!$E$2:$F$17,2,FALSE))</f>
        <v/>
      </c>
      <c r="H178" s="58" t="str">
        <f t="shared" si="8"/>
        <v/>
      </c>
      <c r="I178" s="342" t="b">
        <f t="shared" si="9"/>
        <v>0</v>
      </c>
      <c r="J178" s="346">
        <f t="shared" si="11"/>
        <v>1</v>
      </c>
      <c r="K178" s="33"/>
    </row>
    <row r="179" spans="1:11">
      <c r="A179" s="37">
        <v>170</v>
      </c>
      <c r="B179" s="6"/>
      <c r="C179" s="6"/>
      <c r="D179" s="6"/>
      <c r="E179" s="6"/>
      <c r="F179" s="212"/>
      <c r="G179" s="16" t="str">
        <f>IF(OR($B179="",$C179="",$D179="",$F179&lt;an_initial,$F179&gt;an_final,$I179=FALSE),"",(HLOOKUP(E179,ii11punctaje,2,FALSE))*VLOOKUP(J179,Coef!$E$2:$F$17,2,FALSE))</f>
        <v/>
      </c>
      <c r="H179" s="58" t="str">
        <f t="shared" si="8"/>
        <v/>
      </c>
      <c r="I179" s="342" t="b">
        <f t="shared" si="9"/>
        <v>0</v>
      </c>
      <c r="J179" s="346">
        <f t="shared" si="11"/>
        <v>1</v>
      </c>
      <c r="K179" s="33"/>
    </row>
    <row r="180" spans="1:11">
      <c r="A180" s="37">
        <v>171</v>
      </c>
      <c r="B180" s="6"/>
      <c r="C180" s="6"/>
      <c r="D180" s="6"/>
      <c r="E180" s="6"/>
      <c r="F180" s="212"/>
      <c r="G180" s="16" t="str">
        <f>IF(OR($B180="",$C180="",$D180="",$F180&lt;an_initial,$F180&gt;an_final,$I180=FALSE),"",(HLOOKUP(E180,ii11punctaje,2,FALSE))*VLOOKUP(J180,Coef!$E$2:$F$17,2,FALSE))</f>
        <v/>
      </c>
      <c r="H180" s="58" t="str">
        <f t="shared" si="8"/>
        <v/>
      </c>
      <c r="I180" s="342" t="b">
        <f t="shared" si="9"/>
        <v>0</v>
      </c>
      <c r="J180" s="346">
        <f t="shared" si="11"/>
        <v>1</v>
      </c>
      <c r="K180" s="33"/>
    </row>
    <row r="181" spans="1:11">
      <c r="A181" s="37">
        <v>172</v>
      </c>
      <c r="B181" s="6"/>
      <c r="C181" s="6"/>
      <c r="D181" s="6"/>
      <c r="E181" s="6"/>
      <c r="F181" s="212"/>
      <c r="G181" s="16" t="str">
        <f>IF(OR($B181="",$C181="",$D181="",$F181&lt;an_initial,$F181&gt;an_final,$I181=FALSE),"",(HLOOKUP(E181,ii11punctaje,2,FALSE))*VLOOKUP(J181,Coef!$E$2:$F$17,2,FALSE))</f>
        <v/>
      </c>
      <c r="H181" s="58" t="str">
        <f t="shared" si="8"/>
        <v/>
      </c>
      <c r="I181" s="342" t="b">
        <f t="shared" si="9"/>
        <v>0</v>
      </c>
      <c r="J181" s="346">
        <f t="shared" si="11"/>
        <v>1</v>
      </c>
      <c r="K181" s="33"/>
    </row>
    <row r="182" spans="1:11">
      <c r="A182" s="37">
        <v>173</v>
      </c>
      <c r="B182" s="6"/>
      <c r="C182" s="6"/>
      <c r="D182" s="6"/>
      <c r="E182" s="6"/>
      <c r="F182" s="212"/>
      <c r="G182" s="16" t="str">
        <f>IF(OR($B182="",$C182="",$D182="",$F182&lt;an_initial,$F182&gt;an_final,$I182=FALSE),"",(HLOOKUP(E182,ii11punctaje,2,FALSE))*VLOOKUP(J182,Coef!$E$2:$F$17,2,FALSE))</f>
        <v/>
      </c>
      <c r="H182" s="58" t="str">
        <f t="shared" si="8"/>
        <v/>
      </c>
      <c r="I182" s="342" t="b">
        <f t="shared" si="9"/>
        <v>0</v>
      </c>
      <c r="J182" s="346">
        <f t="shared" si="11"/>
        <v>1</v>
      </c>
      <c r="K182" s="33"/>
    </row>
    <row r="183" spans="1:11">
      <c r="A183" s="37">
        <v>174</v>
      </c>
      <c r="B183" s="6"/>
      <c r="C183" s="6"/>
      <c r="D183" s="6"/>
      <c r="E183" s="6"/>
      <c r="F183" s="212"/>
      <c r="G183" s="16" t="str">
        <f>IF(OR($B183="",$C183="",$D183="",$F183&lt;an_initial,$F183&gt;an_final,$I183=FALSE),"",(HLOOKUP(E183,ii11punctaje,2,FALSE))*VLOOKUP(J183,Coef!$E$2:$F$17,2,FALSE))</f>
        <v/>
      </c>
      <c r="H183" s="58" t="str">
        <f t="shared" si="8"/>
        <v/>
      </c>
      <c r="I183" s="342" t="b">
        <f t="shared" si="9"/>
        <v>0</v>
      </c>
      <c r="J183" s="346">
        <f t="shared" si="11"/>
        <v>1</v>
      </c>
      <c r="K183" s="33"/>
    </row>
    <row r="184" spans="1:11">
      <c r="A184" s="37">
        <v>175</v>
      </c>
      <c r="B184" s="6"/>
      <c r="C184" s="6"/>
      <c r="D184" s="6"/>
      <c r="E184" s="6"/>
      <c r="F184" s="212"/>
      <c r="G184" s="16" t="str">
        <f>IF(OR($B184="",$C184="",$D184="",$F184&lt;an_initial,$F184&gt;an_final,$I184=FALSE),"",(HLOOKUP(E184,ii11punctaje,2,FALSE))*VLOOKUP(J184,Coef!$E$2:$F$17,2,FALSE))</f>
        <v/>
      </c>
      <c r="H184" s="58" t="str">
        <f t="shared" si="8"/>
        <v/>
      </c>
      <c r="I184" s="342" t="b">
        <f t="shared" si="9"/>
        <v>0</v>
      </c>
      <c r="J184" s="346">
        <f t="shared" si="11"/>
        <v>1</v>
      </c>
      <c r="K184" s="33"/>
    </row>
    <row r="185" spans="1:11">
      <c r="A185" s="37">
        <v>176</v>
      </c>
      <c r="B185" s="6"/>
      <c r="C185" s="6"/>
      <c r="D185" s="6"/>
      <c r="E185" s="6"/>
      <c r="F185" s="212"/>
      <c r="G185" s="16" t="str">
        <f>IF(OR($B185="",$C185="",$D185="",$F185&lt;an_initial,$F185&gt;an_final,$I185=FALSE),"",(HLOOKUP(E185,ii11punctaje,2,FALSE))*VLOOKUP(J185,Coef!$E$2:$F$17,2,FALSE))</f>
        <v/>
      </c>
      <c r="H185" s="58" t="str">
        <f t="shared" si="8"/>
        <v/>
      </c>
      <c r="I185" s="342" t="b">
        <f t="shared" si="9"/>
        <v>0</v>
      </c>
      <c r="J185" s="346">
        <f t="shared" si="11"/>
        <v>1</v>
      </c>
      <c r="K185" s="33"/>
    </row>
    <row r="186" spans="1:11">
      <c r="A186" s="37">
        <v>177</v>
      </c>
      <c r="B186" s="6"/>
      <c r="C186" s="6"/>
      <c r="D186" s="6"/>
      <c r="E186" s="6"/>
      <c r="F186" s="212"/>
      <c r="G186" s="16" t="str">
        <f>IF(OR($B186="",$C186="",$D186="",$F186&lt;an_initial,$F186&gt;an_final,$I186=FALSE),"",(HLOOKUP(E186,ii11punctaje,2,FALSE))*VLOOKUP(J186,Coef!$E$2:$F$17,2,FALSE))</f>
        <v/>
      </c>
      <c r="H186" s="58" t="str">
        <f t="shared" si="8"/>
        <v/>
      </c>
      <c r="I186" s="342" t="b">
        <f t="shared" si="9"/>
        <v>0</v>
      </c>
      <c r="J186" s="346">
        <f t="shared" si="11"/>
        <v>1</v>
      </c>
      <c r="K186" s="33"/>
    </row>
    <row r="187" spans="1:11">
      <c r="A187" s="37">
        <v>178</v>
      </c>
      <c r="B187" s="6"/>
      <c r="C187" s="6"/>
      <c r="D187" s="6"/>
      <c r="E187" s="6"/>
      <c r="F187" s="212"/>
      <c r="G187" s="16" t="str">
        <f>IF(OR($B187="",$C187="",$D187="",$F187&lt;an_initial,$F187&gt;an_final,$I187=FALSE),"",(HLOOKUP(E187,ii11punctaje,2,FALSE))*VLOOKUP(J187,Coef!$E$2:$F$17,2,FALSE))</f>
        <v/>
      </c>
      <c r="H187" s="58" t="str">
        <f t="shared" si="8"/>
        <v/>
      </c>
      <c r="I187" s="342" t="b">
        <f t="shared" si="9"/>
        <v>0</v>
      </c>
      <c r="J187" s="346">
        <f t="shared" si="11"/>
        <v>1</v>
      </c>
      <c r="K187" s="33"/>
    </row>
    <row r="188" spans="1:11">
      <c r="A188" s="37">
        <v>179</v>
      </c>
      <c r="B188" s="6"/>
      <c r="C188" s="6"/>
      <c r="D188" s="6"/>
      <c r="E188" s="6"/>
      <c r="F188" s="212"/>
      <c r="G188" s="16" t="str">
        <f>IF(OR($B188="",$C188="",$D188="",$F188&lt;an_initial,$F188&gt;an_final,$I188=FALSE),"",(HLOOKUP(E188,ii11punctaje,2,FALSE))*VLOOKUP(J188,Coef!$E$2:$F$17,2,FALSE))</f>
        <v/>
      </c>
      <c r="H188" s="58" t="str">
        <f t="shared" si="8"/>
        <v/>
      </c>
      <c r="I188" s="342" t="b">
        <f t="shared" si="9"/>
        <v>0</v>
      </c>
      <c r="J188" s="346">
        <f t="shared" si="11"/>
        <v>1</v>
      </c>
      <c r="K188" s="33"/>
    </row>
    <row r="189" spans="1:11">
      <c r="A189" s="37">
        <v>180</v>
      </c>
      <c r="B189" s="6"/>
      <c r="C189" s="6"/>
      <c r="D189" s="6"/>
      <c r="E189" s="6"/>
      <c r="F189" s="212"/>
      <c r="G189" s="16" t="str">
        <f>IF(OR($B189="",$C189="",$D189="",$F189&lt;an_initial,$F189&gt;an_final,$I189=FALSE),"",(HLOOKUP(E189,ii11punctaje,2,FALSE))*VLOOKUP(J189,Coef!$E$2:$F$17,2,FALSE))</f>
        <v/>
      </c>
      <c r="H189" s="58" t="str">
        <f t="shared" si="8"/>
        <v/>
      </c>
      <c r="I189" s="342" t="b">
        <f t="shared" si="9"/>
        <v>0</v>
      </c>
      <c r="J189" s="346">
        <f t="shared" si="11"/>
        <v>1</v>
      </c>
      <c r="K189" s="33"/>
    </row>
    <row r="190" spans="1:11">
      <c r="A190" s="37">
        <v>181</v>
      </c>
      <c r="B190" s="6"/>
      <c r="C190" s="6"/>
      <c r="D190" s="6"/>
      <c r="E190" s="6"/>
      <c r="F190" s="212"/>
      <c r="G190" s="16" t="str">
        <f>IF(OR($B190="",$C190="",$D190="",$F190&lt;an_initial,$F190&gt;an_final,$I190=FALSE),"",(HLOOKUP(E190,ii11punctaje,2,FALSE))*VLOOKUP(J190,Coef!$E$2:$F$17,2,FALSE))</f>
        <v/>
      </c>
      <c r="H190" s="58" t="str">
        <f t="shared" si="8"/>
        <v/>
      </c>
      <c r="I190" s="342" t="b">
        <f t="shared" si="9"/>
        <v>0</v>
      </c>
      <c r="J190" s="346">
        <f t="shared" si="11"/>
        <v>1</v>
      </c>
      <c r="K190" s="33"/>
    </row>
    <row r="191" spans="1:11">
      <c r="A191" s="37">
        <v>182</v>
      </c>
      <c r="B191" s="6"/>
      <c r="C191" s="6"/>
      <c r="D191" s="6"/>
      <c r="E191" s="6"/>
      <c r="F191" s="212"/>
      <c r="G191" s="16" t="str">
        <f>IF(OR($B191="",$C191="",$D191="",$F191&lt;an_initial,$F191&gt;an_final,$I191=FALSE),"",(HLOOKUP(E191,ii11punctaje,2,FALSE))*VLOOKUP(J191,Coef!$E$2:$F$17,2,FALSE))</f>
        <v/>
      </c>
      <c r="H191" s="58" t="str">
        <f t="shared" si="8"/>
        <v/>
      </c>
      <c r="I191" s="342" t="b">
        <f t="shared" si="9"/>
        <v>0</v>
      </c>
      <c r="J191" s="346">
        <f t="shared" si="11"/>
        <v>1</v>
      </c>
      <c r="K191" s="33"/>
    </row>
    <row r="192" spans="1:11">
      <c r="A192" s="37">
        <v>183</v>
      </c>
      <c r="B192" s="6"/>
      <c r="C192" s="6"/>
      <c r="D192" s="6"/>
      <c r="E192" s="6"/>
      <c r="F192" s="212"/>
      <c r="G192" s="16" t="str">
        <f>IF(OR($B192="",$C192="",$D192="",$F192&lt;an_initial,$F192&gt;an_final,$I192=FALSE),"",(HLOOKUP(E192,ii11punctaje,2,FALSE))*VLOOKUP(J192,Coef!$E$2:$F$17,2,FALSE))</f>
        <v/>
      </c>
      <c r="H192" s="58" t="str">
        <f t="shared" si="8"/>
        <v/>
      </c>
      <c r="I192" s="342" t="b">
        <f t="shared" si="9"/>
        <v>0</v>
      </c>
      <c r="J192" s="346">
        <f t="shared" si="11"/>
        <v>1</v>
      </c>
      <c r="K192" s="33"/>
    </row>
    <row r="193" spans="1:11">
      <c r="A193" s="37">
        <v>184</v>
      </c>
      <c r="B193" s="6"/>
      <c r="C193" s="6"/>
      <c r="D193" s="6"/>
      <c r="E193" s="6"/>
      <c r="F193" s="212"/>
      <c r="G193" s="16" t="str">
        <f>IF(OR($B193="",$C193="",$D193="",$F193&lt;an_initial,$F193&gt;an_final,$I193=FALSE),"",(HLOOKUP(E193,ii11punctaje,2,FALSE))*VLOOKUP(J193,Coef!$E$2:$F$17,2,FALSE))</f>
        <v/>
      </c>
      <c r="H193" s="58" t="str">
        <f t="shared" si="8"/>
        <v/>
      </c>
      <c r="I193" s="342" t="b">
        <f t="shared" si="9"/>
        <v>0</v>
      </c>
      <c r="J193" s="346">
        <f t="shared" si="11"/>
        <v>1</v>
      </c>
      <c r="K193" s="33"/>
    </row>
    <row r="194" spans="1:11">
      <c r="A194" s="37">
        <v>185</v>
      </c>
      <c r="B194" s="6"/>
      <c r="C194" s="6"/>
      <c r="D194" s="6"/>
      <c r="E194" s="6"/>
      <c r="F194" s="212"/>
      <c r="G194" s="16" t="str">
        <f>IF(OR($B194="",$C194="",$D194="",$F194&lt;an_initial,$F194&gt;an_final,$I194=FALSE),"",(HLOOKUP(E194,ii11punctaje,2,FALSE))*VLOOKUP(J194,Coef!$E$2:$F$17,2,FALSE))</f>
        <v/>
      </c>
      <c r="H194" s="58" t="str">
        <f t="shared" si="8"/>
        <v/>
      </c>
      <c r="I194" s="342" t="b">
        <f t="shared" si="9"/>
        <v>0</v>
      </c>
      <c r="J194" s="346">
        <f t="shared" si="11"/>
        <v>1</v>
      </c>
      <c r="K194" s="33"/>
    </row>
    <row r="195" spans="1:11">
      <c r="A195" s="37">
        <v>186</v>
      </c>
      <c r="B195" s="6"/>
      <c r="C195" s="6"/>
      <c r="D195" s="6"/>
      <c r="E195" s="6"/>
      <c r="F195" s="212"/>
      <c r="G195" s="16" t="str">
        <f>IF(OR($B195="",$C195="",$D195="",$F195&lt;an_initial,$F195&gt;an_final,$I195=FALSE),"",(HLOOKUP(E195,ii11punctaje,2,FALSE))*VLOOKUP(J195,Coef!$E$2:$F$17,2,FALSE))</f>
        <v/>
      </c>
      <c r="H195" s="58" t="str">
        <f t="shared" si="8"/>
        <v/>
      </c>
      <c r="I195" s="342" t="b">
        <f t="shared" si="9"/>
        <v>0</v>
      </c>
      <c r="J195" s="346">
        <f t="shared" si="11"/>
        <v>1</v>
      </c>
      <c r="K195" s="33"/>
    </row>
    <row r="196" spans="1:11">
      <c r="A196" s="37">
        <v>187</v>
      </c>
      <c r="B196" s="6"/>
      <c r="C196" s="6"/>
      <c r="D196" s="6"/>
      <c r="E196" s="6"/>
      <c r="F196" s="212"/>
      <c r="G196" s="16" t="str">
        <f>IF(OR($B196="",$C196="",$D196="",$F196&lt;an_initial,$F196&gt;an_final,$I196=FALSE),"",(HLOOKUP(E196,ii11punctaje,2,FALSE))*VLOOKUP(J196,Coef!$E$2:$F$17,2,FALSE))</f>
        <v/>
      </c>
      <c r="H196" s="58" t="str">
        <f t="shared" si="8"/>
        <v/>
      </c>
      <c r="I196" s="342" t="b">
        <f t="shared" si="9"/>
        <v>0</v>
      </c>
      <c r="J196" s="346">
        <f t="shared" si="11"/>
        <v>1</v>
      </c>
      <c r="K196" s="33"/>
    </row>
    <row r="197" spans="1:11">
      <c r="A197" s="37">
        <v>188</v>
      </c>
      <c r="B197" s="6"/>
      <c r="C197" s="6"/>
      <c r="D197" s="6"/>
      <c r="E197" s="6"/>
      <c r="F197" s="212"/>
      <c r="G197" s="16" t="str">
        <f>IF(OR($B197="",$C197="",$D197="",$F197&lt;an_initial,$F197&gt;an_final,$I197=FALSE),"",(HLOOKUP(E197,ii11punctaje,2,FALSE))*VLOOKUP(J197,Coef!$E$2:$F$17,2,FALSE))</f>
        <v/>
      </c>
      <c r="H197" s="58" t="str">
        <f t="shared" si="8"/>
        <v/>
      </c>
      <c r="I197" s="342" t="b">
        <f t="shared" si="9"/>
        <v>0</v>
      </c>
      <c r="J197" s="346">
        <f t="shared" si="11"/>
        <v>1</v>
      </c>
      <c r="K197" s="33"/>
    </row>
    <row r="198" spans="1:11">
      <c r="A198" s="37">
        <v>189</v>
      </c>
      <c r="B198" s="6"/>
      <c r="C198" s="6"/>
      <c r="D198" s="6"/>
      <c r="E198" s="6"/>
      <c r="F198" s="212"/>
      <c r="G198" s="16" t="str">
        <f>IF(OR($B198="",$C198="",$D198="",$F198&lt;an_initial,$F198&gt;an_final,$I198=FALSE),"",(HLOOKUP(E198,ii11punctaje,2,FALSE))*VLOOKUP(J198,Coef!$E$2:$F$17,2,FALSE))</f>
        <v/>
      </c>
      <c r="H198" s="58" t="str">
        <f t="shared" si="8"/>
        <v/>
      </c>
      <c r="I198" s="342" t="b">
        <f t="shared" si="9"/>
        <v>0</v>
      </c>
      <c r="J198" s="346">
        <f t="shared" si="11"/>
        <v>1</v>
      </c>
      <c r="K198" s="33"/>
    </row>
    <row r="199" spans="1:11">
      <c r="A199" s="37">
        <v>190</v>
      </c>
      <c r="B199" s="6"/>
      <c r="C199" s="6"/>
      <c r="D199" s="6"/>
      <c r="E199" s="6"/>
      <c r="F199" s="212"/>
      <c r="G199" s="16" t="str">
        <f>IF(OR($B199="",$C199="",$D199="",$F199&lt;an_initial,$F199&gt;an_final,$I199=FALSE),"",(HLOOKUP(E199,ii11punctaje,2,FALSE))*VLOOKUP(J199,Coef!$E$2:$F$17,2,FALSE))</f>
        <v/>
      </c>
      <c r="H199" s="58" t="str">
        <f t="shared" si="8"/>
        <v/>
      </c>
      <c r="I199" s="342" t="b">
        <f t="shared" si="9"/>
        <v>0</v>
      </c>
      <c r="J199" s="346">
        <f t="shared" si="11"/>
        <v>1</v>
      </c>
      <c r="K199" s="33"/>
    </row>
    <row r="200" spans="1:11">
      <c r="A200" s="37">
        <v>191</v>
      </c>
      <c r="B200" s="6"/>
      <c r="C200" s="6"/>
      <c r="D200" s="6"/>
      <c r="E200" s="6"/>
      <c r="F200" s="212"/>
      <c r="G200" s="16" t="str">
        <f>IF(OR($B200="",$C200="",$D200="",$F200&lt;an_initial,$F200&gt;an_final,$I200=FALSE),"",(HLOOKUP(E200,ii11punctaje,2,FALSE))*VLOOKUP(J200,Coef!$E$2:$F$17,2,FALSE))</f>
        <v/>
      </c>
      <c r="H200" s="58" t="str">
        <f t="shared" si="8"/>
        <v/>
      </c>
      <c r="I200" s="342" t="b">
        <f t="shared" si="9"/>
        <v>0</v>
      </c>
      <c r="J200" s="346">
        <f t="shared" si="11"/>
        <v>1</v>
      </c>
      <c r="K200" s="33"/>
    </row>
    <row r="201" spans="1:11">
      <c r="A201" s="37">
        <v>192</v>
      </c>
      <c r="B201" s="6"/>
      <c r="C201" s="6"/>
      <c r="D201" s="6"/>
      <c r="E201" s="6"/>
      <c r="F201" s="212"/>
      <c r="G201" s="16" t="str">
        <f>IF(OR($B201="",$C201="",$D201="",$F201&lt;an_initial,$F201&gt;an_final,$I201=FALSE),"",(HLOOKUP(E201,ii11punctaje,2,FALSE))*VLOOKUP(J201,Coef!$E$2:$F$17,2,FALSE))</f>
        <v/>
      </c>
      <c r="H201" s="58" t="str">
        <f t="shared" si="8"/>
        <v/>
      </c>
      <c r="I201" s="342" t="b">
        <f t="shared" si="9"/>
        <v>0</v>
      </c>
      <c r="J201" s="346">
        <f t="shared" si="11"/>
        <v>1</v>
      </c>
      <c r="K201" s="33"/>
    </row>
    <row r="202" spans="1:11">
      <c r="A202" s="37">
        <v>193</v>
      </c>
      <c r="B202" s="6"/>
      <c r="C202" s="6"/>
      <c r="D202" s="6"/>
      <c r="E202" s="6"/>
      <c r="F202" s="212"/>
      <c r="G202" s="16" t="str">
        <f>IF(OR($B202="",$C202="",$D202="",$F202&lt;an_initial,$F202&gt;an_final,$I202=FALSE),"",(HLOOKUP(E202,ii11punctaje,2,FALSE))*VLOOKUP(J202,Coef!$E$2:$F$17,2,FALSE))</f>
        <v/>
      </c>
      <c r="H202" s="58" t="str">
        <f t="shared" ref="H202:H259" si="12">IF(OR($B202="",$C202="",$D202="",$F202&gt;an_final,$I202=FALSE),"",IF($F202&gt;=an_initial,1,""))</f>
        <v/>
      </c>
      <c r="I202" s="342" t="b">
        <f t="shared" ref="I202:I259" si="13">IF(nume_candidat="",FALSE,ISNUMBER(SEARCH(nume_candidat,$B202)))</f>
        <v>0</v>
      </c>
      <c r="J202" s="346">
        <f t="shared" si="11"/>
        <v>1</v>
      </c>
      <c r="K202" s="33"/>
    </row>
    <row r="203" spans="1:11">
      <c r="A203" s="37">
        <v>194</v>
      </c>
      <c r="B203" s="6"/>
      <c r="C203" s="6"/>
      <c r="D203" s="6"/>
      <c r="E203" s="6"/>
      <c r="F203" s="212"/>
      <c r="G203" s="16" t="str">
        <f>IF(OR($B203="",$C203="",$D203="",$F203&lt;an_initial,$F203&gt;an_final,$I203=FALSE),"",(HLOOKUP(E203,ii11punctaje,2,FALSE))*VLOOKUP(J203,Coef!$E$2:$F$17,2,FALSE))</f>
        <v/>
      </c>
      <c r="H203" s="58" t="str">
        <f t="shared" si="12"/>
        <v/>
      </c>
      <c r="I203" s="342" t="b">
        <f t="shared" si="13"/>
        <v>0</v>
      </c>
      <c r="J203" s="346">
        <f t="shared" ref="J203:J259" si="14">LEN(B203)-LEN(SUBSTITUTE(B203,",",""))+1</f>
        <v>1</v>
      </c>
      <c r="K203" s="33"/>
    </row>
    <row r="204" spans="1:11">
      <c r="A204" s="37">
        <v>195</v>
      </c>
      <c r="B204" s="6"/>
      <c r="C204" s="6"/>
      <c r="D204" s="6"/>
      <c r="E204" s="6"/>
      <c r="F204" s="212"/>
      <c r="G204" s="16" t="str">
        <f>IF(OR($B204="",$C204="",$D204="",$F204&lt;an_initial,$F204&gt;an_final,$I204=FALSE),"",(HLOOKUP(E204,ii11punctaje,2,FALSE))*VLOOKUP(J204,Coef!$E$2:$F$17,2,FALSE))</f>
        <v/>
      </c>
      <c r="H204" s="58" t="str">
        <f t="shared" si="12"/>
        <v/>
      </c>
      <c r="I204" s="342" t="b">
        <f t="shared" si="13"/>
        <v>0</v>
      </c>
      <c r="J204" s="346">
        <f t="shared" si="14"/>
        <v>1</v>
      </c>
      <c r="K204" s="33"/>
    </row>
    <row r="205" spans="1:11">
      <c r="A205" s="37">
        <v>196</v>
      </c>
      <c r="B205" s="6"/>
      <c r="C205" s="6"/>
      <c r="D205" s="6"/>
      <c r="E205" s="6"/>
      <c r="F205" s="212"/>
      <c r="G205" s="16" t="str">
        <f>IF(OR($B205="",$C205="",$D205="",$F205&lt;an_initial,$F205&gt;an_final,$I205=FALSE),"",(HLOOKUP(E205,ii11punctaje,2,FALSE))*VLOOKUP(J205,Coef!$E$2:$F$17,2,FALSE))</f>
        <v/>
      </c>
      <c r="H205" s="58" t="str">
        <f t="shared" si="12"/>
        <v/>
      </c>
      <c r="I205" s="342" t="b">
        <f t="shared" si="13"/>
        <v>0</v>
      </c>
      <c r="J205" s="346">
        <f t="shared" si="14"/>
        <v>1</v>
      </c>
      <c r="K205" s="33"/>
    </row>
    <row r="206" spans="1:11">
      <c r="A206" s="37">
        <v>197</v>
      </c>
      <c r="B206" s="6"/>
      <c r="C206" s="6"/>
      <c r="D206" s="6"/>
      <c r="E206" s="6"/>
      <c r="F206" s="212"/>
      <c r="G206" s="16" t="str">
        <f>IF(OR($B206="",$C206="",$D206="",$F206&lt;an_initial,$F206&gt;an_final,$I206=FALSE),"",(HLOOKUP(E206,ii11punctaje,2,FALSE))*VLOOKUP(J206,Coef!$E$2:$F$17,2,FALSE))</f>
        <v/>
      </c>
      <c r="H206" s="58" t="str">
        <f t="shared" si="12"/>
        <v/>
      </c>
      <c r="I206" s="342" t="b">
        <f t="shared" si="13"/>
        <v>0</v>
      </c>
      <c r="J206" s="346">
        <f t="shared" si="14"/>
        <v>1</v>
      </c>
      <c r="K206" s="33"/>
    </row>
    <row r="207" spans="1:11">
      <c r="A207" s="37">
        <v>198</v>
      </c>
      <c r="B207" s="6"/>
      <c r="C207" s="6"/>
      <c r="D207" s="6"/>
      <c r="E207" s="6"/>
      <c r="F207" s="212"/>
      <c r="G207" s="16" t="str">
        <f>IF(OR($B207="",$C207="",$D207="",$F207&lt;an_initial,$F207&gt;an_final,$I207=FALSE),"",(HLOOKUP(E207,ii11punctaje,2,FALSE))*VLOOKUP(J207,Coef!$E$2:$F$17,2,FALSE))</f>
        <v/>
      </c>
      <c r="H207" s="58" t="str">
        <f t="shared" si="12"/>
        <v/>
      </c>
      <c r="I207" s="342" t="b">
        <f t="shared" si="13"/>
        <v>0</v>
      </c>
      <c r="J207" s="346">
        <f t="shared" si="14"/>
        <v>1</v>
      </c>
      <c r="K207" s="33"/>
    </row>
    <row r="208" spans="1:11">
      <c r="A208" s="37">
        <v>199</v>
      </c>
      <c r="B208" s="6"/>
      <c r="C208" s="6"/>
      <c r="D208" s="6"/>
      <c r="E208" s="6"/>
      <c r="F208" s="212"/>
      <c r="G208" s="16" t="str">
        <f>IF(OR($B208="",$C208="",$D208="",$F208&lt;an_initial,$F208&gt;an_final,$I208=FALSE),"",(HLOOKUP(E208,ii11punctaje,2,FALSE))*VLOOKUP(J208,Coef!$E$2:$F$17,2,FALSE))</f>
        <v/>
      </c>
      <c r="H208" s="58" t="str">
        <f t="shared" si="12"/>
        <v/>
      </c>
      <c r="I208" s="342" t="b">
        <f t="shared" si="13"/>
        <v>0</v>
      </c>
      <c r="J208" s="346">
        <f t="shared" si="14"/>
        <v>1</v>
      </c>
      <c r="K208" s="33"/>
    </row>
    <row r="209" spans="1:11">
      <c r="A209" s="37">
        <v>200</v>
      </c>
      <c r="B209" s="6"/>
      <c r="C209" s="6"/>
      <c r="D209" s="6"/>
      <c r="E209" s="6"/>
      <c r="F209" s="212"/>
      <c r="G209" s="16" t="str">
        <f>IF(OR($B209="",$C209="",$D209="",$F209&lt;an_initial,$F209&gt;an_final,$I209=FALSE),"",(HLOOKUP(E209,ii11punctaje,2,FALSE))*VLOOKUP(J209,Coef!$E$2:$F$17,2,FALSE))</f>
        <v/>
      </c>
      <c r="H209" s="58" t="str">
        <f t="shared" si="12"/>
        <v/>
      </c>
      <c r="I209" s="342" t="b">
        <f t="shared" si="13"/>
        <v>0</v>
      </c>
      <c r="J209" s="346">
        <f t="shared" si="14"/>
        <v>1</v>
      </c>
      <c r="K209" s="33"/>
    </row>
    <row r="210" spans="1:11">
      <c r="A210" s="37">
        <v>201</v>
      </c>
      <c r="B210" s="6"/>
      <c r="C210" s="6"/>
      <c r="D210" s="6"/>
      <c r="E210" s="6"/>
      <c r="F210" s="212"/>
      <c r="G210" s="16" t="str">
        <f>IF(OR($B210="",$C210="",$D210="",$F210&lt;an_initial,$F210&gt;an_final,$I210=FALSE),"",(HLOOKUP(E210,ii11punctaje,2,FALSE))*VLOOKUP(J210,Coef!$E$2:$F$17,2,FALSE))</f>
        <v/>
      </c>
      <c r="H210" s="58" t="str">
        <f t="shared" si="12"/>
        <v/>
      </c>
      <c r="I210" s="342" t="b">
        <f t="shared" si="13"/>
        <v>0</v>
      </c>
      <c r="J210" s="346">
        <f t="shared" si="14"/>
        <v>1</v>
      </c>
      <c r="K210" s="33"/>
    </row>
    <row r="211" spans="1:11">
      <c r="A211" s="37">
        <v>202</v>
      </c>
      <c r="B211" s="6"/>
      <c r="C211" s="6"/>
      <c r="D211" s="6"/>
      <c r="E211" s="6"/>
      <c r="F211" s="212"/>
      <c r="G211" s="16" t="str">
        <f>IF(OR($B211="",$C211="",$D211="",$F211&lt;an_initial,$F211&gt;an_final,$I211=FALSE),"",(HLOOKUP(E211,ii11punctaje,2,FALSE))*VLOOKUP(J211,Coef!$E$2:$F$17,2,FALSE))</f>
        <v/>
      </c>
      <c r="H211" s="58" t="str">
        <f t="shared" si="12"/>
        <v/>
      </c>
      <c r="I211" s="342" t="b">
        <f t="shared" si="13"/>
        <v>0</v>
      </c>
      <c r="J211" s="346">
        <f t="shared" si="14"/>
        <v>1</v>
      </c>
      <c r="K211" s="33"/>
    </row>
    <row r="212" spans="1:11">
      <c r="A212" s="37">
        <v>203</v>
      </c>
      <c r="B212" s="6"/>
      <c r="C212" s="6"/>
      <c r="D212" s="6"/>
      <c r="E212" s="6"/>
      <c r="F212" s="212"/>
      <c r="G212" s="16" t="str">
        <f>IF(OR($B212="",$C212="",$D212="",$F212&lt;an_initial,$F212&gt;an_final,$I212=FALSE),"",(HLOOKUP(E212,ii11punctaje,2,FALSE))*VLOOKUP(J212,Coef!$E$2:$F$17,2,FALSE))</f>
        <v/>
      </c>
      <c r="H212" s="58" t="str">
        <f t="shared" si="12"/>
        <v/>
      </c>
      <c r="I212" s="342" t="b">
        <f t="shared" si="13"/>
        <v>0</v>
      </c>
      <c r="J212" s="346">
        <f t="shared" si="14"/>
        <v>1</v>
      </c>
      <c r="K212" s="33"/>
    </row>
    <row r="213" spans="1:11">
      <c r="A213" s="37">
        <v>204</v>
      </c>
      <c r="B213" s="6"/>
      <c r="C213" s="6"/>
      <c r="D213" s="6"/>
      <c r="E213" s="6"/>
      <c r="F213" s="212"/>
      <c r="G213" s="16" t="str">
        <f>IF(OR($B213="",$C213="",$D213="",$F213&lt;an_initial,$F213&gt;an_final,$I213=FALSE),"",(HLOOKUP(E213,ii11punctaje,2,FALSE))*VLOOKUP(J213,Coef!$E$2:$F$17,2,FALSE))</f>
        <v/>
      </c>
      <c r="H213" s="58" t="str">
        <f t="shared" si="12"/>
        <v/>
      </c>
      <c r="I213" s="342" t="b">
        <f t="shared" si="13"/>
        <v>0</v>
      </c>
      <c r="J213" s="346">
        <f t="shared" si="14"/>
        <v>1</v>
      </c>
      <c r="K213" s="33"/>
    </row>
    <row r="214" spans="1:11">
      <c r="A214" s="37">
        <v>205</v>
      </c>
      <c r="B214" s="6"/>
      <c r="C214" s="6"/>
      <c r="D214" s="6"/>
      <c r="E214" s="6"/>
      <c r="F214" s="212"/>
      <c r="G214" s="16" t="str">
        <f>IF(OR($B214="",$C214="",$D214="",$F214&lt;an_initial,$F214&gt;an_final,$I214=FALSE),"",(HLOOKUP(E214,ii11punctaje,2,FALSE))*VLOOKUP(J214,Coef!$E$2:$F$17,2,FALSE))</f>
        <v/>
      </c>
      <c r="H214" s="58" t="str">
        <f t="shared" si="12"/>
        <v/>
      </c>
      <c r="I214" s="342" t="b">
        <f t="shared" si="13"/>
        <v>0</v>
      </c>
      <c r="J214" s="346">
        <f t="shared" si="14"/>
        <v>1</v>
      </c>
      <c r="K214" s="33"/>
    </row>
    <row r="215" spans="1:11">
      <c r="A215" s="37">
        <v>206</v>
      </c>
      <c r="B215" s="6"/>
      <c r="C215" s="6"/>
      <c r="D215" s="6"/>
      <c r="E215" s="6"/>
      <c r="F215" s="212"/>
      <c r="G215" s="16" t="str">
        <f>IF(OR($B215="",$C215="",$D215="",$F215&lt;an_initial,$F215&gt;an_final,$I215=FALSE),"",(HLOOKUP(E215,ii11punctaje,2,FALSE))*VLOOKUP(J215,Coef!$E$2:$F$17,2,FALSE))</f>
        <v/>
      </c>
      <c r="H215" s="58" t="str">
        <f t="shared" si="12"/>
        <v/>
      </c>
      <c r="I215" s="342" t="b">
        <f t="shared" si="13"/>
        <v>0</v>
      </c>
      <c r="J215" s="346">
        <f t="shared" si="14"/>
        <v>1</v>
      </c>
      <c r="K215" s="33"/>
    </row>
    <row r="216" spans="1:11">
      <c r="A216" s="37">
        <v>207</v>
      </c>
      <c r="B216" s="6"/>
      <c r="C216" s="6"/>
      <c r="D216" s="6"/>
      <c r="E216" s="6"/>
      <c r="F216" s="212"/>
      <c r="G216" s="16" t="str">
        <f>IF(OR($B216="",$C216="",$D216="",$F216&lt;an_initial,$F216&gt;an_final,$I216=FALSE),"",(HLOOKUP(E216,ii11punctaje,2,FALSE))*VLOOKUP(J216,Coef!$E$2:$F$17,2,FALSE))</f>
        <v/>
      </c>
      <c r="H216" s="58" t="str">
        <f t="shared" si="12"/>
        <v/>
      </c>
      <c r="I216" s="342" t="b">
        <f t="shared" si="13"/>
        <v>0</v>
      </c>
      <c r="J216" s="346">
        <f t="shared" si="14"/>
        <v>1</v>
      </c>
      <c r="K216" s="33"/>
    </row>
    <row r="217" spans="1:11">
      <c r="A217" s="37">
        <v>208</v>
      </c>
      <c r="B217" s="6"/>
      <c r="C217" s="6"/>
      <c r="D217" s="6"/>
      <c r="E217" s="6"/>
      <c r="F217" s="212"/>
      <c r="G217" s="16" t="str">
        <f>IF(OR($B217="",$C217="",$D217="",$F217&lt;an_initial,$F217&gt;an_final,$I217=FALSE),"",(HLOOKUP(E217,ii11punctaje,2,FALSE))*VLOOKUP(J217,Coef!$E$2:$F$17,2,FALSE))</f>
        <v/>
      </c>
      <c r="H217" s="58" t="str">
        <f t="shared" si="12"/>
        <v/>
      </c>
      <c r="I217" s="342" t="b">
        <f t="shared" si="13"/>
        <v>0</v>
      </c>
      <c r="J217" s="346">
        <f t="shared" si="14"/>
        <v>1</v>
      </c>
      <c r="K217" s="33"/>
    </row>
    <row r="218" spans="1:11">
      <c r="A218" s="37">
        <v>209</v>
      </c>
      <c r="B218" s="6"/>
      <c r="C218" s="6"/>
      <c r="D218" s="6"/>
      <c r="E218" s="6"/>
      <c r="F218" s="212"/>
      <c r="G218" s="16" t="str">
        <f>IF(OR($B218="",$C218="",$D218="",$F218&lt;an_initial,$F218&gt;an_final,$I218=FALSE),"",(HLOOKUP(E218,ii11punctaje,2,FALSE))*VLOOKUP(J218,Coef!$E$2:$F$17,2,FALSE))</f>
        <v/>
      </c>
      <c r="H218" s="58" t="str">
        <f t="shared" si="12"/>
        <v/>
      </c>
      <c r="I218" s="342" t="b">
        <f t="shared" si="13"/>
        <v>0</v>
      </c>
      <c r="J218" s="346">
        <f t="shared" si="14"/>
        <v>1</v>
      </c>
      <c r="K218" s="33"/>
    </row>
    <row r="219" spans="1:11">
      <c r="A219" s="37">
        <v>210</v>
      </c>
      <c r="B219" s="6"/>
      <c r="C219" s="6"/>
      <c r="D219" s="6"/>
      <c r="E219" s="6"/>
      <c r="F219" s="212"/>
      <c r="G219" s="16" t="str">
        <f>IF(OR($B219="",$C219="",$D219="",$F219&lt;an_initial,$F219&gt;an_final,$I219=FALSE),"",(HLOOKUP(E219,ii11punctaje,2,FALSE))*VLOOKUP(J219,Coef!$E$2:$F$17,2,FALSE))</f>
        <v/>
      </c>
      <c r="H219" s="58" t="str">
        <f t="shared" si="12"/>
        <v/>
      </c>
      <c r="I219" s="342" t="b">
        <f t="shared" si="13"/>
        <v>0</v>
      </c>
      <c r="J219" s="346">
        <f t="shared" si="14"/>
        <v>1</v>
      </c>
      <c r="K219" s="33"/>
    </row>
    <row r="220" spans="1:11">
      <c r="A220" s="37">
        <v>211</v>
      </c>
      <c r="B220" s="6"/>
      <c r="C220" s="6"/>
      <c r="D220" s="6"/>
      <c r="E220" s="6"/>
      <c r="F220" s="212"/>
      <c r="G220" s="16" t="str">
        <f>IF(OR($B220="",$C220="",$D220="",$F220&lt;an_initial,$F220&gt;an_final,$I220=FALSE),"",(HLOOKUP(E220,ii11punctaje,2,FALSE))*VLOOKUP(J220,Coef!$E$2:$F$17,2,FALSE))</f>
        <v/>
      </c>
      <c r="H220" s="58" t="str">
        <f t="shared" si="12"/>
        <v/>
      </c>
      <c r="I220" s="342" t="b">
        <f t="shared" si="13"/>
        <v>0</v>
      </c>
      <c r="J220" s="346">
        <f t="shared" si="14"/>
        <v>1</v>
      </c>
      <c r="K220" s="33"/>
    </row>
    <row r="221" spans="1:11">
      <c r="A221" s="37">
        <v>212</v>
      </c>
      <c r="B221" s="6"/>
      <c r="C221" s="6"/>
      <c r="D221" s="6"/>
      <c r="E221" s="6"/>
      <c r="F221" s="212"/>
      <c r="G221" s="16" t="str">
        <f>IF(OR($B221="",$C221="",$D221="",$F221&lt;an_initial,$F221&gt;an_final,$I221=FALSE),"",(HLOOKUP(E221,ii11punctaje,2,FALSE))*VLOOKUP(J221,Coef!$E$2:$F$17,2,FALSE))</f>
        <v/>
      </c>
      <c r="H221" s="58" t="str">
        <f t="shared" si="12"/>
        <v/>
      </c>
      <c r="I221" s="342" t="b">
        <f t="shared" si="13"/>
        <v>0</v>
      </c>
      <c r="J221" s="346">
        <f t="shared" si="14"/>
        <v>1</v>
      </c>
      <c r="K221" s="33"/>
    </row>
    <row r="222" spans="1:11">
      <c r="A222" s="37">
        <v>213</v>
      </c>
      <c r="B222" s="6"/>
      <c r="C222" s="6"/>
      <c r="D222" s="6"/>
      <c r="E222" s="6"/>
      <c r="F222" s="212"/>
      <c r="G222" s="16" t="str">
        <f>IF(OR($B222="",$C222="",$D222="",$F222&lt;an_initial,$F222&gt;an_final,$I222=FALSE),"",(HLOOKUP(E222,ii11punctaje,2,FALSE))*VLOOKUP(J222,Coef!$E$2:$F$17,2,FALSE))</f>
        <v/>
      </c>
      <c r="H222" s="58" t="str">
        <f t="shared" si="12"/>
        <v/>
      </c>
      <c r="I222" s="342" t="b">
        <f t="shared" si="13"/>
        <v>0</v>
      </c>
      <c r="J222" s="346">
        <f t="shared" si="14"/>
        <v>1</v>
      </c>
      <c r="K222" s="33"/>
    </row>
    <row r="223" spans="1:11">
      <c r="A223" s="37">
        <v>214</v>
      </c>
      <c r="B223" s="6"/>
      <c r="C223" s="6"/>
      <c r="D223" s="6"/>
      <c r="E223" s="6"/>
      <c r="F223" s="212"/>
      <c r="G223" s="16" t="str">
        <f>IF(OR($B223="",$C223="",$D223="",$F223&lt;an_initial,$F223&gt;an_final,$I223=FALSE),"",(HLOOKUP(E223,ii11punctaje,2,FALSE))*VLOOKUP(J223,Coef!$E$2:$F$17,2,FALSE))</f>
        <v/>
      </c>
      <c r="H223" s="58" t="str">
        <f t="shared" si="12"/>
        <v/>
      </c>
      <c r="I223" s="342" t="b">
        <f t="shared" si="13"/>
        <v>0</v>
      </c>
      <c r="J223" s="346">
        <f t="shared" si="14"/>
        <v>1</v>
      </c>
      <c r="K223" s="33"/>
    </row>
    <row r="224" spans="1:11">
      <c r="A224" s="37">
        <v>215</v>
      </c>
      <c r="B224" s="6"/>
      <c r="C224" s="6"/>
      <c r="D224" s="6"/>
      <c r="E224" s="6"/>
      <c r="F224" s="212"/>
      <c r="G224" s="16" t="str">
        <f>IF(OR($B224="",$C224="",$D224="",$F224&lt;an_initial,$F224&gt;an_final,$I224=FALSE),"",(HLOOKUP(E224,ii11punctaje,2,FALSE))*VLOOKUP(J224,Coef!$E$2:$F$17,2,FALSE))</f>
        <v/>
      </c>
      <c r="H224" s="58" t="str">
        <f t="shared" si="12"/>
        <v/>
      </c>
      <c r="I224" s="342" t="b">
        <f t="shared" si="13"/>
        <v>0</v>
      </c>
      <c r="J224" s="346">
        <f t="shared" si="14"/>
        <v>1</v>
      </c>
      <c r="K224" s="33"/>
    </row>
    <row r="225" spans="1:11">
      <c r="A225" s="37">
        <v>216</v>
      </c>
      <c r="B225" s="6"/>
      <c r="C225" s="6"/>
      <c r="D225" s="6"/>
      <c r="E225" s="6"/>
      <c r="F225" s="212"/>
      <c r="G225" s="16" t="str">
        <f>IF(OR($B225="",$C225="",$D225="",$F225&lt;an_initial,$F225&gt;an_final,$I225=FALSE),"",(HLOOKUP(E225,ii11punctaje,2,FALSE))*VLOOKUP(J225,Coef!$E$2:$F$17,2,FALSE))</f>
        <v/>
      </c>
      <c r="H225" s="58" t="str">
        <f t="shared" si="12"/>
        <v/>
      </c>
      <c r="I225" s="342" t="b">
        <f t="shared" si="13"/>
        <v>0</v>
      </c>
      <c r="J225" s="346">
        <f t="shared" si="14"/>
        <v>1</v>
      </c>
      <c r="K225" s="33"/>
    </row>
    <row r="226" spans="1:11">
      <c r="A226" s="37">
        <v>217</v>
      </c>
      <c r="B226" s="6"/>
      <c r="C226" s="6"/>
      <c r="D226" s="6"/>
      <c r="E226" s="6"/>
      <c r="F226" s="212"/>
      <c r="G226" s="16" t="str">
        <f>IF(OR($B226="",$C226="",$D226="",$F226&lt;an_initial,$F226&gt;an_final,$I226=FALSE),"",(HLOOKUP(E226,ii11punctaje,2,FALSE))*VLOOKUP(J226,Coef!$E$2:$F$17,2,FALSE))</f>
        <v/>
      </c>
      <c r="H226" s="58" t="str">
        <f t="shared" si="12"/>
        <v/>
      </c>
      <c r="I226" s="342" t="b">
        <f t="shared" si="13"/>
        <v>0</v>
      </c>
      <c r="J226" s="346">
        <f t="shared" si="14"/>
        <v>1</v>
      </c>
      <c r="K226" s="33"/>
    </row>
    <row r="227" spans="1:11">
      <c r="A227" s="37">
        <v>218</v>
      </c>
      <c r="B227" s="6"/>
      <c r="C227" s="6"/>
      <c r="D227" s="6"/>
      <c r="E227" s="6"/>
      <c r="F227" s="212"/>
      <c r="G227" s="16" t="str">
        <f>IF(OR($B227="",$C227="",$D227="",$F227&lt;an_initial,$F227&gt;an_final,$I227=FALSE),"",(HLOOKUP(E227,ii11punctaje,2,FALSE))*VLOOKUP(J227,Coef!$E$2:$F$17,2,FALSE))</f>
        <v/>
      </c>
      <c r="H227" s="58" t="str">
        <f t="shared" si="12"/>
        <v/>
      </c>
      <c r="I227" s="342" t="b">
        <f t="shared" si="13"/>
        <v>0</v>
      </c>
      <c r="J227" s="346">
        <f t="shared" si="14"/>
        <v>1</v>
      </c>
      <c r="K227" s="33"/>
    </row>
    <row r="228" spans="1:11">
      <c r="A228" s="37">
        <v>219</v>
      </c>
      <c r="B228" s="6"/>
      <c r="C228" s="6"/>
      <c r="D228" s="6"/>
      <c r="E228" s="6"/>
      <c r="F228" s="212"/>
      <c r="G228" s="16" t="str">
        <f>IF(OR($B228="",$C228="",$D228="",$F228&lt;an_initial,$F228&gt;an_final,$I228=FALSE),"",(HLOOKUP(E228,ii11punctaje,2,FALSE))*VLOOKUP(J228,Coef!$E$2:$F$17,2,FALSE))</f>
        <v/>
      </c>
      <c r="H228" s="58" t="str">
        <f t="shared" si="12"/>
        <v/>
      </c>
      <c r="I228" s="342" t="b">
        <f t="shared" si="13"/>
        <v>0</v>
      </c>
      <c r="J228" s="346">
        <f t="shared" si="14"/>
        <v>1</v>
      </c>
      <c r="K228" s="33"/>
    </row>
    <row r="229" spans="1:11">
      <c r="A229" s="37">
        <v>220</v>
      </c>
      <c r="B229" s="6"/>
      <c r="C229" s="6"/>
      <c r="D229" s="6"/>
      <c r="E229" s="6"/>
      <c r="F229" s="212"/>
      <c r="G229" s="16" t="str">
        <f>IF(OR($B229="",$C229="",$D229="",$F229&lt;an_initial,$F229&gt;an_final,$I229=FALSE),"",(HLOOKUP(E229,ii11punctaje,2,FALSE))*VLOOKUP(J229,Coef!$E$2:$F$17,2,FALSE))</f>
        <v/>
      </c>
      <c r="H229" s="58" t="str">
        <f t="shared" si="12"/>
        <v/>
      </c>
      <c r="I229" s="342" t="b">
        <f t="shared" si="13"/>
        <v>0</v>
      </c>
      <c r="J229" s="346">
        <f t="shared" si="14"/>
        <v>1</v>
      </c>
      <c r="K229" s="33"/>
    </row>
    <row r="230" spans="1:11">
      <c r="A230" s="37">
        <v>221</v>
      </c>
      <c r="B230" s="6"/>
      <c r="C230" s="6"/>
      <c r="D230" s="6"/>
      <c r="E230" s="6"/>
      <c r="F230" s="212"/>
      <c r="G230" s="16" t="str">
        <f>IF(OR($B230="",$C230="",$D230="",$F230&lt;an_initial,$F230&gt;an_final,$I230=FALSE),"",(HLOOKUP(E230,ii11punctaje,2,FALSE))*VLOOKUP(J230,Coef!$E$2:$F$17,2,FALSE))</f>
        <v/>
      </c>
      <c r="H230" s="58" t="str">
        <f t="shared" si="12"/>
        <v/>
      </c>
      <c r="I230" s="342" t="b">
        <f t="shared" si="13"/>
        <v>0</v>
      </c>
      <c r="J230" s="346">
        <f t="shared" si="14"/>
        <v>1</v>
      </c>
      <c r="K230" s="33"/>
    </row>
    <row r="231" spans="1:11">
      <c r="A231" s="37">
        <v>222</v>
      </c>
      <c r="B231" s="6"/>
      <c r="C231" s="6"/>
      <c r="D231" s="6"/>
      <c r="E231" s="6"/>
      <c r="F231" s="212"/>
      <c r="G231" s="16" t="str">
        <f>IF(OR($B231="",$C231="",$D231="",$F231&lt;an_initial,$F231&gt;an_final,$I231=FALSE),"",(HLOOKUP(E231,ii11punctaje,2,FALSE))*VLOOKUP(J231,Coef!$E$2:$F$17,2,FALSE))</f>
        <v/>
      </c>
      <c r="H231" s="58" t="str">
        <f t="shared" si="12"/>
        <v/>
      </c>
      <c r="I231" s="342" t="b">
        <f t="shared" si="13"/>
        <v>0</v>
      </c>
      <c r="J231" s="346">
        <f t="shared" si="14"/>
        <v>1</v>
      </c>
      <c r="K231" s="33"/>
    </row>
    <row r="232" spans="1:11">
      <c r="A232" s="37">
        <v>223</v>
      </c>
      <c r="B232" s="6"/>
      <c r="C232" s="6"/>
      <c r="D232" s="6"/>
      <c r="E232" s="6"/>
      <c r="F232" s="212"/>
      <c r="G232" s="16" t="str">
        <f>IF(OR($B232="",$C232="",$D232="",$F232&lt;an_initial,$F232&gt;an_final,$I232=FALSE),"",(HLOOKUP(E232,ii11punctaje,2,FALSE))*VLOOKUP(J232,Coef!$E$2:$F$17,2,FALSE))</f>
        <v/>
      </c>
      <c r="H232" s="58" t="str">
        <f t="shared" si="12"/>
        <v/>
      </c>
      <c r="I232" s="342" t="b">
        <f t="shared" si="13"/>
        <v>0</v>
      </c>
      <c r="J232" s="346">
        <f t="shared" si="14"/>
        <v>1</v>
      </c>
      <c r="K232" s="33"/>
    </row>
    <row r="233" spans="1:11">
      <c r="A233" s="37">
        <v>224</v>
      </c>
      <c r="B233" s="6"/>
      <c r="C233" s="6"/>
      <c r="D233" s="6"/>
      <c r="E233" s="6"/>
      <c r="F233" s="212"/>
      <c r="G233" s="16" t="str">
        <f>IF(OR($B233="",$C233="",$D233="",$F233&lt;an_initial,$F233&gt;an_final,$I233=FALSE),"",(HLOOKUP(E233,ii11punctaje,2,FALSE))*VLOOKUP(J233,Coef!$E$2:$F$17,2,FALSE))</f>
        <v/>
      </c>
      <c r="H233" s="58" t="str">
        <f t="shared" si="12"/>
        <v/>
      </c>
      <c r="I233" s="342" t="b">
        <f t="shared" si="13"/>
        <v>0</v>
      </c>
      <c r="J233" s="346">
        <f t="shared" si="14"/>
        <v>1</v>
      </c>
      <c r="K233" s="33"/>
    </row>
    <row r="234" spans="1:11">
      <c r="A234" s="37">
        <v>225</v>
      </c>
      <c r="B234" s="6"/>
      <c r="C234" s="6"/>
      <c r="D234" s="6"/>
      <c r="E234" s="6"/>
      <c r="F234" s="212"/>
      <c r="G234" s="16" t="str">
        <f>IF(OR($B234="",$C234="",$D234="",$F234&lt;an_initial,$F234&gt;an_final,$I234=FALSE),"",(HLOOKUP(E234,ii11punctaje,2,FALSE))*VLOOKUP(J234,Coef!$E$2:$F$17,2,FALSE))</f>
        <v/>
      </c>
      <c r="H234" s="58" t="str">
        <f t="shared" si="12"/>
        <v/>
      </c>
      <c r="I234" s="342" t="b">
        <f t="shared" si="13"/>
        <v>0</v>
      </c>
      <c r="J234" s="346">
        <f t="shared" si="14"/>
        <v>1</v>
      </c>
      <c r="K234" s="33"/>
    </row>
    <row r="235" spans="1:11">
      <c r="A235" s="37">
        <v>226</v>
      </c>
      <c r="B235" s="6"/>
      <c r="C235" s="6"/>
      <c r="D235" s="6"/>
      <c r="E235" s="6"/>
      <c r="F235" s="212"/>
      <c r="G235" s="16" t="str">
        <f>IF(OR($B235="",$C235="",$D235="",$F235&lt;an_initial,$F235&gt;an_final,$I235=FALSE),"",(HLOOKUP(E235,ii11punctaje,2,FALSE))*VLOOKUP(J235,Coef!$E$2:$F$17,2,FALSE))</f>
        <v/>
      </c>
      <c r="H235" s="58" t="str">
        <f t="shared" si="12"/>
        <v/>
      </c>
      <c r="I235" s="342" t="b">
        <f t="shared" si="13"/>
        <v>0</v>
      </c>
      <c r="J235" s="346">
        <f t="shared" si="14"/>
        <v>1</v>
      </c>
      <c r="K235" s="33"/>
    </row>
    <row r="236" spans="1:11">
      <c r="A236" s="37">
        <v>227</v>
      </c>
      <c r="B236" s="6"/>
      <c r="C236" s="6"/>
      <c r="D236" s="6"/>
      <c r="E236" s="6"/>
      <c r="F236" s="212"/>
      <c r="G236" s="16" t="str">
        <f>IF(OR($B236="",$C236="",$D236="",$F236&lt;an_initial,$F236&gt;an_final,$I236=FALSE),"",(HLOOKUP(E236,ii11punctaje,2,FALSE))*VLOOKUP(J236,Coef!$E$2:$F$17,2,FALSE))</f>
        <v/>
      </c>
      <c r="H236" s="58" t="str">
        <f t="shared" si="12"/>
        <v/>
      </c>
      <c r="I236" s="342" t="b">
        <f t="shared" si="13"/>
        <v>0</v>
      </c>
      <c r="J236" s="346">
        <f t="shared" si="14"/>
        <v>1</v>
      </c>
      <c r="K236" s="33"/>
    </row>
    <row r="237" spans="1:11">
      <c r="A237" s="37">
        <v>228</v>
      </c>
      <c r="B237" s="6"/>
      <c r="C237" s="6"/>
      <c r="D237" s="6"/>
      <c r="E237" s="6"/>
      <c r="F237" s="212"/>
      <c r="G237" s="16" t="str">
        <f>IF(OR($B237="",$C237="",$D237="",$F237&lt;an_initial,$F237&gt;an_final,$I237=FALSE),"",(HLOOKUP(E237,ii11punctaje,2,FALSE))*VLOOKUP(J237,Coef!$E$2:$F$17,2,FALSE))</f>
        <v/>
      </c>
      <c r="H237" s="58" t="str">
        <f t="shared" si="12"/>
        <v/>
      </c>
      <c r="I237" s="342" t="b">
        <f t="shared" si="13"/>
        <v>0</v>
      </c>
      <c r="J237" s="346">
        <f t="shared" si="14"/>
        <v>1</v>
      </c>
      <c r="K237" s="33"/>
    </row>
    <row r="238" spans="1:11">
      <c r="A238" s="37">
        <v>229</v>
      </c>
      <c r="B238" s="6"/>
      <c r="C238" s="6"/>
      <c r="D238" s="6"/>
      <c r="E238" s="6"/>
      <c r="F238" s="212"/>
      <c r="G238" s="16" t="str">
        <f>IF(OR($B238="",$C238="",$D238="",$F238&lt;an_initial,$F238&gt;an_final,$I238=FALSE),"",(HLOOKUP(E238,ii11punctaje,2,FALSE))*VLOOKUP(J238,Coef!$E$2:$F$17,2,FALSE))</f>
        <v/>
      </c>
      <c r="H238" s="58" t="str">
        <f t="shared" si="12"/>
        <v/>
      </c>
      <c r="I238" s="342" t="b">
        <f t="shared" si="13"/>
        <v>0</v>
      </c>
      <c r="J238" s="346">
        <f t="shared" si="14"/>
        <v>1</v>
      </c>
      <c r="K238" s="33"/>
    </row>
    <row r="239" spans="1:11">
      <c r="A239" s="37">
        <v>230</v>
      </c>
      <c r="B239" s="6"/>
      <c r="C239" s="6"/>
      <c r="D239" s="6"/>
      <c r="E239" s="6"/>
      <c r="F239" s="212"/>
      <c r="G239" s="16" t="str">
        <f>IF(OR($B239="",$C239="",$D239="",$F239&lt;an_initial,$F239&gt;an_final,$I239=FALSE),"",(HLOOKUP(E239,ii11punctaje,2,FALSE))*VLOOKUP(J239,Coef!$E$2:$F$17,2,FALSE))</f>
        <v/>
      </c>
      <c r="H239" s="58" t="str">
        <f t="shared" si="12"/>
        <v/>
      </c>
      <c r="I239" s="342" t="b">
        <f t="shared" si="13"/>
        <v>0</v>
      </c>
      <c r="J239" s="346">
        <f t="shared" si="14"/>
        <v>1</v>
      </c>
      <c r="K239" s="33"/>
    </row>
    <row r="240" spans="1:11">
      <c r="A240" s="37">
        <v>231</v>
      </c>
      <c r="B240" s="6"/>
      <c r="C240" s="6"/>
      <c r="D240" s="6"/>
      <c r="E240" s="6"/>
      <c r="F240" s="212"/>
      <c r="G240" s="16" t="str">
        <f>IF(OR($B240="",$C240="",$D240="",$F240&lt;an_initial,$F240&gt;an_final,$I240=FALSE),"",(HLOOKUP(E240,ii11punctaje,2,FALSE))*VLOOKUP(J240,Coef!$E$2:$F$17,2,FALSE))</f>
        <v/>
      </c>
      <c r="H240" s="58" t="str">
        <f t="shared" si="12"/>
        <v/>
      </c>
      <c r="I240" s="342" t="b">
        <f t="shared" si="13"/>
        <v>0</v>
      </c>
      <c r="J240" s="346">
        <f t="shared" si="14"/>
        <v>1</v>
      </c>
      <c r="K240" s="33"/>
    </row>
    <row r="241" spans="1:11">
      <c r="A241" s="37">
        <v>232</v>
      </c>
      <c r="B241" s="6"/>
      <c r="C241" s="6"/>
      <c r="D241" s="6"/>
      <c r="E241" s="6"/>
      <c r="F241" s="212"/>
      <c r="G241" s="16" t="str">
        <f>IF(OR($B241="",$C241="",$D241="",$F241&lt;an_initial,$F241&gt;an_final,$I241=FALSE),"",(HLOOKUP(E241,ii11punctaje,2,FALSE))*VLOOKUP(J241,Coef!$E$2:$F$17,2,FALSE))</f>
        <v/>
      </c>
      <c r="H241" s="58" t="str">
        <f t="shared" si="12"/>
        <v/>
      </c>
      <c r="I241" s="342" t="b">
        <f t="shared" si="13"/>
        <v>0</v>
      </c>
      <c r="J241" s="346">
        <f t="shared" si="14"/>
        <v>1</v>
      </c>
      <c r="K241" s="33"/>
    </row>
    <row r="242" spans="1:11">
      <c r="A242" s="37">
        <v>233</v>
      </c>
      <c r="B242" s="6"/>
      <c r="C242" s="6"/>
      <c r="D242" s="6"/>
      <c r="E242" s="6"/>
      <c r="F242" s="212"/>
      <c r="G242" s="16" t="str">
        <f>IF(OR($B242="",$C242="",$D242="",$F242&lt;an_initial,$F242&gt;an_final,$I242=FALSE),"",(HLOOKUP(E242,ii11punctaje,2,FALSE))*VLOOKUP(J242,Coef!$E$2:$F$17,2,FALSE))</f>
        <v/>
      </c>
      <c r="H242" s="58" t="str">
        <f t="shared" si="12"/>
        <v/>
      </c>
      <c r="I242" s="342" t="b">
        <f t="shared" si="13"/>
        <v>0</v>
      </c>
      <c r="J242" s="346">
        <f t="shared" si="14"/>
        <v>1</v>
      </c>
      <c r="K242" s="33"/>
    </row>
    <row r="243" spans="1:11">
      <c r="A243" s="37">
        <v>234</v>
      </c>
      <c r="B243" s="6"/>
      <c r="C243" s="6"/>
      <c r="D243" s="6"/>
      <c r="E243" s="6"/>
      <c r="F243" s="212"/>
      <c r="G243" s="16" t="str">
        <f>IF(OR($B243="",$C243="",$D243="",$F243&lt;an_initial,$F243&gt;an_final,$I243=FALSE),"",(HLOOKUP(E243,ii11punctaje,2,FALSE))*VLOOKUP(J243,Coef!$E$2:$F$17,2,FALSE))</f>
        <v/>
      </c>
      <c r="H243" s="58" t="str">
        <f t="shared" si="12"/>
        <v/>
      </c>
      <c r="I243" s="342" t="b">
        <f t="shared" si="13"/>
        <v>0</v>
      </c>
      <c r="J243" s="346">
        <f t="shared" si="14"/>
        <v>1</v>
      </c>
      <c r="K243" s="33"/>
    </row>
    <row r="244" spans="1:11">
      <c r="A244" s="37">
        <v>235</v>
      </c>
      <c r="B244" s="6"/>
      <c r="C244" s="6"/>
      <c r="D244" s="6"/>
      <c r="E244" s="6"/>
      <c r="F244" s="212"/>
      <c r="G244" s="16" t="str">
        <f>IF(OR($B244="",$C244="",$D244="",$F244&lt;an_initial,$F244&gt;an_final,$I244=FALSE),"",(HLOOKUP(E244,ii11punctaje,2,FALSE))*VLOOKUP(J244,Coef!$E$2:$F$17,2,FALSE))</f>
        <v/>
      </c>
      <c r="H244" s="58" t="str">
        <f t="shared" si="12"/>
        <v/>
      </c>
      <c r="I244" s="342" t="b">
        <f t="shared" si="13"/>
        <v>0</v>
      </c>
      <c r="J244" s="346">
        <f t="shared" si="14"/>
        <v>1</v>
      </c>
      <c r="K244" s="33"/>
    </row>
    <row r="245" spans="1:11">
      <c r="A245" s="37">
        <v>236</v>
      </c>
      <c r="B245" s="6"/>
      <c r="C245" s="6"/>
      <c r="D245" s="6"/>
      <c r="E245" s="6"/>
      <c r="F245" s="212"/>
      <c r="G245" s="16" t="str">
        <f>IF(OR($B245="",$C245="",$D245="",$F245&lt;an_initial,$F245&gt;an_final,$I245=FALSE),"",(HLOOKUP(E245,ii11punctaje,2,FALSE))*VLOOKUP(J245,Coef!$E$2:$F$17,2,FALSE))</f>
        <v/>
      </c>
      <c r="H245" s="58" t="str">
        <f t="shared" si="12"/>
        <v/>
      </c>
      <c r="I245" s="342" t="b">
        <f t="shared" si="13"/>
        <v>0</v>
      </c>
      <c r="J245" s="346">
        <f t="shared" si="14"/>
        <v>1</v>
      </c>
      <c r="K245" s="33"/>
    </row>
    <row r="246" spans="1:11">
      <c r="A246" s="37">
        <v>237</v>
      </c>
      <c r="B246" s="6"/>
      <c r="C246" s="6"/>
      <c r="D246" s="6"/>
      <c r="E246" s="6"/>
      <c r="F246" s="212"/>
      <c r="G246" s="16" t="str">
        <f>IF(OR($B246="",$C246="",$D246="",$F246&lt;an_initial,$F246&gt;an_final,$I246=FALSE),"",(HLOOKUP(E246,ii11punctaje,2,FALSE))*VLOOKUP(J246,Coef!$E$2:$F$17,2,FALSE))</f>
        <v/>
      </c>
      <c r="H246" s="58" t="str">
        <f t="shared" si="12"/>
        <v/>
      </c>
      <c r="I246" s="342" t="b">
        <f t="shared" si="13"/>
        <v>0</v>
      </c>
      <c r="J246" s="346">
        <f t="shared" si="14"/>
        <v>1</v>
      </c>
      <c r="K246" s="33"/>
    </row>
    <row r="247" spans="1:11">
      <c r="A247" s="37">
        <v>238</v>
      </c>
      <c r="B247" s="6"/>
      <c r="C247" s="6"/>
      <c r="D247" s="6"/>
      <c r="E247" s="6"/>
      <c r="F247" s="212"/>
      <c r="G247" s="16" t="str">
        <f>IF(OR($B247="",$C247="",$D247="",$F247&lt;an_initial,$F247&gt;an_final,$I247=FALSE),"",(HLOOKUP(E247,ii11punctaje,2,FALSE))*VLOOKUP(J247,Coef!$E$2:$F$17,2,FALSE))</f>
        <v/>
      </c>
      <c r="H247" s="58" t="str">
        <f t="shared" si="12"/>
        <v/>
      </c>
      <c r="I247" s="342" t="b">
        <f t="shared" si="13"/>
        <v>0</v>
      </c>
      <c r="J247" s="346">
        <f t="shared" si="14"/>
        <v>1</v>
      </c>
      <c r="K247" s="33"/>
    </row>
    <row r="248" spans="1:11">
      <c r="A248" s="37">
        <v>239</v>
      </c>
      <c r="B248" s="6"/>
      <c r="C248" s="6"/>
      <c r="D248" s="6"/>
      <c r="E248" s="6"/>
      <c r="F248" s="212"/>
      <c r="G248" s="16" t="str">
        <f>IF(OR($B248="",$C248="",$D248="",$F248&lt;an_initial,$F248&gt;an_final,$I248=FALSE),"",(HLOOKUP(E248,ii11punctaje,2,FALSE))*VLOOKUP(J248,Coef!$E$2:$F$17,2,FALSE))</f>
        <v/>
      </c>
      <c r="H248" s="58" t="str">
        <f t="shared" si="12"/>
        <v/>
      </c>
      <c r="I248" s="342" t="b">
        <f t="shared" si="13"/>
        <v>0</v>
      </c>
      <c r="J248" s="346">
        <f t="shared" si="14"/>
        <v>1</v>
      </c>
      <c r="K248" s="33"/>
    </row>
    <row r="249" spans="1:11">
      <c r="A249" s="37">
        <v>240</v>
      </c>
      <c r="B249" s="6"/>
      <c r="C249" s="6"/>
      <c r="D249" s="6"/>
      <c r="E249" s="6"/>
      <c r="F249" s="212"/>
      <c r="G249" s="16" t="str">
        <f>IF(OR($B249="",$C249="",$D249="",$F249&lt;an_initial,$F249&gt;an_final,$I249=FALSE),"",(HLOOKUP(E249,ii11punctaje,2,FALSE))*VLOOKUP(J249,Coef!$E$2:$F$17,2,FALSE))</f>
        <v/>
      </c>
      <c r="H249" s="58" t="str">
        <f t="shared" si="12"/>
        <v/>
      </c>
      <c r="I249" s="342" t="b">
        <f t="shared" si="13"/>
        <v>0</v>
      </c>
      <c r="J249" s="346">
        <f t="shared" si="14"/>
        <v>1</v>
      </c>
      <c r="K249" s="33"/>
    </row>
    <row r="250" spans="1:11">
      <c r="A250" s="37">
        <v>241</v>
      </c>
      <c r="B250" s="6"/>
      <c r="C250" s="6"/>
      <c r="D250" s="6"/>
      <c r="E250" s="6"/>
      <c r="F250" s="212"/>
      <c r="G250" s="16" t="str">
        <f>IF(OR($B250="",$C250="",$D250="",$F250&lt;an_initial,$F250&gt;an_final,$I250=FALSE),"",(HLOOKUP(E250,ii11punctaje,2,FALSE))*VLOOKUP(J250,Coef!$E$2:$F$17,2,FALSE))</f>
        <v/>
      </c>
      <c r="H250" s="58" t="str">
        <f t="shared" si="12"/>
        <v/>
      </c>
      <c r="I250" s="342" t="b">
        <f t="shared" si="13"/>
        <v>0</v>
      </c>
      <c r="J250" s="346">
        <f t="shared" si="14"/>
        <v>1</v>
      </c>
      <c r="K250" s="33"/>
    </row>
    <row r="251" spans="1:11">
      <c r="A251" s="37">
        <v>242</v>
      </c>
      <c r="B251" s="6"/>
      <c r="C251" s="6"/>
      <c r="D251" s="6"/>
      <c r="E251" s="6"/>
      <c r="F251" s="212"/>
      <c r="G251" s="16" t="str">
        <f>IF(OR($B251="",$C251="",$D251="",$F251&lt;an_initial,$F251&gt;an_final,$I251=FALSE),"",(HLOOKUP(E251,ii11punctaje,2,FALSE))*VLOOKUP(J251,Coef!$E$2:$F$17,2,FALSE))</f>
        <v/>
      </c>
      <c r="H251" s="58" t="str">
        <f t="shared" si="12"/>
        <v/>
      </c>
      <c r="I251" s="342" t="b">
        <f t="shared" si="13"/>
        <v>0</v>
      </c>
      <c r="J251" s="346">
        <f t="shared" si="14"/>
        <v>1</v>
      </c>
      <c r="K251" s="33"/>
    </row>
    <row r="252" spans="1:11">
      <c r="A252" s="37">
        <v>243</v>
      </c>
      <c r="B252" s="6"/>
      <c r="C252" s="6"/>
      <c r="D252" s="6"/>
      <c r="E252" s="6"/>
      <c r="F252" s="212"/>
      <c r="G252" s="16" t="str">
        <f>IF(OR($B252="",$C252="",$D252="",$F252&lt;an_initial,$F252&gt;an_final,$I252=FALSE),"",(HLOOKUP(E252,ii11punctaje,2,FALSE))*VLOOKUP(J252,Coef!$E$2:$F$17,2,FALSE))</f>
        <v/>
      </c>
      <c r="H252" s="58" t="str">
        <f t="shared" si="12"/>
        <v/>
      </c>
      <c r="I252" s="342" t="b">
        <f t="shared" si="13"/>
        <v>0</v>
      </c>
      <c r="J252" s="346">
        <f t="shared" si="14"/>
        <v>1</v>
      </c>
      <c r="K252" s="33"/>
    </row>
    <row r="253" spans="1:11">
      <c r="A253" s="37">
        <v>244</v>
      </c>
      <c r="B253" s="6"/>
      <c r="C253" s="6"/>
      <c r="D253" s="6"/>
      <c r="E253" s="6"/>
      <c r="F253" s="212"/>
      <c r="G253" s="16" t="str">
        <f>IF(OR($B253="",$C253="",$D253="",$F253&lt;an_initial,$F253&gt;an_final,$I253=FALSE),"",(HLOOKUP(E253,ii11punctaje,2,FALSE))*VLOOKUP(J253,Coef!$E$2:$F$17,2,FALSE))</f>
        <v/>
      </c>
      <c r="H253" s="58" t="str">
        <f t="shared" si="12"/>
        <v/>
      </c>
      <c r="I253" s="342" t="b">
        <f t="shared" si="13"/>
        <v>0</v>
      </c>
      <c r="J253" s="346">
        <f t="shared" si="14"/>
        <v>1</v>
      </c>
      <c r="K253" s="33"/>
    </row>
    <row r="254" spans="1:11">
      <c r="A254" s="37">
        <v>245</v>
      </c>
      <c r="B254" s="6"/>
      <c r="C254" s="6"/>
      <c r="D254" s="6"/>
      <c r="E254" s="6"/>
      <c r="F254" s="212"/>
      <c r="G254" s="16" t="str">
        <f>IF(OR($B254="",$C254="",$D254="",$F254&lt;an_initial,$F254&gt;an_final,$I254=FALSE),"",(HLOOKUP(E254,ii11punctaje,2,FALSE))*VLOOKUP(J254,Coef!$E$2:$F$17,2,FALSE))</f>
        <v/>
      </c>
      <c r="H254" s="58" t="str">
        <f t="shared" si="12"/>
        <v/>
      </c>
      <c r="I254" s="342" t="b">
        <f t="shared" si="13"/>
        <v>0</v>
      </c>
      <c r="J254" s="346">
        <f t="shared" si="14"/>
        <v>1</v>
      </c>
      <c r="K254" s="33"/>
    </row>
    <row r="255" spans="1:11">
      <c r="A255" s="37">
        <v>246</v>
      </c>
      <c r="B255" s="6"/>
      <c r="C255" s="6"/>
      <c r="D255" s="6"/>
      <c r="E255" s="6"/>
      <c r="F255" s="212"/>
      <c r="G255" s="16" t="str">
        <f>IF(OR($B255="",$C255="",$D255="",$F255&lt;an_initial,$F255&gt;an_final,$I255=FALSE),"",(HLOOKUP(E255,ii11punctaje,2,FALSE))*VLOOKUP(J255,Coef!$E$2:$F$17,2,FALSE))</f>
        <v/>
      </c>
      <c r="H255" s="58" t="str">
        <f t="shared" si="12"/>
        <v/>
      </c>
      <c r="I255" s="342" t="b">
        <f t="shared" si="13"/>
        <v>0</v>
      </c>
      <c r="J255" s="346">
        <f t="shared" si="14"/>
        <v>1</v>
      </c>
      <c r="K255" s="33"/>
    </row>
    <row r="256" spans="1:11">
      <c r="A256" s="37">
        <v>247</v>
      </c>
      <c r="B256" s="6"/>
      <c r="C256" s="6"/>
      <c r="D256" s="6"/>
      <c r="E256" s="6"/>
      <c r="F256" s="212"/>
      <c r="G256" s="16" t="str">
        <f>IF(OR($B256="",$C256="",$D256="",$F256&lt;an_initial,$F256&gt;an_final,$I256=FALSE),"",(HLOOKUP(E256,ii11punctaje,2,FALSE))*VLOOKUP(J256,Coef!$E$2:$F$17,2,FALSE))</f>
        <v/>
      </c>
      <c r="H256" s="58" t="str">
        <f t="shared" si="12"/>
        <v/>
      </c>
      <c r="I256" s="342" t="b">
        <f t="shared" si="13"/>
        <v>0</v>
      </c>
      <c r="J256" s="346">
        <f t="shared" si="14"/>
        <v>1</v>
      </c>
      <c r="K256" s="33"/>
    </row>
    <row r="257" spans="1:11">
      <c r="A257" s="37">
        <v>248</v>
      </c>
      <c r="B257" s="6"/>
      <c r="C257" s="6"/>
      <c r="D257" s="6"/>
      <c r="E257" s="6"/>
      <c r="F257" s="212"/>
      <c r="G257" s="16" t="str">
        <f>IF(OR($B257="",$C257="",$D257="",$F257&lt;an_initial,$F257&gt;an_final,$I257=FALSE),"",(HLOOKUP(E257,ii11punctaje,2,FALSE))*VLOOKUP(J257,Coef!$E$2:$F$17,2,FALSE))</f>
        <v/>
      </c>
      <c r="H257" s="58" t="str">
        <f t="shared" si="12"/>
        <v/>
      </c>
      <c r="I257" s="342" t="b">
        <f t="shared" si="13"/>
        <v>0</v>
      </c>
      <c r="J257" s="346">
        <f t="shared" si="14"/>
        <v>1</v>
      </c>
      <c r="K257" s="33"/>
    </row>
    <row r="258" spans="1:11">
      <c r="A258" s="37">
        <v>249</v>
      </c>
      <c r="B258" s="6"/>
      <c r="C258" s="6"/>
      <c r="D258" s="6"/>
      <c r="E258" s="6"/>
      <c r="F258" s="212"/>
      <c r="G258" s="16" t="str">
        <f>IF(OR($B258="",$C258="",$D258="",$F258&lt;an_initial,$F258&gt;an_final,$I258=FALSE),"",(HLOOKUP(E258,ii11punctaje,2,FALSE))*VLOOKUP(J258,Coef!$E$2:$F$17,2,FALSE))</f>
        <v/>
      </c>
      <c r="H258" s="58" t="str">
        <f t="shared" si="12"/>
        <v/>
      </c>
      <c r="I258" s="342" t="b">
        <f t="shared" si="13"/>
        <v>0</v>
      </c>
      <c r="J258" s="346">
        <f t="shared" si="14"/>
        <v>1</v>
      </c>
      <c r="K258" s="33"/>
    </row>
    <row r="259" spans="1:11">
      <c r="A259" s="37">
        <v>250</v>
      </c>
      <c r="B259" s="6"/>
      <c r="C259" s="6"/>
      <c r="D259" s="6"/>
      <c r="E259" s="6"/>
      <c r="F259" s="212"/>
      <c r="G259" s="16" t="str">
        <f>IF(OR($B259="",$C259="",$D259="",$F259&lt;an_initial,$F259&gt;an_final,$I259=FALSE),"",(HLOOKUP(E259,ii11punctaje,2,FALSE))*VLOOKUP(J259,Coef!$E$2:$F$17,2,FALSE))</f>
        <v/>
      </c>
      <c r="H259" s="58" t="str">
        <f t="shared" si="12"/>
        <v/>
      </c>
      <c r="I259" s="342" t="b">
        <f t="shared" si="13"/>
        <v>0</v>
      </c>
      <c r="J259" s="346">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7"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sqref="A1:G16"/>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228</v>
      </c>
      <c r="F1" s="61"/>
      <c r="G1" s="63"/>
      <c r="H1" s="62"/>
      <c r="I1" s="284"/>
    </row>
    <row r="2" spans="1:10" s="60" customFormat="1">
      <c r="A2" s="339" t="str">
        <f>IF(ISBLANK(facultate), IF(ISBLANK(departament),"","Departament " &amp; departament), "Facultatea " &amp; facultate)</f>
        <v>Facultatea Construcții</v>
      </c>
      <c r="F2" s="61"/>
      <c r="G2" s="63"/>
      <c r="H2" s="62"/>
      <c r="I2" s="284"/>
    </row>
    <row r="3" spans="1:10" s="60" customFormat="1">
      <c r="A3" s="339" t="str">
        <f>IF(ISBLANK(departament),"","Departamentul " &amp; departament)</f>
        <v>Departamentul Căi de Comunicație Terestre, Fundații și Cadastru</v>
      </c>
      <c r="F3" s="61"/>
      <c r="G3" s="63"/>
      <c r="H3" s="62"/>
      <c r="I3" s="284"/>
    </row>
    <row r="4" spans="1:10">
      <c r="A4" s="527" t="s">
        <v>650</v>
      </c>
      <c r="B4" s="527"/>
      <c r="C4" s="527"/>
      <c r="D4" s="527"/>
      <c r="E4" s="527"/>
      <c r="F4" s="527"/>
      <c r="G4" s="527"/>
      <c r="H4" s="221"/>
      <c r="I4" s="286"/>
    </row>
    <row r="5" spans="1:10">
      <c r="A5" s="533" t="s">
        <v>750</v>
      </c>
      <c r="B5" s="527"/>
      <c r="C5" s="527"/>
      <c r="D5" s="527"/>
      <c r="E5" s="527"/>
      <c r="F5" s="527"/>
      <c r="G5" s="527"/>
      <c r="H5" s="221"/>
    </row>
    <row r="6" spans="1:10" ht="13.5" customHeight="1">
      <c r="G6" s="340" t="str">
        <f>CONCATENATE(functie," ",nume_candidat)</f>
        <v>Profesor Ciutina Adrian</v>
      </c>
    </row>
    <row r="7" spans="1:10" s="33" customFormat="1" ht="15.75" customHeight="1">
      <c r="A7" s="524" t="s">
        <v>93</v>
      </c>
      <c r="B7" s="524" t="s">
        <v>0</v>
      </c>
      <c r="C7" s="524" t="s">
        <v>1</v>
      </c>
      <c r="D7" s="524" t="s">
        <v>756</v>
      </c>
      <c r="E7" s="524" t="s">
        <v>757</v>
      </c>
      <c r="F7" s="524" t="s">
        <v>2</v>
      </c>
      <c r="G7" s="525" t="s">
        <v>289</v>
      </c>
      <c r="H7" s="212" t="s">
        <v>4</v>
      </c>
      <c r="I7" s="531" t="s">
        <v>286</v>
      </c>
      <c r="J7" s="534" t="s">
        <v>296</v>
      </c>
    </row>
    <row r="8" spans="1:10" s="33" customFormat="1" ht="31.5">
      <c r="A8" s="524"/>
      <c r="B8" s="524"/>
      <c r="C8" s="524"/>
      <c r="D8" s="524"/>
      <c r="E8" s="524"/>
      <c r="F8" s="524"/>
      <c r="G8" s="526"/>
      <c r="H8" s="341" t="str">
        <f>CONCATENATE("ultimii                                  ",durata_evaluare," ani")</f>
        <v>ultimii                                  5 ani</v>
      </c>
      <c r="I8" s="531"/>
      <c r="J8" s="534"/>
    </row>
    <row r="9" spans="1:10" s="33" customFormat="1">
      <c r="A9" s="86"/>
      <c r="B9" s="65"/>
      <c r="C9" s="65"/>
      <c r="D9" s="65"/>
      <c r="E9" s="65"/>
      <c r="F9" s="158"/>
      <c r="G9" s="144">
        <f>SUMIF(G10:G1010,"&gt;0")</f>
        <v>368</v>
      </c>
      <c r="H9" s="4">
        <f>SUMIF(H10:H1259,"&gt;0")</f>
        <v>6</v>
      </c>
      <c r="I9" s="293"/>
      <c r="J9" s="299"/>
    </row>
    <row r="10" spans="1:10" s="79" customFormat="1" ht="63">
      <c r="A10" s="37">
        <v>1</v>
      </c>
      <c r="B10" s="6" t="s">
        <v>1028</v>
      </c>
      <c r="C10" s="6" t="s">
        <v>1037</v>
      </c>
      <c r="D10" s="6" t="s">
        <v>1036</v>
      </c>
      <c r="E10" s="13" t="s">
        <v>67</v>
      </c>
      <c r="F10" s="215">
        <v>2018</v>
      </c>
      <c r="G10" s="16">
        <f>IF(OR($B10="",$C10="",$E10="",$F10&lt;an_initial,$F10&gt;an_final,$I10=FALSE),"",80*VLOOKUP(J10,Coef!$E$2:$F$17,2,FALSE))</f>
        <v>56</v>
      </c>
      <c r="H10" s="58">
        <f t="shared" ref="H10:H73" si="0">IF(OR($B10="",$C10="",$E10="",$F10&gt;an_final,$I10=FALSE),"",IF($F10&gt;=an_initial,1,""))</f>
        <v>1</v>
      </c>
      <c r="I10" s="342" t="b">
        <f t="shared" ref="I10:I73" si="1">IF(nume_candidat="",FALSE,ISNUMBER(SEARCH(nume_candidat,$B10)))</f>
        <v>1</v>
      </c>
      <c r="J10" s="346">
        <f t="shared" ref="J10:J41" si="2">LEN(B10)-LEN(SUBSTITUTE(B10,",",""))+1</f>
        <v>4</v>
      </c>
    </row>
    <row r="11" spans="1:10" s="33" customFormat="1" ht="47.25">
      <c r="A11" s="37">
        <v>2</v>
      </c>
      <c r="B11" s="7" t="s">
        <v>1038</v>
      </c>
      <c r="C11" s="7" t="s">
        <v>1039</v>
      </c>
      <c r="D11" s="369" t="s">
        <v>1040</v>
      </c>
      <c r="E11" s="7" t="s">
        <v>67</v>
      </c>
      <c r="F11" s="215">
        <v>2016</v>
      </c>
      <c r="G11" s="16">
        <f>IF(OR($B11="",$C11="",$E11="",$F11&lt;an_initial,$F11&gt;an_final,$I11=FALSE),"",80*VLOOKUP(J11,Coef!$E$2:$F$17,2,FALSE))</f>
        <v>64</v>
      </c>
      <c r="H11" s="58">
        <f t="shared" si="0"/>
        <v>1</v>
      </c>
      <c r="I11" s="342" t="b">
        <f t="shared" si="1"/>
        <v>1</v>
      </c>
      <c r="J11" s="346">
        <f t="shared" si="2"/>
        <v>3</v>
      </c>
    </row>
    <row r="12" spans="1:10" s="33" customFormat="1" ht="47.25">
      <c r="A12" s="37">
        <v>3</v>
      </c>
      <c r="B12" s="6" t="s">
        <v>1038</v>
      </c>
      <c r="C12" s="7" t="s">
        <v>1041</v>
      </c>
      <c r="D12" s="369" t="s">
        <v>1042</v>
      </c>
      <c r="E12" s="6" t="s">
        <v>109</v>
      </c>
      <c r="F12" s="215">
        <v>2018</v>
      </c>
      <c r="G12" s="16">
        <f>IF(OR($B12="",$C12="",$E12="",$F12&lt;an_initial,$F12&gt;an_final,$I12=FALSE),"",80*VLOOKUP(J12,Coef!$E$2:$F$17,2,FALSE))</f>
        <v>64</v>
      </c>
      <c r="H12" s="58">
        <f t="shared" si="0"/>
        <v>1</v>
      </c>
      <c r="I12" s="342" t="b">
        <f t="shared" si="1"/>
        <v>1</v>
      </c>
      <c r="J12" s="346">
        <f t="shared" si="2"/>
        <v>3</v>
      </c>
    </row>
    <row r="13" spans="1:10" s="33" customFormat="1" ht="47.25">
      <c r="A13" s="37">
        <v>4</v>
      </c>
      <c r="B13" s="6" t="s">
        <v>1038</v>
      </c>
      <c r="C13" s="6" t="s">
        <v>1043</v>
      </c>
      <c r="D13" s="6" t="s">
        <v>1044</v>
      </c>
      <c r="E13" s="6" t="s">
        <v>67</v>
      </c>
      <c r="F13" s="212">
        <v>2017</v>
      </c>
      <c r="G13" s="16">
        <f>IF(OR($B13="",$C13="",$E13="",$F13&lt;an_initial,$F13&gt;an_final,$I13=FALSE),"",80*VLOOKUP(J13,Coef!$E$2:$F$17,2,FALSE))</f>
        <v>64</v>
      </c>
      <c r="H13" s="58">
        <f t="shared" si="0"/>
        <v>1</v>
      </c>
      <c r="I13" s="342" t="b">
        <f t="shared" si="1"/>
        <v>1</v>
      </c>
      <c r="J13" s="346">
        <f t="shared" si="2"/>
        <v>3</v>
      </c>
    </row>
    <row r="14" spans="1:10" s="33" customFormat="1" ht="47.25">
      <c r="A14" s="37">
        <v>5</v>
      </c>
      <c r="B14" s="6" t="s">
        <v>1045</v>
      </c>
      <c r="C14" s="6" t="s">
        <v>1046</v>
      </c>
      <c r="D14" s="6" t="s">
        <v>1047</v>
      </c>
      <c r="E14" s="6" t="s">
        <v>109</v>
      </c>
      <c r="F14" s="212">
        <v>2018</v>
      </c>
      <c r="G14" s="16">
        <f>IF(OR($B14="",$C14="",$E14="",$F14&lt;an_initial,$F14&gt;an_final,$I14=FALSE),"",80*VLOOKUP(J14,Coef!$E$2:$F$17,2,FALSE))</f>
        <v>64</v>
      </c>
      <c r="H14" s="58">
        <f t="shared" si="0"/>
        <v>1</v>
      </c>
      <c r="I14" s="342" t="b">
        <f t="shared" si="1"/>
        <v>1</v>
      </c>
      <c r="J14" s="346">
        <f t="shared" si="2"/>
        <v>3</v>
      </c>
    </row>
    <row r="15" spans="1:10" s="33" customFormat="1" ht="47.25">
      <c r="A15" s="37">
        <v>6</v>
      </c>
      <c r="B15" s="6" t="s">
        <v>1048</v>
      </c>
      <c r="C15" s="6" t="s">
        <v>1049</v>
      </c>
      <c r="D15" s="6" t="s">
        <v>1050</v>
      </c>
      <c r="E15" s="6" t="s">
        <v>109</v>
      </c>
      <c r="F15" s="212">
        <v>2018</v>
      </c>
      <c r="G15" s="16">
        <f>IF(OR($B15="",$C15="",$E15="",$F15&lt;an_initial,$F15&gt;an_final,$I15=FALSE),"",80*VLOOKUP(J15,Coef!$E$2:$F$17,2,FALSE))</f>
        <v>56</v>
      </c>
      <c r="H15" s="58">
        <f t="shared" si="0"/>
        <v>1</v>
      </c>
      <c r="I15" s="342" t="b">
        <f t="shared" si="1"/>
        <v>1</v>
      </c>
      <c r="J15" s="346">
        <f t="shared" si="2"/>
        <v>4</v>
      </c>
    </row>
    <row r="16" spans="1:10" s="33" customFormat="1">
      <c r="A16" s="37">
        <v>7</v>
      </c>
      <c r="B16" s="6"/>
      <c r="C16" s="6"/>
      <c r="D16" s="6"/>
      <c r="E16" s="6"/>
      <c r="F16" s="212"/>
      <c r="G16" s="16" t="str">
        <f>IF(OR($B16="",$C16="",$E16="",$F16&lt;an_initial,$F16&gt;an_final,$I16=FALSE),"",80*VLOOKUP(J16,Coef!$E$2:$F$17,2,FALSE))</f>
        <v/>
      </c>
      <c r="H16" s="58" t="str">
        <f t="shared" si="0"/>
        <v/>
      </c>
      <c r="I16" s="342" t="b">
        <f t="shared" si="1"/>
        <v>0</v>
      </c>
      <c r="J16" s="346">
        <f t="shared" si="2"/>
        <v>1</v>
      </c>
    </row>
    <row r="17" spans="1:10" s="33" customFormat="1">
      <c r="A17" s="37">
        <v>8</v>
      </c>
      <c r="B17" s="6"/>
      <c r="C17" s="6"/>
      <c r="D17" s="6"/>
      <c r="E17" s="6"/>
      <c r="F17" s="212"/>
      <c r="G17" s="16" t="str">
        <f>IF(OR($B17="",$C17="",$E17="",$F17&lt;an_initial,$F17&gt;an_final,$I17=FALSE),"",80*VLOOKUP(J17,Coef!$E$2:$F$17,2,FALSE))</f>
        <v/>
      </c>
      <c r="H17" s="58" t="str">
        <f t="shared" si="0"/>
        <v/>
      </c>
      <c r="I17" s="342" t="b">
        <f t="shared" si="1"/>
        <v>0</v>
      </c>
      <c r="J17" s="346">
        <f t="shared" si="2"/>
        <v>1</v>
      </c>
    </row>
    <row r="18" spans="1:10" s="33" customFormat="1">
      <c r="A18" s="37">
        <v>9</v>
      </c>
      <c r="B18" s="6"/>
      <c r="C18" s="6"/>
      <c r="D18" s="6"/>
      <c r="E18" s="6"/>
      <c r="F18" s="212"/>
      <c r="G18" s="16" t="str">
        <f>IF(OR($B18="",$C18="",$E18="",$F18&lt;an_initial,$F18&gt;an_final,$I18=FALSE),"",80*VLOOKUP(J18,Coef!$E$2:$F$17,2,FALSE))</f>
        <v/>
      </c>
      <c r="H18" s="58" t="str">
        <f t="shared" si="0"/>
        <v/>
      </c>
      <c r="I18" s="342" t="b">
        <f t="shared" si="1"/>
        <v>0</v>
      </c>
      <c r="J18" s="346">
        <f t="shared" si="2"/>
        <v>1</v>
      </c>
    </row>
    <row r="19" spans="1:10" s="33" customFormat="1">
      <c r="A19" s="37">
        <v>10</v>
      </c>
      <c r="B19" s="6"/>
      <c r="C19" s="11"/>
      <c r="D19" s="11"/>
      <c r="E19" s="6"/>
      <c r="F19" s="212"/>
      <c r="G19" s="16" t="str">
        <f>IF(OR($B19="",$C19="",$E19="",$F19&lt;an_initial,$F19&gt;an_final,$I19=FALSE),"",80*VLOOKUP(J19,Coef!$E$2:$F$17,2,FALSE))</f>
        <v/>
      </c>
      <c r="H19" s="58" t="str">
        <f t="shared" si="0"/>
        <v/>
      </c>
      <c r="I19" s="342" t="b">
        <f t="shared" si="1"/>
        <v>0</v>
      </c>
      <c r="J19" s="346">
        <f t="shared" si="2"/>
        <v>1</v>
      </c>
    </row>
    <row r="20" spans="1:10" s="33" customFormat="1">
      <c r="A20" s="37">
        <v>11</v>
      </c>
      <c r="B20" s="6"/>
      <c r="C20" s="6"/>
      <c r="D20" s="6"/>
      <c r="E20" s="6"/>
      <c r="F20" s="212"/>
      <c r="G20" s="16" t="str">
        <f>IF(OR($B20="",$C20="",$E20="",$F20&lt;an_initial,$F20&gt;an_final,$I20=FALSE),"",80*VLOOKUP(J20,Coef!$E$2:$F$17,2,FALSE))</f>
        <v/>
      </c>
      <c r="H20" s="58" t="str">
        <f t="shared" si="0"/>
        <v/>
      </c>
      <c r="I20" s="342" t="b">
        <f t="shared" si="1"/>
        <v>0</v>
      </c>
      <c r="J20" s="346">
        <f t="shared" si="2"/>
        <v>1</v>
      </c>
    </row>
    <row r="21" spans="1:10" s="33" customFormat="1">
      <c r="A21" s="37">
        <v>12</v>
      </c>
      <c r="B21" s="6"/>
      <c r="C21" s="6"/>
      <c r="D21" s="6"/>
      <c r="E21" s="6"/>
      <c r="F21" s="212"/>
      <c r="G21" s="16" t="str">
        <f>IF(OR($B21="",$C21="",$E21="",$F21&lt;an_initial,$F21&gt;an_final,$I21=FALSE),"",80*VLOOKUP(J21,Coef!$E$2:$F$17,2,FALSE))</f>
        <v/>
      </c>
      <c r="H21" s="58" t="str">
        <f t="shared" si="0"/>
        <v/>
      </c>
      <c r="I21" s="342" t="b">
        <f t="shared" si="1"/>
        <v>0</v>
      </c>
      <c r="J21" s="346">
        <f t="shared" si="2"/>
        <v>1</v>
      </c>
    </row>
    <row r="22" spans="1:10" s="33" customFormat="1">
      <c r="A22" s="37">
        <v>13</v>
      </c>
      <c r="B22" s="6"/>
      <c r="C22" s="6"/>
      <c r="D22" s="6"/>
      <c r="E22" s="6"/>
      <c r="F22" s="212"/>
      <c r="G22" s="16" t="str">
        <f>IF(OR($B22="",$C22="",$E22="",$F22&lt;an_initial,$F22&gt;an_final,$I22=FALSE),"",80*VLOOKUP(J22,Coef!$E$2:$F$17,2,FALSE))</f>
        <v/>
      </c>
      <c r="H22" s="58" t="str">
        <f t="shared" si="0"/>
        <v/>
      </c>
      <c r="I22" s="342" t="b">
        <f t="shared" si="1"/>
        <v>0</v>
      </c>
      <c r="J22" s="346">
        <f t="shared" si="2"/>
        <v>1</v>
      </c>
    </row>
    <row r="23" spans="1:10" s="33" customFormat="1">
      <c r="A23" s="37">
        <v>14</v>
      </c>
      <c r="B23" s="6"/>
      <c r="C23" s="6"/>
      <c r="D23" s="6"/>
      <c r="E23" s="6"/>
      <c r="F23" s="212"/>
      <c r="G23" s="16" t="str">
        <f>IF(OR($B23="",$C23="",$E23="",$F23&lt;an_initial,$F23&gt;an_final,$I23=FALSE),"",80*VLOOKUP(J23,Coef!$E$2:$F$17,2,FALSE))</f>
        <v/>
      </c>
      <c r="H23" s="58" t="str">
        <f t="shared" si="0"/>
        <v/>
      </c>
      <c r="I23" s="342" t="b">
        <f t="shared" si="1"/>
        <v>0</v>
      </c>
      <c r="J23" s="346">
        <f t="shared" si="2"/>
        <v>1</v>
      </c>
    </row>
    <row r="24" spans="1:10" s="33" customFormat="1">
      <c r="A24" s="37">
        <v>15</v>
      </c>
      <c r="B24" s="6"/>
      <c r="C24" s="6"/>
      <c r="D24" s="6"/>
      <c r="E24" s="6"/>
      <c r="F24" s="212"/>
      <c r="G24" s="16" t="str">
        <f>IF(OR($B24="",$C24="",$E24="",$F24&lt;an_initial,$F24&gt;an_final,$I24=FALSE),"",80*VLOOKUP(J24,Coef!$E$2:$F$17,2,FALSE))</f>
        <v/>
      </c>
      <c r="H24" s="58" t="str">
        <f t="shared" si="0"/>
        <v/>
      </c>
      <c r="I24" s="342" t="b">
        <f t="shared" si="1"/>
        <v>0</v>
      </c>
      <c r="J24" s="346">
        <f t="shared" si="2"/>
        <v>1</v>
      </c>
    </row>
    <row r="25" spans="1:10" s="33" customFormat="1">
      <c r="A25" s="37">
        <v>16</v>
      </c>
      <c r="B25" s="6"/>
      <c r="C25" s="6"/>
      <c r="D25" s="6"/>
      <c r="E25" s="6"/>
      <c r="F25" s="212"/>
      <c r="G25" s="16" t="str">
        <f>IF(OR($B25="",$C25="",$E25="",$F25&lt;an_initial,$F25&gt;an_final,$I25=FALSE),"",80*VLOOKUP(J25,Coef!$E$2:$F$17,2,FALSE))</f>
        <v/>
      </c>
      <c r="H25" s="58" t="str">
        <f t="shared" si="0"/>
        <v/>
      </c>
      <c r="I25" s="342" t="b">
        <f t="shared" si="1"/>
        <v>0</v>
      </c>
      <c r="J25" s="346">
        <f t="shared" si="2"/>
        <v>1</v>
      </c>
    </row>
    <row r="26" spans="1:10" s="33" customFormat="1">
      <c r="A26" s="37">
        <v>17</v>
      </c>
      <c r="B26" s="6"/>
      <c r="C26" s="6"/>
      <c r="D26" s="6"/>
      <c r="E26" s="6"/>
      <c r="F26" s="212"/>
      <c r="G26" s="16" t="str">
        <f>IF(OR($B26="",$C26="",$E26="",$F26&lt;an_initial,$F26&gt;an_final,$I26=FALSE),"",80*VLOOKUP(J26,Coef!$E$2:$F$17,2,FALSE))</f>
        <v/>
      </c>
      <c r="H26" s="58" t="str">
        <f t="shared" si="0"/>
        <v/>
      </c>
      <c r="I26" s="342" t="b">
        <f t="shared" si="1"/>
        <v>0</v>
      </c>
      <c r="J26" s="346">
        <f t="shared" si="2"/>
        <v>1</v>
      </c>
    </row>
    <row r="27" spans="1:10" s="33" customFormat="1">
      <c r="A27" s="37">
        <v>18</v>
      </c>
      <c r="B27" s="6"/>
      <c r="C27" s="6"/>
      <c r="D27" s="6"/>
      <c r="E27" s="6"/>
      <c r="F27" s="212"/>
      <c r="G27" s="16" t="str">
        <f>IF(OR($B27="",$C27="",$E27="",$F27&lt;an_initial,$F27&gt;an_final,$I27=FALSE),"",80*VLOOKUP(J27,Coef!$E$2:$F$17,2,FALSE))</f>
        <v/>
      </c>
      <c r="H27" s="58" t="str">
        <f t="shared" si="0"/>
        <v/>
      </c>
      <c r="I27" s="342" t="b">
        <f t="shared" si="1"/>
        <v>0</v>
      </c>
      <c r="J27" s="346">
        <f t="shared" si="2"/>
        <v>1</v>
      </c>
    </row>
    <row r="28" spans="1:10" s="33" customFormat="1">
      <c r="A28" s="37">
        <v>19</v>
      </c>
      <c r="B28" s="6"/>
      <c r="C28" s="6"/>
      <c r="D28" s="6"/>
      <c r="E28" s="6"/>
      <c r="F28" s="212"/>
      <c r="G28" s="16" t="str">
        <f>IF(OR($B28="",$C28="",$E28="",$F28&lt;an_initial,$F28&gt;an_final,$I28=FALSE),"",80*VLOOKUP(J28,Coef!$E$2:$F$17,2,FALSE))</f>
        <v/>
      </c>
      <c r="H28" s="58" t="str">
        <f t="shared" si="0"/>
        <v/>
      </c>
      <c r="I28" s="342" t="b">
        <f t="shared" si="1"/>
        <v>0</v>
      </c>
      <c r="J28" s="346">
        <f t="shared" si="2"/>
        <v>1</v>
      </c>
    </row>
    <row r="29" spans="1:10" s="33" customFormat="1">
      <c r="A29" s="37">
        <v>20</v>
      </c>
      <c r="B29" s="6"/>
      <c r="C29" s="6"/>
      <c r="D29" s="6"/>
      <c r="E29" s="6"/>
      <c r="F29" s="212"/>
      <c r="G29" s="16" t="str">
        <f>IF(OR($B29="",$C29="",$E29="",$F29&lt;an_initial,$F29&gt;an_final,$I29=FALSE),"",80*VLOOKUP(J29,Coef!$E$2:$F$17,2,FALSE))</f>
        <v/>
      </c>
      <c r="H29" s="58" t="str">
        <f t="shared" si="0"/>
        <v/>
      </c>
      <c r="I29" s="342" t="b">
        <f t="shared" si="1"/>
        <v>0</v>
      </c>
      <c r="J29" s="346">
        <f t="shared" si="2"/>
        <v>1</v>
      </c>
    </row>
    <row r="30" spans="1:10" s="33" customFormat="1">
      <c r="A30" s="37">
        <v>21</v>
      </c>
      <c r="B30" s="6"/>
      <c r="C30" s="6"/>
      <c r="D30" s="6"/>
      <c r="E30" s="6"/>
      <c r="F30" s="212"/>
      <c r="G30" s="16" t="str">
        <f>IF(OR($B30="",$C30="",$E30="",$F30&lt;an_initial,$F30&gt;an_final,$I30=FALSE),"",80*VLOOKUP(J30,Coef!$E$2:$F$17,2,FALSE))</f>
        <v/>
      </c>
      <c r="H30" s="58" t="str">
        <f t="shared" si="0"/>
        <v/>
      </c>
      <c r="I30" s="342" t="b">
        <f t="shared" si="1"/>
        <v>0</v>
      </c>
      <c r="J30" s="346">
        <f t="shared" si="2"/>
        <v>1</v>
      </c>
    </row>
    <row r="31" spans="1:10" s="33" customFormat="1">
      <c r="A31" s="37">
        <v>22</v>
      </c>
      <c r="B31" s="6"/>
      <c r="C31" s="6"/>
      <c r="D31" s="6"/>
      <c r="E31" s="6"/>
      <c r="F31" s="212"/>
      <c r="G31" s="16" t="str">
        <f>IF(OR($B31="",$C31="",$E31="",$F31&lt;an_initial,$F31&gt;an_final,$I31=FALSE),"",80*VLOOKUP(J31,Coef!$E$2:$F$17,2,FALSE))</f>
        <v/>
      </c>
      <c r="H31" s="58" t="str">
        <f t="shared" si="0"/>
        <v/>
      </c>
      <c r="I31" s="342" t="b">
        <f t="shared" si="1"/>
        <v>0</v>
      </c>
      <c r="J31" s="346">
        <f t="shared" si="2"/>
        <v>1</v>
      </c>
    </row>
    <row r="32" spans="1:10" s="33" customFormat="1">
      <c r="A32" s="37">
        <v>23</v>
      </c>
      <c r="B32" s="6"/>
      <c r="C32" s="6"/>
      <c r="D32" s="6"/>
      <c r="E32" s="6"/>
      <c r="F32" s="212"/>
      <c r="G32" s="16" t="str">
        <f>IF(OR($B32="",$C32="",$E32="",$F32&lt;an_initial,$F32&gt;an_final,$I32=FALSE),"",80*VLOOKUP(J32,Coef!$E$2:$F$17,2,FALSE))</f>
        <v/>
      </c>
      <c r="H32" s="58" t="str">
        <f t="shared" si="0"/>
        <v/>
      </c>
      <c r="I32" s="342" t="b">
        <f t="shared" si="1"/>
        <v>0</v>
      </c>
      <c r="J32" s="346">
        <f t="shared" si="2"/>
        <v>1</v>
      </c>
    </row>
    <row r="33" spans="1:10" s="33" customFormat="1">
      <c r="A33" s="37">
        <v>24</v>
      </c>
      <c r="B33" s="6"/>
      <c r="C33" s="6"/>
      <c r="D33" s="6"/>
      <c r="E33" s="6"/>
      <c r="F33" s="212"/>
      <c r="G33" s="16" t="str">
        <f>IF(OR($B33="",$C33="",$E33="",$F33&lt;an_initial,$F33&gt;an_final,$I33=FALSE),"",80*VLOOKUP(J33,Coef!$E$2:$F$17,2,FALSE))</f>
        <v/>
      </c>
      <c r="H33" s="58" t="str">
        <f t="shared" si="0"/>
        <v/>
      </c>
      <c r="I33" s="342" t="b">
        <f t="shared" si="1"/>
        <v>0</v>
      </c>
      <c r="J33" s="346">
        <f t="shared" si="2"/>
        <v>1</v>
      </c>
    </row>
    <row r="34" spans="1:10" s="33" customFormat="1">
      <c r="A34" s="37">
        <v>25</v>
      </c>
      <c r="B34" s="6"/>
      <c r="C34" s="6"/>
      <c r="D34" s="6"/>
      <c r="E34" s="6"/>
      <c r="F34" s="212"/>
      <c r="G34" s="16" t="str">
        <f>IF(OR($B34="",$C34="",$E34="",$F34&lt;an_initial,$F34&gt;an_final,$I34=FALSE),"",80*VLOOKUP(J34,Coef!$E$2:$F$17,2,FALSE))</f>
        <v/>
      </c>
      <c r="H34" s="58" t="str">
        <f t="shared" si="0"/>
        <v/>
      </c>
      <c r="I34" s="342" t="b">
        <f t="shared" si="1"/>
        <v>0</v>
      </c>
      <c r="J34" s="346">
        <f t="shared" si="2"/>
        <v>1</v>
      </c>
    </row>
    <row r="35" spans="1:10" s="33" customFormat="1">
      <c r="A35" s="37">
        <v>26</v>
      </c>
      <c r="B35" s="6"/>
      <c r="C35" s="6"/>
      <c r="D35" s="6"/>
      <c r="E35" s="6"/>
      <c r="F35" s="212"/>
      <c r="G35" s="16" t="str">
        <f>IF(OR($B35="",$C35="",$E35="",$F35&lt;an_initial,$F35&gt;an_final,$I35=FALSE),"",80*VLOOKUP(J35,Coef!$E$2:$F$17,2,FALSE))</f>
        <v/>
      </c>
      <c r="H35" s="58" t="str">
        <f t="shared" si="0"/>
        <v/>
      </c>
      <c r="I35" s="342" t="b">
        <f t="shared" si="1"/>
        <v>0</v>
      </c>
      <c r="J35" s="346">
        <f t="shared" si="2"/>
        <v>1</v>
      </c>
    </row>
    <row r="36" spans="1:10" s="33" customFormat="1">
      <c r="A36" s="37">
        <v>27</v>
      </c>
      <c r="B36" s="6"/>
      <c r="C36" s="6"/>
      <c r="D36" s="6"/>
      <c r="E36" s="6"/>
      <c r="F36" s="212"/>
      <c r="G36" s="16" t="str">
        <f>IF(OR($B36="",$C36="",$E36="",$F36&lt;an_initial,$F36&gt;an_final,$I36=FALSE),"",80*VLOOKUP(J36,Coef!$E$2:$F$17,2,FALSE))</f>
        <v/>
      </c>
      <c r="H36" s="58" t="str">
        <f t="shared" si="0"/>
        <v/>
      </c>
      <c r="I36" s="342" t="b">
        <f t="shared" si="1"/>
        <v>0</v>
      </c>
      <c r="J36" s="346">
        <f t="shared" si="2"/>
        <v>1</v>
      </c>
    </row>
    <row r="37" spans="1:10" s="33" customFormat="1">
      <c r="A37" s="37">
        <v>28</v>
      </c>
      <c r="B37" s="6"/>
      <c r="C37" s="6"/>
      <c r="D37" s="6"/>
      <c r="E37" s="6"/>
      <c r="F37" s="212"/>
      <c r="G37" s="16" t="str">
        <f>IF(OR($B37="",$C37="",$E37="",$F37&lt;an_initial,$F37&gt;an_final,$I37=FALSE),"",80*VLOOKUP(J37,Coef!$E$2:$F$17,2,FALSE))</f>
        <v/>
      </c>
      <c r="H37" s="58" t="str">
        <f t="shared" si="0"/>
        <v/>
      </c>
      <c r="I37" s="342" t="b">
        <f t="shared" si="1"/>
        <v>0</v>
      </c>
      <c r="J37" s="346">
        <f t="shared" si="2"/>
        <v>1</v>
      </c>
    </row>
    <row r="38" spans="1:10" s="33" customFormat="1">
      <c r="A38" s="37">
        <v>29</v>
      </c>
      <c r="B38" s="6"/>
      <c r="C38" s="6"/>
      <c r="D38" s="6"/>
      <c r="E38" s="6"/>
      <c r="F38" s="212"/>
      <c r="G38" s="16" t="str">
        <f>IF(OR($B38="",$C38="",$E38="",$F38&lt;an_initial,$F38&gt;an_final,$I38=FALSE),"",80*VLOOKUP(J38,Coef!$E$2:$F$17,2,FALSE))</f>
        <v/>
      </c>
      <c r="H38" s="58" t="str">
        <f t="shared" si="0"/>
        <v/>
      </c>
      <c r="I38" s="342" t="b">
        <f t="shared" si="1"/>
        <v>0</v>
      </c>
      <c r="J38" s="346">
        <f t="shared" si="2"/>
        <v>1</v>
      </c>
    </row>
    <row r="39" spans="1:10" s="33" customFormat="1">
      <c r="A39" s="37">
        <v>30</v>
      </c>
      <c r="B39" s="6"/>
      <c r="C39" s="6"/>
      <c r="D39" s="6"/>
      <c r="E39" s="6"/>
      <c r="F39" s="212"/>
      <c r="G39" s="16" t="str">
        <f>IF(OR($B39="",$C39="",$E39="",$F39&lt;an_initial,$F39&gt;an_final,$I39=FALSE),"",80*VLOOKUP(J39,Coef!$E$2:$F$17,2,FALSE))</f>
        <v/>
      </c>
      <c r="H39" s="58" t="str">
        <f t="shared" si="0"/>
        <v/>
      </c>
      <c r="I39" s="342" t="b">
        <f t="shared" si="1"/>
        <v>0</v>
      </c>
      <c r="J39" s="346">
        <f t="shared" si="2"/>
        <v>1</v>
      </c>
    </row>
    <row r="40" spans="1:10" s="33" customFormat="1">
      <c r="A40" s="37">
        <v>31</v>
      </c>
      <c r="B40" s="6"/>
      <c r="C40" s="6"/>
      <c r="D40" s="6"/>
      <c r="E40" s="6"/>
      <c r="F40" s="212"/>
      <c r="G40" s="16" t="str">
        <f>IF(OR($B40="",$C40="",$E40="",$F40&lt;an_initial,$F40&gt;an_final,$I40=FALSE),"",80*VLOOKUP(J40,Coef!$E$2:$F$17,2,FALSE))</f>
        <v/>
      </c>
      <c r="H40" s="58" t="str">
        <f t="shared" si="0"/>
        <v/>
      </c>
      <c r="I40" s="342" t="b">
        <f t="shared" si="1"/>
        <v>0</v>
      </c>
      <c r="J40" s="346">
        <f t="shared" si="2"/>
        <v>1</v>
      </c>
    </row>
    <row r="41" spans="1:10" s="33" customFormat="1">
      <c r="A41" s="37">
        <v>32</v>
      </c>
      <c r="B41" s="6"/>
      <c r="C41" s="6"/>
      <c r="D41" s="6"/>
      <c r="E41" s="6"/>
      <c r="F41" s="212"/>
      <c r="G41" s="16" t="str">
        <f>IF(OR($B41="",$C41="",$E41="",$F41&lt;an_initial,$F41&gt;an_final,$I41=FALSE),"",80*VLOOKUP(J41,Coef!$E$2:$F$17,2,FALSE))</f>
        <v/>
      </c>
      <c r="H41" s="58" t="str">
        <f t="shared" si="0"/>
        <v/>
      </c>
      <c r="I41" s="342" t="b">
        <f t="shared" si="1"/>
        <v>0</v>
      </c>
      <c r="J41" s="346">
        <f t="shared" si="2"/>
        <v>1</v>
      </c>
    </row>
    <row r="42" spans="1:10" s="33" customFormat="1">
      <c r="A42" s="37">
        <v>33</v>
      </c>
      <c r="B42" s="6"/>
      <c r="C42" s="6"/>
      <c r="D42" s="6"/>
      <c r="E42" s="6"/>
      <c r="F42" s="212"/>
      <c r="G42" s="16" t="str">
        <f>IF(OR($B42="",$C42="",$E42="",$F42&lt;an_initial,$F42&gt;an_final,$I42=FALSE),"",80*VLOOKUP(J42,Coef!$E$2:$F$17,2,FALSE))</f>
        <v/>
      </c>
      <c r="H42" s="58" t="str">
        <f t="shared" si="0"/>
        <v/>
      </c>
      <c r="I42" s="342" t="b">
        <f t="shared" si="1"/>
        <v>0</v>
      </c>
      <c r="J42" s="346">
        <f t="shared" ref="J42:J73" si="3">LEN(B42)-LEN(SUBSTITUTE(B42,",",""))+1</f>
        <v>1</v>
      </c>
    </row>
    <row r="43" spans="1:10" s="33" customFormat="1">
      <c r="A43" s="37">
        <v>34</v>
      </c>
      <c r="B43" s="6"/>
      <c r="C43" s="6"/>
      <c r="D43" s="6"/>
      <c r="E43" s="6"/>
      <c r="F43" s="212"/>
      <c r="G43" s="16" t="str">
        <f>IF(OR($B43="",$C43="",$E43="",$F43&lt;an_initial,$F43&gt;an_final,$I43=FALSE),"",80*VLOOKUP(J43,Coef!$E$2:$F$17,2,FALSE))</f>
        <v/>
      </c>
      <c r="H43" s="58" t="str">
        <f t="shared" si="0"/>
        <v/>
      </c>
      <c r="I43" s="342" t="b">
        <f t="shared" si="1"/>
        <v>0</v>
      </c>
      <c r="J43" s="346">
        <f t="shared" si="3"/>
        <v>1</v>
      </c>
    </row>
    <row r="44" spans="1:10" s="33" customFormat="1">
      <c r="A44" s="37">
        <v>35</v>
      </c>
      <c r="B44" s="6"/>
      <c r="C44" s="6"/>
      <c r="D44" s="6"/>
      <c r="E44" s="6"/>
      <c r="F44" s="212"/>
      <c r="G44" s="16" t="str">
        <f>IF(OR($B44="",$C44="",$E44="",$F44&lt;an_initial,$F44&gt;an_final,$I44=FALSE),"",80*VLOOKUP(J44,Coef!$E$2:$F$17,2,FALSE))</f>
        <v/>
      </c>
      <c r="H44" s="58" t="str">
        <f t="shared" si="0"/>
        <v/>
      </c>
      <c r="I44" s="342" t="b">
        <f t="shared" si="1"/>
        <v>0</v>
      </c>
      <c r="J44" s="346">
        <f t="shared" si="3"/>
        <v>1</v>
      </c>
    </row>
    <row r="45" spans="1:10" s="33" customFormat="1">
      <c r="A45" s="37">
        <v>36</v>
      </c>
      <c r="B45" s="6"/>
      <c r="C45" s="6"/>
      <c r="D45" s="6"/>
      <c r="E45" s="6"/>
      <c r="F45" s="212"/>
      <c r="G45" s="16" t="str">
        <f>IF(OR($B45="",$C45="",$E45="",$F45&lt;an_initial,$F45&gt;an_final,$I45=FALSE),"",80*VLOOKUP(J45,Coef!$E$2:$F$17,2,FALSE))</f>
        <v/>
      </c>
      <c r="H45" s="58" t="str">
        <f t="shared" si="0"/>
        <v/>
      </c>
      <c r="I45" s="342" t="b">
        <f t="shared" si="1"/>
        <v>0</v>
      </c>
      <c r="J45" s="346">
        <f t="shared" si="3"/>
        <v>1</v>
      </c>
    </row>
    <row r="46" spans="1:10" s="33" customFormat="1">
      <c r="A46" s="37">
        <v>37</v>
      </c>
      <c r="B46" s="6"/>
      <c r="C46" s="6"/>
      <c r="D46" s="6"/>
      <c r="E46" s="6"/>
      <c r="F46" s="212"/>
      <c r="G46" s="16" t="str">
        <f>IF(OR($B46="",$C46="",$E46="",$F46&lt;an_initial,$F46&gt;an_final,$I46=FALSE),"",80*VLOOKUP(J46,Coef!$E$2:$F$17,2,FALSE))</f>
        <v/>
      </c>
      <c r="H46" s="58" t="str">
        <f t="shared" si="0"/>
        <v/>
      </c>
      <c r="I46" s="342" t="b">
        <f t="shared" si="1"/>
        <v>0</v>
      </c>
      <c r="J46" s="346">
        <f t="shared" si="3"/>
        <v>1</v>
      </c>
    </row>
    <row r="47" spans="1:10" s="33" customFormat="1">
      <c r="A47" s="37">
        <v>38</v>
      </c>
      <c r="B47" s="6"/>
      <c r="C47" s="6"/>
      <c r="D47" s="6"/>
      <c r="E47" s="6"/>
      <c r="F47" s="212"/>
      <c r="G47" s="16" t="str">
        <f>IF(OR($B47="",$C47="",$E47="",$F47&lt;an_initial,$F47&gt;an_final,$I47=FALSE),"",80*VLOOKUP(J47,Coef!$E$2:$F$17,2,FALSE))</f>
        <v/>
      </c>
      <c r="H47" s="58" t="str">
        <f t="shared" si="0"/>
        <v/>
      </c>
      <c r="I47" s="342" t="b">
        <f t="shared" si="1"/>
        <v>0</v>
      </c>
      <c r="J47" s="346">
        <f t="shared" si="3"/>
        <v>1</v>
      </c>
    </row>
    <row r="48" spans="1:10" s="33" customFormat="1">
      <c r="A48" s="37">
        <v>39</v>
      </c>
      <c r="B48" s="6"/>
      <c r="C48" s="6"/>
      <c r="D48" s="6"/>
      <c r="E48" s="6"/>
      <c r="F48" s="212"/>
      <c r="G48" s="16" t="str">
        <f>IF(OR($B48="",$C48="",$E48="",$F48&lt;an_initial,$F48&gt;an_final,$I48=FALSE),"",80*VLOOKUP(J48,Coef!$E$2:$F$17,2,FALSE))</f>
        <v/>
      </c>
      <c r="H48" s="58" t="str">
        <f t="shared" si="0"/>
        <v/>
      </c>
      <c r="I48" s="342" t="b">
        <f t="shared" si="1"/>
        <v>0</v>
      </c>
      <c r="J48" s="346">
        <f t="shared" si="3"/>
        <v>1</v>
      </c>
    </row>
    <row r="49" spans="1:10" s="33" customFormat="1">
      <c r="A49" s="37">
        <v>40</v>
      </c>
      <c r="B49" s="6"/>
      <c r="C49" s="6"/>
      <c r="D49" s="6"/>
      <c r="E49" s="6"/>
      <c r="F49" s="212"/>
      <c r="G49" s="16" t="str">
        <f>IF(OR($B49="",$C49="",$E49="",$F49&lt;an_initial,$F49&gt;an_final,$I49=FALSE),"",80*VLOOKUP(J49,Coef!$E$2:$F$17,2,FALSE))</f>
        <v/>
      </c>
      <c r="H49" s="58" t="str">
        <f t="shared" si="0"/>
        <v/>
      </c>
      <c r="I49" s="342" t="b">
        <f t="shared" si="1"/>
        <v>0</v>
      </c>
      <c r="J49" s="346">
        <f t="shared" si="3"/>
        <v>1</v>
      </c>
    </row>
    <row r="50" spans="1:10" s="33" customFormat="1">
      <c r="A50" s="37">
        <v>41</v>
      </c>
      <c r="B50" s="6"/>
      <c r="C50" s="6"/>
      <c r="D50" s="6"/>
      <c r="E50" s="6"/>
      <c r="F50" s="212"/>
      <c r="G50" s="16" t="str">
        <f>IF(OR($B50="",$C50="",$E50="",$F50&lt;an_initial,$F50&gt;an_final,$I50=FALSE),"",80*VLOOKUP(J50,Coef!$E$2:$F$17,2,FALSE))</f>
        <v/>
      </c>
      <c r="H50" s="58" t="str">
        <f t="shared" si="0"/>
        <v/>
      </c>
      <c r="I50" s="342" t="b">
        <f t="shared" si="1"/>
        <v>0</v>
      </c>
      <c r="J50" s="346">
        <f t="shared" si="3"/>
        <v>1</v>
      </c>
    </row>
    <row r="51" spans="1:10" s="33" customFormat="1">
      <c r="A51" s="37">
        <v>42</v>
      </c>
      <c r="B51" s="6"/>
      <c r="C51" s="6"/>
      <c r="D51" s="6"/>
      <c r="E51" s="6"/>
      <c r="F51" s="212"/>
      <c r="G51" s="16" t="str">
        <f>IF(OR($B51="",$C51="",$E51="",$F51&lt;an_initial,$F51&gt;an_final,$I51=FALSE),"",80*VLOOKUP(J51,Coef!$E$2:$F$17,2,FALSE))</f>
        <v/>
      </c>
      <c r="H51" s="58" t="str">
        <f t="shared" si="0"/>
        <v/>
      </c>
      <c r="I51" s="342" t="b">
        <f t="shared" si="1"/>
        <v>0</v>
      </c>
      <c r="J51" s="346">
        <f t="shared" si="3"/>
        <v>1</v>
      </c>
    </row>
    <row r="52" spans="1:10" s="33" customFormat="1">
      <c r="A52" s="37">
        <v>43</v>
      </c>
      <c r="B52" s="6"/>
      <c r="C52" s="6"/>
      <c r="D52" s="6"/>
      <c r="E52" s="6"/>
      <c r="F52" s="212"/>
      <c r="G52" s="16" t="str">
        <f>IF(OR($B52="",$C52="",$E52="",$F52&lt;an_initial,$F52&gt;an_final,$I52=FALSE),"",80*VLOOKUP(J52,Coef!$E$2:$F$17,2,FALSE))</f>
        <v/>
      </c>
      <c r="H52" s="58" t="str">
        <f t="shared" si="0"/>
        <v/>
      </c>
      <c r="I52" s="342" t="b">
        <f t="shared" si="1"/>
        <v>0</v>
      </c>
      <c r="J52" s="346">
        <f t="shared" si="3"/>
        <v>1</v>
      </c>
    </row>
    <row r="53" spans="1:10" s="33" customFormat="1">
      <c r="A53" s="37">
        <v>44</v>
      </c>
      <c r="B53" s="6"/>
      <c r="C53" s="6"/>
      <c r="D53" s="6"/>
      <c r="E53" s="6"/>
      <c r="F53" s="212"/>
      <c r="G53" s="16" t="str">
        <f>IF(OR($B53="",$C53="",$E53="",$F53&lt;an_initial,$F53&gt;an_final,$I53=FALSE),"",80*VLOOKUP(J53,Coef!$E$2:$F$17,2,FALSE))</f>
        <v/>
      </c>
      <c r="H53" s="58" t="str">
        <f t="shared" si="0"/>
        <v/>
      </c>
      <c r="I53" s="342" t="b">
        <f t="shared" si="1"/>
        <v>0</v>
      </c>
      <c r="J53" s="346">
        <f t="shared" si="3"/>
        <v>1</v>
      </c>
    </row>
    <row r="54" spans="1:10" s="33" customFormat="1">
      <c r="A54" s="37">
        <v>45</v>
      </c>
      <c r="B54" s="6"/>
      <c r="C54" s="6"/>
      <c r="D54" s="6"/>
      <c r="E54" s="6"/>
      <c r="F54" s="212"/>
      <c r="G54" s="16" t="str">
        <f>IF(OR($B54="",$C54="",$E54="",$F54&lt;an_initial,$F54&gt;an_final,$I54=FALSE),"",80*VLOOKUP(J54,Coef!$E$2:$F$17,2,FALSE))</f>
        <v/>
      </c>
      <c r="H54" s="58" t="str">
        <f t="shared" si="0"/>
        <v/>
      </c>
      <c r="I54" s="342" t="b">
        <f t="shared" si="1"/>
        <v>0</v>
      </c>
      <c r="J54" s="346">
        <f t="shared" si="3"/>
        <v>1</v>
      </c>
    </row>
    <row r="55" spans="1:10" s="33" customFormat="1">
      <c r="A55" s="37">
        <v>46</v>
      </c>
      <c r="B55" s="6"/>
      <c r="C55" s="6"/>
      <c r="D55" s="6"/>
      <c r="E55" s="6"/>
      <c r="F55" s="212"/>
      <c r="G55" s="16" t="str">
        <f>IF(OR($B55="",$C55="",$E55="",$F55&lt;an_initial,$F55&gt;an_final,$I55=FALSE),"",80*VLOOKUP(J55,Coef!$E$2:$F$17,2,FALSE))</f>
        <v/>
      </c>
      <c r="H55" s="58" t="str">
        <f t="shared" si="0"/>
        <v/>
      </c>
      <c r="I55" s="342" t="b">
        <f t="shared" si="1"/>
        <v>0</v>
      </c>
      <c r="J55" s="346">
        <f t="shared" si="3"/>
        <v>1</v>
      </c>
    </row>
    <row r="56" spans="1:10" s="33" customFormat="1">
      <c r="A56" s="37">
        <v>47</v>
      </c>
      <c r="B56" s="6"/>
      <c r="C56" s="6"/>
      <c r="D56" s="6"/>
      <c r="E56" s="6"/>
      <c r="F56" s="212"/>
      <c r="G56" s="16" t="str">
        <f>IF(OR($B56="",$C56="",$E56="",$F56&lt;an_initial,$F56&gt;an_final,$I56=FALSE),"",80*VLOOKUP(J56,Coef!$E$2:$F$17,2,FALSE))</f>
        <v/>
      </c>
      <c r="H56" s="58" t="str">
        <f t="shared" si="0"/>
        <v/>
      </c>
      <c r="I56" s="342" t="b">
        <f t="shared" si="1"/>
        <v>0</v>
      </c>
      <c r="J56" s="346">
        <f t="shared" si="3"/>
        <v>1</v>
      </c>
    </row>
    <row r="57" spans="1:10" s="33" customFormat="1">
      <c r="A57" s="37">
        <v>48</v>
      </c>
      <c r="B57" s="6"/>
      <c r="C57" s="6"/>
      <c r="D57" s="6"/>
      <c r="E57" s="6"/>
      <c r="F57" s="212"/>
      <c r="G57" s="16" t="str">
        <f>IF(OR($B57="",$C57="",$E57="",$F57&lt;an_initial,$F57&gt;an_final,$I57=FALSE),"",80*VLOOKUP(J57,Coef!$E$2:$F$17,2,FALSE))</f>
        <v/>
      </c>
      <c r="H57" s="58" t="str">
        <f t="shared" si="0"/>
        <v/>
      </c>
      <c r="I57" s="342" t="b">
        <f t="shared" si="1"/>
        <v>0</v>
      </c>
      <c r="J57" s="346">
        <f t="shared" si="3"/>
        <v>1</v>
      </c>
    </row>
    <row r="58" spans="1:10" s="33" customFormat="1">
      <c r="A58" s="37">
        <v>49</v>
      </c>
      <c r="B58" s="6"/>
      <c r="C58" s="6"/>
      <c r="D58" s="6"/>
      <c r="E58" s="6"/>
      <c r="F58" s="212"/>
      <c r="G58" s="16" t="str">
        <f>IF(OR($B58="",$C58="",$E58="",$F58&lt;an_initial,$F58&gt;an_final,$I58=FALSE),"",80*VLOOKUP(J58,Coef!$E$2:$F$17,2,FALSE))</f>
        <v/>
      </c>
      <c r="H58" s="58" t="str">
        <f t="shared" si="0"/>
        <v/>
      </c>
      <c r="I58" s="342" t="b">
        <f t="shared" si="1"/>
        <v>0</v>
      </c>
      <c r="J58" s="346">
        <f t="shared" si="3"/>
        <v>1</v>
      </c>
    </row>
    <row r="59" spans="1:10" s="33" customFormat="1">
      <c r="A59" s="37">
        <v>50</v>
      </c>
      <c r="B59" s="6"/>
      <c r="C59" s="6"/>
      <c r="D59" s="6"/>
      <c r="E59" s="6"/>
      <c r="F59" s="212"/>
      <c r="G59" s="16" t="str">
        <f>IF(OR($B59="",$C59="",$E59="",$F59&lt;an_initial,$F59&gt;an_final,$I59=FALSE),"",80*VLOOKUP(J59,Coef!$E$2:$F$17,2,FALSE))</f>
        <v/>
      </c>
      <c r="H59" s="58" t="str">
        <f t="shared" si="0"/>
        <v/>
      </c>
      <c r="I59" s="342" t="b">
        <f t="shared" si="1"/>
        <v>0</v>
      </c>
      <c r="J59" s="346">
        <f t="shared" si="3"/>
        <v>1</v>
      </c>
    </row>
    <row r="60" spans="1:10" s="33" customFormat="1">
      <c r="A60" s="37">
        <v>51</v>
      </c>
      <c r="B60" s="6"/>
      <c r="C60" s="6"/>
      <c r="D60" s="6"/>
      <c r="E60" s="6"/>
      <c r="F60" s="212"/>
      <c r="G60" s="16" t="str">
        <f>IF(OR($B60="",$C60="",$E60="",$F60&lt;an_initial,$F60&gt;an_final,$I60=FALSE),"",80*VLOOKUP(J60,Coef!$E$2:$F$17,2,FALSE))</f>
        <v/>
      </c>
      <c r="H60" s="58" t="str">
        <f t="shared" si="0"/>
        <v/>
      </c>
      <c r="I60" s="342" t="b">
        <f t="shared" si="1"/>
        <v>0</v>
      </c>
      <c r="J60" s="346">
        <f t="shared" si="3"/>
        <v>1</v>
      </c>
    </row>
    <row r="61" spans="1:10" s="33" customFormat="1">
      <c r="A61" s="37">
        <v>52</v>
      </c>
      <c r="B61" s="6"/>
      <c r="C61" s="6"/>
      <c r="D61" s="6"/>
      <c r="E61" s="6"/>
      <c r="F61" s="212"/>
      <c r="G61" s="16" t="str">
        <f>IF(OR($B61="",$C61="",$E61="",$F61&lt;an_initial,$F61&gt;an_final,$I61=FALSE),"",80*VLOOKUP(J61,Coef!$E$2:$F$17,2,FALSE))</f>
        <v/>
      </c>
      <c r="H61" s="58" t="str">
        <f t="shared" si="0"/>
        <v/>
      </c>
      <c r="I61" s="342" t="b">
        <f t="shared" si="1"/>
        <v>0</v>
      </c>
      <c r="J61" s="346">
        <f t="shared" si="3"/>
        <v>1</v>
      </c>
    </row>
    <row r="62" spans="1:10" s="33" customFormat="1">
      <c r="A62" s="37">
        <v>53</v>
      </c>
      <c r="B62" s="6"/>
      <c r="C62" s="6"/>
      <c r="D62" s="6"/>
      <c r="E62" s="6"/>
      <c r="F62" s="212"/>
      <c r="G62" s="16" t="str">
        <f>IF(OR($B62="",$C62="",$E62="",$F62&lt;an_initial,$F62&gt;an_final,$I62=FALSE),"",80*VLOOKUP(J62,Coef!$E$2:$F$17,2,FALSE))</f>
        <v/>
      </c>
      <c r="H62" s="58" t="str">
        <f t="shared" si="0"/>
        <v/>
      </c>
      <c r="I62" s="342" t="b">
        <f t="shared" si="1"/>
        <v>0</v>
      </c>
      <c r="J62" s="346">
        <f t="shared" si="3"/>
        <v>1</v>
      </c>
    </row>
    <row r="63" spans="1:10" s="33" customFormat="1">
      <c r="A63" s="37">
        <v>54</v>
      </c>
      <c r="B63" s="6"/>
      <c r="C63" s="6"/>
      <c r="D63" s="6"/>
      <c r="E63" s="6"/>
      <c r="F63" s="212"/>
      <c r="G63" s="16" t="str">
        <f>IF(OR($B63="",$C63="",$E63="",$F63&lt;an_initial,$F63&gt;an_final,$I63=FALSE),"",80*VLOOKUP(J63,Coef!$E$2:$F$17,2,FALSE))</f>
        <v/>
      </c>
      <c r="H63" s="58" t="str">
        <f t="shared" si="0"/>
        <v/>
      </c>
      <c r="I63" s="342" t="b">
        <f t="shared" si="1"/>
        <v>0</v>
      </c>
      <c r="J63" s="346">
        <f t="shared" si="3"/>
        <v>1</v>
      </c>
    </row>
    <row r="64" spans="1:10" s="33" customFormat="1">
      <c r="A64" s="37">
        <v>55</v>
      </c>
      <c r="B64" s="6"/>
      <c r="C64" s="6"/>
      <c r="D64" s="6"/>
      <c r="E64" s="6"/>
      <c r="F64" s="212"/>
      <c r="G64" s="16" t="str">
        <f>IF(OR($B64="",$C64="",$E64="",$F64&lt;an_initial,$F64&gt;an_final,$I64=FALSE),"",80*VLOOKUP(J64,Coef!$E$2:$F$17,2,FALSE))</f>
        <v/>
      </c>
      <c r="H64" s="58" t="str">
        <f t="shared" si="0"/>
        <v/>
      </c>
      <c r="I64" s="342" t="b">
        <f t="shared" si="1"/>
        <v>0</v>
      </c>
      <c r="J64" s="346">
        <f t="shared" si="3"/>
        <v>1</v>
      </c>
    </row>
    <row r="65" spans="1:11" s="33" customFormat="1">
      <c r="A65" s="37">
        <v>56</v>
      </c>
      <c r="B65" s="6"/>
      <c r="C65" s="6"/>
      <c r="D65" s="6"/>
      <c r="E65" s="6"/>
      <c r="F65" s="212"/>
      <c r="G65" s="16" t="str">
        <f>IF(OR($B65="",$C65="",$E65="",$F65&lt;an_initial,$F65&gt;an_final,$I65=FALSE),"",80*VLOOKUP(J65,Coef!$E$2:$F$17,2,FALSE))</f>
        <v/>
      </c>
      <c r="H65" s="58" t="str">
        <f t="shared" si="0"/>
        <v/>
      </c>
      <c r="I65" s="342" t="b">
        <f t="shared" si="1"/>
        <v>0</v>
      </c>
      <c r="J65" s="346">
        <f t="shared" si="3"/>
        <v>1</v>
      </c>
    </row>
    <row r="66" spans="1:11" s="33" customFormat="1">
      <c r="A66" s="37">
        <v>57</v>
      </c>
      <c r="B66" s="6"/>
      <c r="C66" s="6"/>
      <c r="D66" s="6"/>
      <c r="E66" s="6"/>
      <c r="F66" s="212"/>
      <c r="G66" s="16" t="str">
        <f>IF(OR($B66="",$C66="",$E66="",$F66&lt;an_initial,$F66&gt;an_final,$I66=FALSE),"",80*VLOOKUP(J66,Coef!$E$2:$F$17,2,FALSE))</f>
        <v/>
      </c>
      <c r="H66" s="58" t="str">
        <f t="shared" si="0"/>
        <v/>
      </c>
      <c r="I66" s="342" t="b">
        <f t="shared" si="1"/>
        <v>0</v>
      </c>
      <c r="J66" s="346">
        <f t="shared" si="3"/>
        <v>1</v>
      </c>
    </row>
    <row r="67" spans="1:11" s="33" customFormat="1">
      <c r="A67" s="37">
        <v>58</v>
      </c>
      <c r="B67" s="6"/>
      <c r="C67" s="6"/>
      <c r="D67" s="6"/>
      <c r="E67" s="6"/>
      <c r="F67" s="212"/>
      <c r="G67" s="16" t="str">
        <f>IF(OR($B67="",$C67="",$E67="",$F67&lt;an_initial,$F67&gt;an_final,$I67=FALSE),"",80*VLOOKUP(J67,Coef!$E$2:$F$17,2,FALSE))</f>
        <v/>
      </c>
      <c r="H67" s="58" t="str">
        <f t="shared" si="0"/>
        <v/>
      </c>
      <c r="I67" s="342" t="b">
        <f t="shared" si="1"/>
        <v>0</v>
      </c>
      <c r="J67" s="346">
        <f t="shared" si="3"/>
        <v>1</v>
      </c>
    </row>
    <row r="68" spans="1:11" s="33" customFormat="1">
      <c r="A68" s="37">
        <v>59</v>
      </c>
      <c r="B68" s="6"/>
      <c r="C68" s="6"/>
      <c r="D68" s="6"/>
      <c r="E68" s="6"/>
      <c r="F68" s="212"/>
      <c r="G68" s="16" t="str">
        <f>IF(OR($B68="",$C68="",$E68="",$F68&lt;an_initial,$F68&gt;an_final,$I68=FALSE),"",80*VLOOKUP(J68,Coef!$E$2:$F$17,2,FALSE))</f>
        <v/>
      </c>
      <c r="H68" s="58" t="str">
        <f t="shared" si="0"/>
        <v/>
      </c>
      <c r="I68" s="342" t="b">
        <f t="shared" si="1"/>
        <v>0</v>
      </c>
      <c r="J68" s="346">
        <f t="shared" si="3"/>
        <v>1</v>
      </c>
    </row>
    <row r="69" spans="1:11" s="33" customFormat="1">
      <c r="A69" s="37">
        <v>60</v>
      </c>
      <c r="B69" s="6"/>
      <c r="C69" s="6"/>
      <c r="D69" s="6"/>
      <c r="E69" s="6"/>
      <c r="F69" s="212"/>
      <c r="G69" s="16" t="str">
        <f>IF(OR($B69="",$C69="",$E69="",$F69&lt;an_initial,$F69&gt;an_final,$I69=FALSE),"",80*VLOOKUP(J69,Coef!$E$2:$F$17,2,FALSE))</f>
        <v/>
      </c>
      <c r="H69" s="58" t="str">
        <f t="shared" si="0"/>
        <v/>
      </c>
      <c r="I69" s="342" t="b">
        <f t="shared" si="1"/>
        <v>0</v>
      </c>
      <c r="J69" s="346">
        <f t="shared" si="3"/>
        <v>1</v>
      </c>
    </row>
    <row r="70" spans="1:11" s="33" customFormat="1">
      <c r="A70" s="37">
        <v>61</v>
      </c>
      <c r="B70" s="6"/>
      <c r="C70" s="6"/>
      <c r="D70" s="6"/>
      <c r="E70" s="6"/>
      <c r="F70" s="212"/>
      <c r="G70" s="16" t="str">
        <f>IF(OR($B70="",$C70="",$E70="",$F70&lt;an_initial,$F70&gt;an_final,$I70=FALSE),"",80*VLOOKUP(J70,Coef!$E$2:$F$17,2,FALSE))</f>
        <v/>
      </c>
      <c r="H70" s="58" t="str">
        <f t="shared" si="0"/>
        <v/>
      </c>
      <c r="I70" s="342" t="b">
        <f t="shared" si="1"/>
        <v>0</v>
      </c>
      <c r="J70" s="346">
        <f t="shared" si="3"/>
        <v>1</v>
      </c>
    </row>
    <row r="71" spans="1:11" s="33" customFormat="1">
      <c r="A71" s="37">
        <v>62</v>
      </c>
      <c r="B71" s="6"/>
      <c r="C71" s="6"/>
      <c r="D71" s="6"/>
      <c r="E71" s="6"/>
      <c r="F71" s="212"/>
      <c r="G71" s="16" t="str">
        <f>IF(OR($B71="",$C71="",$E71="",$F71&lt;an_initial,$F71&gt;an_final,$I71=FALSE),"",80*VLOOKUP(J71,Coef!$E$2:$F$17,2,FALSE))</f>
        <v/>
      </c>
      <c r="H71" s="58" t="str">
        <f t="shared" si="0"/>
        <v/>
      </c>
      <c r="I71" s="342" t="b">
        <f t="shared" si="1"/>
        <v>0</v>
      </c>
      <c r="J71" s="346">
        <f t="shared" si="3"/>
        <v>1</v>
      </c>
    </row>
    <row r="72" spans="1:11" s="33" customFormat="1">
      <c r="A72" s="37">
        <v>63</v>
      </c>
      <c r="B72" s="6"/>
      <c r="C72" s="6"/>
      <c r="D72" s="6"/>
      <c r="E72" s="6"/>
      <c r="F72" s="212"/>
      <c r="G72" s="16" t="str">
        <f>IF(OR($B72="",$C72="",$E72="",$F72&lt;an_initial,$F72&gt;an_final,$I72=FALSE),"",80*VLOOKUP(J72,Coef!$E$2:$F$17,2,FALSE))</f>
        <v/>
      </c>
      <c r="H72" s="58" t="str">
        <f t="shared" si="0"/>
        <v/>
      </c>
      <c r="I72" s="342" t="b">
        <f t="shared" si="1"/>
        <v>0</v>
      </c>
      <c r="J72" s="346">
        <f t="shared" si="3"/>
        <v>1</v>
      </c>
    </row>
    <row r="73" spans="1:11" s="33" customFormat="1">
      <c r="A73" s="37">
        <v>64</v>
      </c>
      <c r="B73" s="6"/>
      <c r="C73" s="6"/>
      <c r="D73" s="6"/>
      <c r="E73" s="6"/>
      <c r="F73" s="212"/>
      <c r="G73" s="16" t="str">
        <f>IF(OR($B73="",$C73="",$E73="",$F73&lt;an_initial,$F73&gt;an_final,$I73=FALSE),"",80*VLOOKUP(J73,Coef!$E$2:$F$17,2,FALSE))</f>
        <v/>
      </c>
      <c r="H73" s="58" t="str">
        <f t="shared" si="0"/>
        <v/>
      </c>
      <c r="I73" s="342" t="b">
        <f t="shared" si="1"/>
        <v>0</v>
      </c>
      <c r="J73" s="346">
        <f t="shared" si="3"/>
        <v>1</v>
      </c>
    </row>
    <row r="74" spans="1:11" s="33" customFormat="1">
      <c r="A74" s="37">
        <v>65</v>
      </c>
      <c r="B74" s="6"/>
      <c r="C74" s="6"/>
      <c r="D74" s="6"/>
      <c r="E74" s="6"/>
      <c r="F74" s="212"/>
      <c r="G74" s="16" t="str">
        <f>IF(OR($B74="",$C74="",$E74="",$F74&lt;an_initial,$F74&gt;an_final,$I74=FALSE),"",80*VLOOKUP(J74,Coef!$E$2:$F$17,2,FALSE))</f>
        <v/>
      </c>
      <c r="H74" s="58" t="str">
        <f t="shared" ref="H74:H137" si="4">IF(OR($B74="",$C74="",$E74="",$F74&gt;an_final,$I74=FALSE),"",IF($F74&gt;=an_initial,1,""))</f>
        <v/>
      </c>
      <c r="I74" s="342" t="b">
        <f t="shared" ref="I74:I137" si="5">IF(nume_candidat="",FALSE,ISNUMBER(SEARCH(nume_candidat,$B74)))</f>
        <v>0</v>
      </c>
      <c r="J74" s="346">
        <f t="shared" ref="J74:J105" si="6">LEN(B74)-LEN(SUBSTITUTE(B74,",",""))+1</f>
        <v>1</v>
      </c>
    </row>
    <row r="75" spans="1:11" s="33" customFormat="1">
      <c r="A75" s="37">
        <v>66</v>
      </c>
      <c r="B75" s="6"/>
      <c r="C75" s="6"/>
      <c r="D75" s="6"/>
      <c r="E75" s="6"/>
      <c r="F75" s="212"/>
      <c r="G75" s="16" t="str">
        <f>IF(OR($B75="",$C75="",$E75="",$F75&lt;an_initial,$F75&gt;an_final,$I75=FALSE),"",80*VLOOKUP(J75,Coef!$E$2:$F$17,2,FALSE))</f>
        <v/>
      </c>
      <c r="H75" s="58" t="str">
        <f t="shared" si="4"/>
        <v/>
      </c>
      <c r="I75" s="342" t="b">
        <f t="shared" si="5"/>
        <v>0</v>
      </c>
      <c r="J75" s="346">
        <f t="shared" si="6"/>
        <v>1</v>
      </c>
    </row>
    <row r="76" spans="1:11" s="33" customFormat="1">
      <c r="A76" s="37">
        <v>67</v>
      </c>
      <c r="B76" s="6"/>
      <c r="C76" s="6"/>
      <c r="D76" s="6"/>
      <c r="E76" s="6"/>
      <c r="F76" s="212"/>
      <c r="G76" s="16" t="str">
        <f>IF(OR($B76="",$C76="",$E76="",$F76&lt;an_initial,$F76&gt;an_final,$I76=FALSE),"",80*VLOOKUP(J76,Coef!$E$2:$F$17,2,FALSE))</f>
        <v/>
      </c>
      <c r="H76" s="58" t="str">
        <f t="shared" si="4"/>
        <v/>
      </c>
      <c r="I76" s="342" t="b">
        <f t="shared" si="5"/>
        <v>0</v>
      </c>
      <c r="J76" s="346">
        <f t="shared" si="6"/>
        <v>1</v>
      </c>
    </row>
    <row r="77" spans="1:11" s="33" customFormat="1">
      <c r="A77" s="37">
        <v>68</v>
      </c>
      <c r="B77" s="6"/>
      <c r="C77" s="6"/>
      <c r="D77" s="6"/>
      <c r="E77" s="6"/>
      <c r="F77" s="212"/>
      <c r="G77" s="16" t="str">
        <f>IF(OR($B77="",$C77="",$E77="",$F77&lt;an_initial,$F77&gt;an_final,$I77=FALSE),"",80*VLOOKUP(J77,Coef!$E$2:$F$17,2,FALSE))</f>
        <v/>
      </c>
      <c r="H77" s="58" t="str">
        <f t="shared" si="4"/>
        <v/>
      </c>
      <c r="I77" s="342" t="b">
        <f t="shared" si="5"/>
        <v>0</v>
      </c>
      <c r="J77" s="346">
        <f t="shared" si="6"/>
        <v>1</v>
      </c>
    </row>
    <row r="78" spans="1:11" s="33" customFormat="1">
      <c r="A78" s="37">
        <v>69</v>
      </c>
      <c r="B78" s="6"/>
      <c r="C78" s="6"/>
      <c r="D78" s="6"/>
      <c r="E78" s="6"/>
      <c r="F78" s="212"/>
      <c r="G78" s="16" t="str">
        <f>IF(OR($B78="",$C78="",$E78="",$F78&lt;an_initial,$F78&gt;an_final,$I78=FALSE),"",80*VLOOKUP(J78,Coef!$E$2:$F$17,2,FALSE))</f>
        <v/>
      </c>
      <c r="H78" s="58" t="str">
        <f t="shared" si="4"/>
        <v/>
      </c>
      <c r="I78" s="342" t="b">
        <f t="shared" si="5"/>
        <v>0</v>
      </c>
      <c r="J78" s="346">
        <f t="shared" si="6"/>
        <v>1</v>
      </c>
    </row>
    <row r="79" spans="1:11" s="33" customFormat="1">
      <c r="A79" s="37">
        <v>70</v>
      </c>
      <c r="B79" s="6"/>
      <c r="C79" s="6"/>
      <c r="D79" s="6"/>
      <c r="E79" s="6"/>
      <c r="F79" s="212"/>
      <c r="G79" s="16" t="str">
        <f>IF(OR($B79="",$C79="",$E79="",$F79&lt;an_initial,$F79&gt;an_final,$I79=FALSE),"",80*VLOOKUP(J79,Coef!$E$2:$F$17,2,FALSE))</f>
        <v/>
      </c>
      <c r="H79" s="58" t="str">
        <f t="shared" si="4"/>
        <v/>
      </c>
      <c r="I79" s="342" t="b">
        <f t="shared" si="5"/>
        <v>0</v>
      </c>
      <c r="J79" s="346">
        <f t="shared" si="6"/>
        <v>1</v>
      </c>
    </row>
    <row r="80" spans="1:11">
      <c r="A80" s="37">
        <v>71</v>
      </c>
      <c r="B80" s="6"/>
      <c r="C80" s="6"/>
      <c r="D80" s="6"/>
      <c r="E80" s="6"/>
      <c r="F80" s="212"/>
      <c r="G80" s="16" t="str">
        <f>IF(OR($B80="",$C80="",$E80="",$F80&lt;an_initial,$F80&gt;an_final,$I80=FALSE),"",80*VLOOKUP(J80,Coef!$E$2:$F$17,2,FALSE))</f>
        <v/>
      </c>
      <c r="H80" s="58" t="str">
        <f t="shared" si="4"/>
        <v/>
      </c>
      <c r="I80" s="342" t="b">
        <f t="shared" si="5"/>
        <v>0</v>
      </c>
      <c r="J80" s="346">
        <f t="shared" si="6"/>
        <v>1</v>
      </c>
      <c r="K80" s="33"/>
    </row>
    <row r="81" spans="1:11">
      <c r="A81" s="37">
        <v>72</v>
      </c>
      <c r="B81" s="6"/>
      <c r="C81" s="6"/>
      <c r="D81" s="6"/>
      <c r="E81" s="6"/>
      <c r="F81" s="212"/>
      <c r="G81" s="16" t="str">
        <f>IF(OR($B81="",$C81="",$E81="",$F81&lt;an_initial,$F81&gt;an_final,$I81=FALSE),"",80*VLOOKUP(J81,Coef!$E$2:$F$17,2,FALSE))</f>
        <v/>
      </c>
      <c r="H81" s="58" t="str">
        <f t="shared" si="4"/>
        <v/>
      </c>
      <c r="I81" s="342" t="b">
        <f t="shared" si="5"/>
        <v>0</v>
      </c>
      <c r="J81" s="346">
        <f t="shared" si="6"/>
        <v>1</v>
      </c>
      <c r="K81" s="33"/>
    </row>
    <row r="82" spans="1:11">
      <c r="A82" s="37">
        <v>73</v>
      </c>
      <c r="B82" s="6"/>
      <c r="C82" s="6"/>
      <c r="D82" s="6"/>
      <c r="E82" s="6"/>
      <c r="F82" s="212"/>
      <c r="G82" s="16" t="str">
        <f>IF(OR($B82="",$C82="",$E82="",$F82&lt;an_initial,$F82&gt;an_final,$I82=FALSE),"",80*VLOOKUP(J82,Coef!$E$2:$F$17,2,FALSE))</f>
        <v/>
      </c>
      <c r="H82" s="58" t="str">
        <f t="shared" si="4"/>
        <v/>
      </c>
      <c r="I82" s="342" t="b">
        <f t="shared" si="5"/>
        <v>0</v>
      </c>
      <c r="J82" s="346">
        <f t="shared" si="6"/>
        <v>1</v>
      </c>
      <c r="K82" s="33"/>
    </row>
    <row r="83" spans="1:11">
      <c r="A83" s="37">
        <v>74</v>
      </c>
      <c r="B83" s="6"/>
      <c r="C83" s="6"/>
      <c r="D83" s="6"/>
      <c r="E83" s="6"/>
      <c r="F83" s="212"/>
      <c r="G83" s="16" t="str">
        <f>IF(OR($B83="",$C83="",$E83="",$F83&lt;an_initial,$F83&gt;an_final,$I83=FALSE),"",80*VLOOKUP(J83,Coef!$E$2:$F$17,2,FALSE))</f>
        <v/>
      </c>
      <c r="H83" s="58" t="str">
        <f t="shared" si="4"/>
        <v/>
      </c>
      <c r="I83" s="342" t="b">
        <f t="shared" si="5"/>
        <v>0</v>
      </c>
      <c r="J83" s="346">
        <f t="shared" si="6"/>
        <v>1</v>
      </c>
      <c r="K83" s="33"/>
    </row>
    <row r="84" spans="1:11">
      <c r="A84" s="37">
        <v>75</v>
      </c>
      <c r="B84" s="6"/>
      <c r="C84" s="6"/>
      <c r="D84" s="6"/>
      <c r="E84" s="6"/>
      <c r="F84" s="212"/>
      <c r="G84" s="16" t="str">
        <f>IF(OR($B84="",$C84="",$E84="",$F84&lt;an_initial,$F84&gt;an_final,$I84=FALSE),"",80*VLOOKUP(J84,Coef!$E$2:$F$17,2,FALSE))</f>
        <v/>
      </c>
      <c r="H84" s="58" t="str">
        <f t="shared" si="4"/>
        <v/>
      </c>
      <c r="I84" s="342" t="b">
        <f t="shared" si="5"/>
        <v>0</v>
      </c>
      <c r="J84" s="346">
        <f t="shared" si="6"/>
        <v>1</v>
      </c>
      <c r="K84" s="33"/>
    </row>
    <row r="85" spans="1:11">
      <c r="A85" s="37">
        <v>76</v>
      </c>
      <c r="B85" s="6"/>
      <c r="C85" s="6"/>
      <c r="D85" s="6"/>
      <c r="E85" s="6"/>
      <c r="F85" s="212"/>
      <c r="G85" s="16" t="str">
        <f>IF(OR($B85="",$C85="",$E85="",$F85&lt;an_initial,$F85&gt;an_final,$I85=FALSE),"",80*VLOOKUP(J85,Coef!$E$2:$F$17,2,FALSE))</f>
        <v/>
      </c>
      <c r="H85" s="58" t="str">
        <f t="shared" si="4"/>
        <v/>
      </c>
      <c r="I85" s="342" t="b">
        <f t="shared" si="5"/>
        <v>0</v>
      </c>
      <c r="J85" s="346">
        <f t="shared" si="6"/>
        <v>1</v>
      </c>
      <c r="K85" s="33"/>
    </row>
    <row r="86" spans="1:11">
      <c r="A86" s="37">
        <v>77</v>
      </c>
      <c r="B86" s="6"/>
      <c r="C86" s="6"/>
      <c r="D86" s="6"/>
      <c r="E86" s="6"/>
      <c r="F86" s="212"/>
      <c r="G86" s="16" t="str">
        <f>IF(OR($B86="",$C86="",$E86="",$F86&lt;an_initial,$F86&gt;an_final,$I86=FALSE),"",80*VLOOKUP(J86,Coef!$E$2:$F$17,2,FALSE))</f>
        <v/>
      </c>
      <c r="H86" s="58" t="str">
        <f t="shared" si="4"/>
        <v/>
      </c>
      <c r="I86" s="342" t="b">
        <f t="shared" si="5"/>
        <v>0</v>
      </c>
      <c r="J86" s="346">
        <f t="shared" si="6"/>
        <v>1</v>
      </c>
      <c r="K86" s="33"/>
    </row>
    <row r="87" spans="1:11">
      <c r="A87" s="37">
        <v>78</v>
      </c>
      <c r="B87" s="6"/>
      <c r="C87" s="6"/>
      <c r="D87" s="6"/>
      <c r="E87" s="6"/>
      <c r="F87" s="212"/>
      <c r="G87" s="16" t="str">
        <f>IF(OR($B87="",$C87="",$E87="",$F87&lt;an_initial,$F87&gt;an_final,$I87=FALSE),"",80*VLOOKUP(J87,Coef!$E$2:$F$17,2,FALSE))</f>
        <v/>
      </c>
      <c r="H87" s="58" t="str">
        <f t="shared" si="4"/>
        <v/>
      </c>
      <c r="I87" s="342" t="b">
        <f t="shared" si="5"/>
        <v>0</v>
      </c>
      <c r="J87" s="346">
        <f t="shared" si="6"/>
        <v>1</v>
      </c>
      <c r="K87" s="33"/>
    </row>
    <row r="88" spans="1:11">
      <c r="A88" s="37">
        <v>79</v>
      </c>
      <c r="B88" s="6"/>
      <c r="C88" s="6"/>
      <c r="D88" s="6"/>
      <c r="E88" s="6"/>
      <c r="F88" s="212"/>
      <c r="G88" s="16" t="str">
        <f>IF(OR($B88="",$C88="",$E88="",$F88&lt;an_initial,$F88&gt;an_final,$I88=FALSE),"",80*VLOOKUP(J88,Coef!$E$2:$F$17,2,FALSE))</f>
        <v/>
      </c>
      <c r="H88" s="58" t="str">
        <f t="shared" si="4"/>
        <v/>
      </c>
      <c r="I88" s="342" t="b">
        <f t="shared" si="5"/>
        <v>0</v>
      </c>
      <c r="J88" s="346">
        <f t="shared" si="6"/>
        <v>1</v>
      </c>
      <c r="K88" s="33"/>
    </row>
    <row r="89" spans="1:11">
      <c r="A89" s="37">
        <v>80</v>
      </c>
      <c r="B89" s="6"/>
      <c r="C89" s="6"/>
      <c r="D89" s="6"/>
      <c r="E89" s="6"/>
      <c r="F89" s="212"/>
      <c r="G89" s="16" t="str">
        <f>IF(OR($B89="",$C89="",$E89="",$F89&lt;an_initial,$F89&gt;an_final,$I89=FALSE),"",80*VLOOKUP(J89,Coef!$E$2:$F$17,2,FALSE))</f>
        <v/>
      </c>
      <c r="H89" s="58" t="str">
        <f t="shared" si="4"/>
        <v/>
      </c>
      <c r="I89" s="342" t="b">
        <f t="shared" si="5"/>
        <v>0</v>
      </c>
      <c r="J89" s="346">
        <f t="shared" si="6"/>
        <v>1</v>
      </c>
      <c r="K89" s="33"/>
    </row>
    <row r="90" spans="1:11">
      <c r="A90" s="37">
        <v>81</v>
      </c>
      <c r="B90" s="6"/>
      <c r="C90" s="6"/>
      <c r="D90" s="6"/>
      <c r="E90" s="6"/>
      <c r="F90" s="212"/>
      <c r="G90" s="16" t="str">
        <f>IF(OR($B90="",$C90="",$E90="",$F90&lt;an_initial,$F90&gt;an_final,$I90=FALSE),"",80*VLOOKUP(J90,Coef!$E$2:$F$17,2,FALSE))</f>
        <v/>
      </c>
      <c r="H90" s="58" t="str">
        <f t="shared" si="4"/>
        <v/>
      </c>
      <c r="I90" s="342" t="b">
        <f t="shared" si="5"/>
        <v>0</v>
      </c>
      <c r="J90" s="346">
        <f t="shared" si="6"/>
        <v>1</v>
      </c>
      <c r="K90" s="33"/>
    </row>
    <row r="91" spans="1:11">
      <c r="A91" s="37">
        <v>82</v>
      </c>
      <c r="B91" s="6"/>
      <c r="C91" s="6"/>
      <c r="D91" s="6"/>
      <c r="E91" s="6"/>
      <c r="F91" s="212"/>
      <c r="G91" s="16" t="str">
        <f>IF(OR($B91="",$C91="",$E91="",$F91&lt;an_initial,$F91&gt;an_final,$I91=FALSE),"",80*VLOOKUP(J91,Coef!$E$2:$F$17,2,FALSE))</f>
        <v/>
      </c>
      <c r="H91" s="58" t="str">
        <f t="shared" si="4"/>
        <v/>
      </c>
      <c r="I91" s="342" t="b">
        <f t="shared" si="5"/>
        <v>0</v>
      </c>
      <c r="J91" s="346">
        <f t="shared" si="6"/>
        <v>1</v>
      </c>
      <c r="K91" s="33"/>
    </row>
    <row r="92" spans="1:11">
      <c r="A92" s="37">
        <v>83</v>
      </c>
      <c r="B92" s="6"/>
      <c r="C92" s="6"/>
      <c r="D92" s="6"/>
      <c r="E92" s="6"/>
      <c r="F92" s="212"/>
      <c r="G92" s="16" t="str">
        <f>IF(OR($B92="",$C92="",$E92="",$F92&lt;an_initial,$F92&gt;an_final,$I92=FALSE),"",80*VLOOKUP(J92,Coef!$E$2:$F$17,2,FALSE))</f>
        <v/>
      </c>
      <c r="H92" s="58" t="str">
        <f t="shared" si="4"/>
        <v/>
      </c>
      <c r="I92" s="342" t="b">
        <f t="shared" si="5"/>
        <v>0</v>
      </c>
      <c r="J92" s="346">
        <f t="shared" si="6"/>
        <v>1</v>
      </c>
      <c r="K92" s="33"/>
    </row>
    <row r="93" spans="1:11">
      <c r="A93" s="37">
        <v>84</v>
      </c>
      <c r="B93" s="6"/>
      <c r="C93" s="6"/>
      <c r="D93" s="6"/>
      <c r="E93" s="6"/>
      <c r="F93" s="212"/>
      <c r="G93" s="16" t="str">
        <f>IF(OR($B93="",$C93="",$E93="",$F93&lt;an_initial,$F93&gt;an_final,$I93=FALSE),"",80*VLOOKUP(J93,Coef!$E$2:$F$17,2,FALSE))</f>
        <v/>
      </c>
      <c r="H93" s="58" t="str">
        <f t="shared" si="4"/>
        <v/>
      </c>
      <c r="I93" s="342" t="b">
        <f t="shared" si="5"/>
        <v>0</v>
      </c>
      <c r="J93" s="346">
        <f t="shared" si="6"/>
        <v>1</v>
      </c>
      <c r="K93" s="33"/>
    </row>
    <row r="94" spans="1:11">
      <c r="A94" s="37">
        <v>85</v>
      </c>
      <c r="B94" s="6"/>
      <c r="C94" s="6"/>
      <c r="D94" s="6"/>
      <c r="E94" s="6"/>
      <c r="F94" s="212"/>
      <c r="G94" s="16" t="str">
        <f>IF(OR($B94="",$C94="",$E94="",$F94&lt;an_initial,$F94&gt;an_final,$I94=FALSE),"",80*VLOOKUP(J94,Coef!$E$2:$F$17,2,FALSE))</f>
        <v/>
      </c>
      <c r="H94" s="58" t="str">
        <f t="shared" si="4"/>
        <v/>
      </c>
      <c r="I94" s="342" t="b">
        <f t="shared" si="5"/>
        <v>0</v>
      </c>
      <c r="J94" s="346">
        <f t="shared" si="6"/>
        <v>1</v>
      </c>
      <c r="K94" s="33"/>
    </row>
    <row r="95" spans="1:11">
      <c r="A95" s="37">
        <v>86</v>
      </c>
      <c r="B95" s="6"/>
      <c r="C95" s="6"/>
      <c r="D95" s="6"/>
      <c r="E95" s="6"/>
      <c r="F95" s="212"/>
      <c r="G95" s="16" t="str">
        <f>IF(OR($B95="",$C95="",$E95="",$F95&lt;an_initial,$F95&gt;an_final,$I95=FALSE),"",80*VLOOKUP(J95,Coef!$E$2:$F$17,2,FALSE))</f>
        <v/>
      </c>
      <c r="H95" s="58" t="str">
        <f t="shared" si="4"/>
        <v/>
      </c>
      <c r="I95" s="342" t="b">
        <f t="shared" si="5"/>
        <v>0</v>
      </c>
      <c r="J95" s="346">
        <f t="shared" si="6"/>
        <v>1</v>
      </c>
      <c r="K95" s="33"/>
    </row>
    <row r="96" spans="1:11">
      <c r="A96" s="37">
        <v>87</v>
      </c>
      <c r="B96" s="6"/>
      <c r="C96" s="6"/>
      <c r="D96" s="6"/>
      <c r="E96" s="6"/>
      <c r="F96" s="212"/>
      <c r="G96" s="16" t="str">
        <f>IF(OR($B96="",$C96="",$E96="",$F96&lt;an_initial,$F96&gt;an_final,$I96=FALSE),"",80*VLOOKUP(J96,Coef!$E$2:$F$17,2,FALSE))</f>
        <v/>
      </c>
      <c r="H96" s="58" t="str">
        <f t="shared" si="4"/>
        <v/>
      </c>
      <c r="I96" s="342" t="b">
        <f t="shared" si="5"/>
        <v>0</v>
      </c>
      <c r="J96" s="346">
        <f t="shared" si="6"/>
        <v>1</v>
      </c>
      <c r="K96" s="33"/>
    </row>
    <row r="97" spans="1:11">
      <c r="A97" s="37">
        <v>88</v>
      </c>
      <c r="B97" s="6"/>
      <c r="C97" s="6"/>
      <c r="D97" s="6"/>
      <c r="E97" s="6"/>
      <c r="F97" s="212"/>
      <c r="G97" s="16" t="str">
        <f>IF(OR($B97="",$C97="",$E97="",$F97&lt;an_initial,$F97&gt;an_final,$I97=FALSE),"",80*VLOOKUP(J97,Coef!$E$2:$F$17,2,FALSE))</f>
        <v/>
      </c>
      <c r="H97" s="58" t="str">
        <f t="shared" si="4"/>
        <v/>
      </c>
      <c r="I97" s="342" t="b">
        <f t="shared" si="5"/>
        <v>0</v>
      </c>
      <c r="J97" s="346">
        <f t="shared" si="6"/>
        <v>1</v>
      </c>
      <c r="K97" s="33"/>
    </row>
    <row r="98" spans="1:11">
      <c r="A98" s="37">
        <v>89</v>
      </c>
      <c r="B98" s="6"/>
      <c r="C98" s="6"/>
      <c r="D98" s="6"/>
      <c r="E98" s="6"/>
      <c r="F98" s="212"/>
      <c r="G98" s="16" t="str">
        <f>IF(OR($B98="",$C98="",$E98="",$F98&lt;an_initial,$F98&gt;an_final,$I98=FALSE),"",80*VLOOKUP(J98,Coef!$E$2:$F$17,2,FALSE))</f>
        <v/>
      </c>
      <c r="H98" s="58" t="str">
        <f t="shared" si="4"/>
        <v/>
      </c>
      <c r="I98" s="342" t="b">
        <f t="shared" si="5"/>
        <v>0</v>
      </c>
      <c r="J98" s="346">
        <f t="shared" si="6"/>
        <v>1</v>
      </c>
      <c r="K98" s="33"/>
    </row>
    <row r="99" spans="1:11">
      <c r="A99" s="37">
        <v>90</v>
      </c>
      <c r="B99" s="6"/>
      <c r="C99" s="6"/>
      <c r="D99" s="6"/>
      <c r="E99" s="6"/>
      <c r="F99" s="212"/>
      <c r="G99" s="16" t="str">
        <f>IF(OR($B99="",$C99="",$E99="",$F99&lt;an_initial,$F99&gt;an_final,$I99=FALSE),"",80*VLOOKUP(J99,Coef!$E$2:$F$17,2,FALSE))</f>
        <v/>
      </c>
      <c r="H99" s="58" t="str">
        <f t="shared" si="4"/>
        <v/>
      </c>
      <c r="I99" s="342" t="b">
        <f t="shared" si="5"/>
        <v>0</v>
      </c>
      <c r="J99" s="346">
        <f t="shared" si="6"/>
        <v>1</v>
      </c>
      <c r="K99" s="33"/>
    </row>
    <row r="100" spans="1:11">
      <c r="A100" s="37">
        <v>91</v>
      </c>
      <c r="B100" s="6"/>
      <c r="C100" s="6"/>
      <c r="D100" s="6"/>
      <c r="E100" s="6"/>
      <c r="F100" s="212"/>
      <c r="G100" s="16" t="str">
        <f>IF(OR($B100="",$C100="",$E100="",$F100&lt;an_initial,$F100&gt;an_final,$I100=FALSE),"",80*VLOOKUP(J100,Coef!$E$2:$F$17,2,FALSE))</f>
        <v/>
      </c>
      <c r="H100" s="58" t="str">
        <f t="shared" si="4"/>
        <v/>
      </c>
      <c r="I100" s="342" t="b">
        <f t="shared" si="5"/>
        <v>0</v>
      </c>
      <c r="J100" s="346">
        <f t="shared" si="6"/>
        <v>1</v>
      </c>
      <c r="K100" s="33"/>
    </row>
    <row r="101" spans="1:11">
      <c r="A101" s="37">
        <v>92</v>
      </c>
      <c r="B101" s="6"/>
      <c r="C101" s="6"/>
      <c r="D101" s="6"/>
      <c r="E101" s="6"/>
      <c r="F101" s="212"/>
      <c r="G101" s="16" t="str">
        <f>IF(OR($B101="",$C101="",$E101="",$F101&lt;an_initial,$F101&gt;an_final,$I101=FALSE),"",80*VLOOKUP(J101,Coef!$E$2:$F$17,2,FALSE))</f>
        <v/>
      </c>
      <c r="H101" s="58" t="str">
        <f t="shared" si="4"/>
        <v/>
      </c>
      <c r="I101" s="342" t="b">
        <f t="shared" si="5"/>
        <v>0</v>
      </c>
      <c r="J101" s="346">
        <f t="shared" si="6"/>
        <v>1</v>
      </c>
      <c r="K101" s="33"/>
    </row>
    <row r="102" spans="1:11">
      <c r="A102" s="37">
        <v>93</v>
      </c>
      <c r="B102" s="6"/>
      <c r="C102" s="6"/>
      <c r="D102" s="6"/>
      <c r="E102" s="6"/>
      <c r="F102" s="212"/>
      <c r="G102" s="16" t="str">
        <f>IF(OR($B102="",$C102="",$E102="",$F102&lt;an_initial,$F102&gt;an_final,$I102=FALSE),"",80*VLOOKUP(J102,Coef!$E$2:$F$17,2,FALSE))</f>
        <v/>
      </c>
      <c r="H102" s="58" t="str">
        <f t="shared" si="4"/>
        <v/>
      </c>
      <c r="I102" s="342" t="b">
        <f t="shared" si="5"/>
        <v>0</v>
      </c>
      <c r="J102" s="346">
        <f t="shared" si="6"/>
        <v>1</v>
      </c>
      <c r="K102" s="33"/>
    </row>
    <row r="103" spans="1:11">
      <c r="A103" s="37">
        <v>94</v>
      </c>
      <c r="B103" s="6"/>
      <c r="C103" s="6"/>
      <c r="D103" s="6"/>
      <c r="E103" s="6"/>
      <c r="F103" s="212"/>
      <c r="G103" s="16" t="str">
        <f>IF(OR($B103="",$C103="",$E103="",$F103&lt;an_initial,$F103&gt;an_final,$I103=FALSE),"",80*VLOOKUP(J103,Coef!$E$2:$F$17,2,FALSE))</f>
        <v/>
      </c>
      <c r="H103" s="58" t="str">
        <f t="shared" si="4"/>
        <v/>
      </c>
      <c r="I103" s="342" t="b">
        <f t="shared" si="5"/>
        <v>0</v>
      </c>
      <c r="J103" s="346">
        <f t="shared" si="6"/>
        <v>1</v>
      </c>
      <c r="K103" s="33"/>
    </row>
    <row r="104" spans="1:11">
      <c r="A104" s="37">
        <v>95</v>
      </c>
      <c r="B104" s="6"/>
      <c r="C104" s="6"/>
      <c r="D104" s="6"/>
      <c r="E104" s="6"/>
      <c r="F104" s="212"/>
      <c r="G104" s="16" t="str">
        <f>IF(OR($B104="",$C104="",$E104="",$F104&lt;an_initial,$F104&gt;an_final,$I104=FALSE),"",80*VLOOKUP(J104,Coef!$E$2:$F$17,2,FALSE))</f>
        <v/>
      </c>
      <c r="H104" s="58" t="str">
        <f t="shared" si="4"/>
        <v/>
      </c>
      <c r="I104" s="342" t="b">
        <f t="shared" si="5"/>
        <v>0</v>
      </c>
      <c r="J104" s="346">
        <f t="shared" si="6"/>
        <v>1</v>
      </c>
      <c r="K104" s="33"/>
    </row>
    <row r="105" spans="1:11">
      <c r="A105" s="37">
        <v>96</v>
      </c>
      <c r="B105" s="6"/>
      <c r="C105" s="6"/>
      <c r="D105" s="6"/>
      <c r="E105" s="6"/>
      <c r="F105" s="212"/>
      <c r="G105" s="16" t="str">
        <f>IF(OR($B105="",$C105="",$E105="",$F105&lt;an_initial,$F105&gt;an_final,$I105=FALSE),"",80*VLOOKUP(J105,Coef!$E$2:$F$17,2,FALSE))</f>
        <v/>
      </c>
      <c r="H105" s="58" t="str">
        <f t="shared" si="4"/>
        <v/>
      </c>
      <c r="I105" s="342" t="b">
        <f t="shared" si="5"/>
        <v>0</v>
      </c>
      <c r="J105" s="346">
        <f t="shared" si="6"/>
        <v>1</v>
      </c>
      <c r="K105" s="33"/>
    </row>
    <row r="106" spans="1:11">
      <c r="A106" s="37">
        <v>97</v>
      </c>
      <c r="B106" s="6"/>
      <c r="C106" s="6"/>
      <c r="D106" s="6"/>
      <c r="E106" s="6"/>
      <c r="F106" s="212"/>
      <c r="G106" s="16" t="str">
        <f>IF(OR($B106="",$C106="",$E106="",$F106&lt;an_initial,$F106&gt;an_final,$I106=FALSE),"",80*VLOOKUP(J106,Coef!$E$2:$F$17,2,FALSE))</f>
        <v/>
      </c>
      <c r="H106" s="58" t="str">
        <f t="shared" si="4"/>
        <v/>
      </c>
      <c r="I106" s="342" t="b">
        <f t="shared" si="5"/>
        <v>0</v>
      </c>
      <c r="J106" s="346">
        <f t="shared" ref="J106:J137" si="7">LEN(B106)-LEN(SUBSTITUTE(B106,",",""))+1</f>
        <v>1</v>
      </c>
      <c r="K106" s="33"/>
    </row>
    <row r="107" spans="1:11">
      <c r="A107" s="37">
        <v>98</v>
      </c>
      <c r="B107" s="6"/>
      <c r="C107" s="6"/>
      <c r="D107" s="6"/>
      <c r="E107" s="6"/>
      <c r="F107" s="212"/>
      <c r="G107" s="16" t="str">
        <f>IF(OR($B107="",$C107="",$E107="",$F107&lt;an_initial,$F107&gt;an_final,$I107=FALSE),"",80*VLOOKUP(J107,Coef!$E$2:$F$17,2,FALSE))</f>
        <v/>
      </c>
      <c r="H107" s="58" t="str">
        <f t="shared" si="4"/>
        <v/>
      </c>
      <c r="I107" s="342" t="b">
        <f t="shared" si="5"/>
        <v>0</v>
      </c>
      <c r="J107" s="346">
        <f t="shared" si="7"/>
        <v>1</v>
      </c>
      <c r="K107" s="33"/>
    </row>
    <row r="108" spans="1:11">
      <c r="A108" s="37">
        <v>99</v>
      </c>
      <c r="B108" s="6"/>
      <c r="C108" s="6"/>
      <c r="D108" s="6"/>
      <c r="E108" s="6"/>
      <c r="F108" s="212"/>
      <c r="G108" s="16" t="str">
        <f>IF(OR($B108="",$C108="",$E108="",$F108&lt;an_initial,$F108&gt;an_final,$I108=FALSE),"",80*VLOOKUP(J108,Coef!$E$2:$F$17,2,FALSE))</f>
        <v/>
      </c>
      <c r="H108" s="58" t="str">
        <f t="shared" si="4"/>
        <v/>
      </c>
      <c r="I108" s="342" t="b">
        <f t="shared" si="5"/>
        <v>0</v>
      </c>
      <c r="J108" s="346">
        <f t="shared" si="7"/>
        <v>1</v>
      </c>
      <c r="K108" s="33"/>
    </row>
    <row r="109" spans="1:11">
      <c r="A109" s="37">
        <v>100</v>
      </c>
      <c r="B109" s="6"/>
      <c r="C109" s="6"/>
      <c r="D109" s="6"/>
      <c r="E109" s="6"/>
      <c r="F109" s="212"/>
      <c r="G109" s="16" t="str">
        <f>IF(OR($B109="",$C109="",$E109="",$F109&lt;an_initial,$F109&gt;an_final,$I109=FALSE),"",80*VLOOKUP(J109,Coef!$E$2:$F$17,2,FALSE))</f>
        <v/>
      </c>
      <c r="H109" s="58" t="str">
        <f t="shared" si="4"/>
        <v/>
      </c>
      <c r="I109" s="342" t="b">
        <f t="shared" si="5"/>
        <v>0</v>
      </c>
      <c r="J109" s="346">
        <f t="shared" si="7"/>
        <v>1</v>
      </c>
      <c r="K109" s="33"/>
    </row>
    <row r="110" spans="1:11">
      <c r="A110" s="37">
        <v>101</v>
      </c>
      <c r="B110" s="6"/>
      <c r="C110" s="6"/>
      <c r="D110" s="6"/>
      <c r="E110" s="6"/>
      <c r="F110" s="212"/>
      <c r="G110" s="16" t="str">
        <f>IF(OR($B110="",$C110="",$E110="",$F110&lt;an_initial,$F110&gt;an_final,$I110=FALSE),"",80*VLOOKUP(J110,Coef!$E$2:$F$17,2,FALSE))</f>
        <v/>
      </c>
      <c r="H110" s="58" t="str">
        <f t="shared" si="4"/>
        <v/>
      </c>
      <c r="I110" s="342" t="b">
        <f t="shared" si="5"/>
        <v>0</v>
      </c>
      <c r="J110" s="346">
        <f t="shared" si="7"/>
        <v>1</v>
      </c>
      <c r="K110" s="33"/>
    </row>
    <row r="111" spans="1:11">
      <c r="A111" s="37">
        <v>102</v>
      </c>
      <c r="B111" s="6"/>
      <c r="C111" s="6"/>
      <c r="D111" s="6"/>
      <c r="E111" s="6"/>
      <c r="F111" s="212"/>
      <c r="G111" s="16" t="str">
        <f>IF(OR($B111="",$C111="",$E111="",$F111&lt;an_initial,$F111&gt;an_final,$I111=FALSE),"",80*VLOOKUP(J111,Coef!$E$2:$F$17,2,FALSE))</f>
        <v/>
      </c>
      <c r="H111" s="58" t="str">
        <f t="shared" si="4"/>
        <v/>
      </c>
      <c r="I111" s="342" t="b">
        <f t="shared" si="5"/>
        <v>0</v>
      </c>
      <c r="J111" s="346">
        <f t="shared" si="7"/>
        <v>1</v>
      </c>
      <c r="K111" s="33"/>
    </row>
    <row r="112" spans="1:11">
      <c r="A112" s="37">
        <v>103</v>
      </c>
      <c r="B112" s="6"/>
      <c r="C112" s="6"/>
      <c r="D112" s="6"/>
      <c r="E112" s="6"/>
      <c r="F112" s="212"/>
      <c r="G112" s="16" t="str">
        <f>IF(OR($B112="",$C112="",$E112="",$F112&lt;an_initial,$F112&gt;an_final,$I112=FALSE),"",80*VLOOKUP(J112,Coef!$E$2:$F$17,2,FALSE))</f>
        <v/>
      </c>
      <c r="H112" s="58" t="str">
        <f t="shared" si="4"/>
        <v/>
      </c>
      <c r="I112" s="342" t="b">
        <f t="shared" si="5"/>
        <v>0</v>
      </c>
      <c r="J112" s="346">
        <f t="shared" si="7"/>
        <v>1</v>
      </c>
      <c r="K112" s="33"/>
    </row>
    <row r="113" spans="1:11">
      <c r="A113" s="37">
        <v>104</v>
      </c>
      <c r="B113" s="6"/>
      <c r="C113" s="6"/>
      <c r="D113" s="6"/>
      <c r="E113" s="6"/>
      <c r="F113" s="212"/>
      <c r="G113" s="16" t="str">
        <f>IF(OR($B113="",$C113="",$E113="",$F113&lt;an_initial,$F113&gt;an_final,$I113=FALSE),"",80*VLOOKUP(J113,Coef!$E$2:$F$17,2,FALSE))</f>
        <v/>
      </c>
      <c r="H113" s="58" t="str">
        <f t="shared" si="4"/>
        <v/>
      </c>
      <c r="I113" s="342" t="b">
        <f t="shared" si="5"/>
        <v>0</v>
      </c>
      <c r="J113" s="346">
        <f t="shared" si="7"/>
        <v>1</v>
      </c>
      <c r="K113" s="33"/>
    </row>
    <row r="114" spans="1:11">
      <c r="A114" s="37">
        <v>105</v>
      </c>
      <c r="B114" s="6"/>
      <c r="C114" s="6"/>
      <c r="D114" s="6"/>
      <c r="E114" s="6"/>
      <c r="F114" s="212"/>
      <c r="G114" s="16" t="str">
        <f>IF(OR($B114="",$C114="",$E114="",$F114&lt;an_initial,$F114&gt;an_final,$I114=FALSE),"",80*VLOOKUP(J114,Coef!$E$2:$F$17,2,FALSE))</f>
        <v/>
      </c>
      <c r="H114" s="58" t="str">
        <f t="shared" si="4"/>
        <v/>
      </c>
      <c r="I114" s="342" t="b">
        <f t="shared" si="5"/>
        <v>0</v>
      </c>
      <c r="J114" s="346">
        <f t="shared" si="7"/>
        <v>1</v>
      </c>
      <c r="K114" s="33"/>
    </row>
    <row r="115" spans="1:11">
      <c r="A115" s="37">
        <v>106</v>
      </c>
      <c r="B115" s="6"/>
      <c r="C115" s="6"/>
      <c r="D115" s="6"/>
      <c r="E115" s="6"/>
      <c r="F115" s="212"/>
      <c r="G115" s="16" t="str">
        <f>IF(OR($B115="",$C115="",$E115="",$F115&lt;an_initial,$F115&gt;an_final,$I115=FALSE),"",80*VLOOKUP(J115,Coef!$E$2:$F$17,2,FALSE))</f>
        <v/>
      </c>
      <c r="H115" s="58" t="str">
        <f t="shared" si="4"/>
        <v/>
      </c>
      <c r="I115" s="342" t="b">
        <f t="shared" si="5"/>
        <v>0</v>
      </c>
      <c r="J115" s="346">
        <f t="shared" si="7"/>
        <v>1</v>
      </c>
      <c r="K115" s="33"/>
    </row>
    <row r="116" spans="1:11">
      <c r="A116" s="37">
        <v>107</v>
      </c>
      <c r="B116" s="6"/>
      <c r="C116" s="6"/>
      <c r="D116" s="6"/>
      <c r="E116" s="6"/>
      <c r="F116" s="212"/>
      <c r="G116" s="16" t="str">
        <f>IF(OR($B116="",$C116="",$E116="",$F116&lt;an_initial,$F116&gt;an_final,$I116=FALSE),"",80*VLOOKUP(J116,Coef!$E$2:$F$17,2,FALSE))</f>
        <v/>
      </c>
      <c r="H116" s="58" t="str">
        <f t="shared" si="4"/>
        <v/>
      </c>
      <c r="I116" s="342" t="b">
        <f t="shared" si="5"/>
        <v>0</v>
      </c>
      <c r="J116" s="346">
        <f t="shared" si="7"/>
        <v>1</v>
      </c>
      <c r="K116" s="33"/>
    </row>
    <row r="117" spans="1:11">
      <c r="A117" s="37">
        <v>108</v>
      </c>
      <c r="B117" s="6"/>
      <c r="C117" s="6"/>
      <c r="D117" s="6"/>
      <c r="E117" s="6"/>
      <c r="F117" s="212"/>
      <c r="G117" s="16" t="str">
        <f>IF(OR($B117="",$C117="",$E117="",$F117&lt;an_initial,$F117&gt;an_final,$I117=FALSE),"",80*VLOOKUP(J117,Coef!$E$2:$F$17,2,FALSE))</f>
        <v/>
      </c>
      <c r="H117" s="58" t="str">
        <f t="shared" si="4"/>
        <v/>
      </c>
      <c r="I117" s="342" t="b">
        <f t="shared" si="5"/>
        <v>0</v>
      </c>
      <c r="J117" s="346">
        <f t="shared" si="7"/>
        <v>1</v>
      </c>
      <c r="K117" s="33"/>
    </row>
    <row r="118" spans="1:11">
      <c r="A118" s="37">
        <v>109</v>
      </c>
      <c r="B118" s="6"/>
      <c r="C118" s="6"/>
      <c r="D118" s="6"/>
      <c r="E118" s="6"/>
      <c r="F118" s="212"/>
      <c r="G118" s="16" t="str">
        <f>IF(OR($B118="",$C118="",$E118="",$F118&lt;an_initial,$F118&gt;an_final,$I118=FALSE),"",80*VLOOKUP(J118,Coef!$E$2:$F$17,2,FALSE))</f>
        <v/>
      </c>
      <c r="H118" s="58" t="str">
        <f t="shared" si="4"/>
        <v/>
      </c>
      <c r="I118" s="342" t="b">
        <f t="shared" si="5"/>
        <v>0</v>
      </c>
      <c r="J118" s="346">
        <f t="shared" si="7"/>
        <v>1</v>
      </c>
      <c r="K118" s="33"/>
    </row>
    <row r="119" spans="1:11">
      <c r="A119" s="37">
        <v>110</v>
      </c>
      <c r="B119" s="6"/>
      <c r="C119" s="6"/>
      <c r="D119" s="6"/>
      <c r="E119" s="6"/>
      <c r="F119" s="212"/>
      <c r="G119" s="16" t="str">
        <f>IF(OR($B119="",$C119="",$E119="",$F119&lt;an_initial,$F119&gt;an_final,$I119=FALSE),"",80*VLOOKUP(J119,Coef!$E$2:$F$17,2,FALSE))</f>
        <v/>
      </c>
      <c r="H119" s="58" t="str">
        <f t="shared" si="4"/>
        <v/>
      </c>
      <c r="I119" s="342" t="b">
        <f t="shared" si="5"/>
        <v>0</v>
      </c>
      <c r="J119" s="346">
        <f t="shared" si="7"/>
        <v>1</v>
      </c>
      <c r="K119" s="33"/>
    </row>
    <row r="120" spans="1:11">
      <c r="A120" s="37">
        <v>111</v>
      </c>
      <c r="B120" s="6"/>
      <c r="C120" s="6"/>
      <c r="D120" s="6"/>
      <c r="E120" s="6"/>
      <c r="F120" s="212"/>
      <c r="G120" s="16" t="str">
        <f>IF(OR($B120="",$C120="",$E120="",$F120&lt;an_initial,$F120&gt;an_final,$I120=FALSE),"",80*VLOOKUP(J120,Coef!$E$2:$F$17,2,FALSE))</f>
        <v/>
      </c>
      <c r="H120" s="58" t="str">
        <f t="shared" si="4"/>
        <v/>
      </c>
      <c r="I120" s="342" t="b">
        <f t="shared" si="5"/>
        <v>0</v>
      </c>
      <c r="J120" s="346">
        <f t="shared" si="7"/>
        <v>1</v>
      </c>
      <c r="K120" s="33"/>
    </row>
    <row r="121" spans="1:11">
      <c r="A121" s="37">
        <v>112</v>
      </c>
      <c r="B121" s="6"/>
      <c r="C121" s="6"/>
      <c r="D121" s="6"/>
      <c r="E121" s="6"/>
      <c r="F121" s="212"/>
      <c r="G121" s="16" t="str">
        <f>IF(OR($B121="",$C121="",$E121="",$F121&lt;an_initial,$F121&gt;an_final,$I121=FALSE),"",80*VLOOKUP(J121,Coef!$E$2:$F$17,2,FALSE))</f>
        <v/>
      </c>
      <c r="H121" s="58" t="str">
        <f t="shared" si="4"/>
        <v/>
      </c>
      <c r="I121" s="342" t="b">
        <f t="shared" si="5"/>
        <v>0</v>
      </c>
      <c r="J121" s="346">
        <f t="shared" si="7"/>
        <v>1</v>
      </c>
      <c r="K121" s="33"/>
    </row>
    <row r="122" spans="1:11">
      <c r="A122" s="37">
        <v>113</v>
      </c>
      <c r="B122" s="6"/>
      <c r="C122" s="6"/>
      <c r="D122" s="6"/>
      <c r="E122" s="6"/>
      <c r="F122" s="212"/>
      <c r="G122" s="16" t="str">
        <f>IF(OR($B122="",$C122="",$E122="",$F122&lt;an_initial,$F122&gt;an_final,$I122=FALSE),"",80*VLOOKUP(J122,Coef!$E$2:$F$17,2,FALSE))</f>
        <v/>
      </c>
      <c r="H122" s="58" t="str">
        <f t="shared" si="4"/>
        <v/>
      </c>
      <c r="I122" s="342" t="b">
        <f t="shared" si="5"/>
        <v>0</v>
      </c>
      <c r="J122" s="346">
        <f t="shared" si="7"/>
        <v>1</v>
      </c>
      <c r="K122" s="33"/>
    </row>
    <row r="123" spans="1:11">
      <c r="A123" s="37">
        <v>114</v>
      </c>
      <c r="B123" s="6"/>
      <c r="C123" s="6"/>
      <c r="D123" s="6"/>
      <c r="E123" s="6"/>
      <c r="F123" s="212"/>
      <c r="G123" s="16" t="str">
        <f>IF(OR($B123="",$C123="",$E123="",$F123&lt;an_initial,$F123&gt;an_final,$I123=FALSE),"",80*VLOOKUP(J123,Coef!$E$2:$F$17,2,FALSE))</f>
        <v/>
      </c>
      <c r="H123" s="58" t="str">
        <f t="shared" si="4"/>
        <v/>
      </c>
      <c r="I123" s="342" t="b">
        <f t="shared" si="5"/>
        <v>0</v>
      </c>
      <c r="J123" s="346">
        <f t="shared" si="7"/>
        <v>1</v>
      </c>
      <c r="K123" s="33"/>
    </row>
    <row r="124" spans="1:11">
      <c r="A124" s="37">
        <v>115</v>
      </c>
      <c r="B124" s="6"/>
      <c r="C124" s="6"/>
      <c r="D124" s="6"/>
      <c r="E124" s="6"/>
      <c r="F124" s="212"/>
      <c r="G124" s="16" t="str">
        <f>IF(OR($B124="",$C124="",$E124="",$F124&lt;an_initial,$F124&gt;an_final,$I124=FALSE),"",80*VLOOKUP(J124,Coef!$E$2:$F$17,2,FALSE))</f>
        <v/>
      </c>
      <c r="H124" s="58" t="str">
        <f t="shared" si="4"/>
        <v/>
      </c>
      <c r="I124" s="342" t="b">
        <f t="shared" si="5"/>
        <v>0</v>
      </c>
      <c r="J124" s="346">
        <f t="shared" si="7"/>
        <v>1</v>
      </c>
      <c r="K124" s="33"/>
    </row>
    <row r="125" spans="1:11">
      <c r="A125" s="37">
        <v>116</v>
      </c>
      <c r="B125" s="6"/>
      <c r="C125" s="6"/>
      <c r="D125" s="6"/>
      <c r="E125" s="6"/>
      <c r="F125" s="212"/>
      <c r="G125" s="16" t="str">
        <f>IF(OR($B125="",$C125="",$E125="",$F125&lt;an_initial,$F125&gt;an_final,$I125=FALSE),"",80*VLOOKUP(J125,Coef!$E$2:$F$17,2,FALSE))</f>
        <v/>
      </c>
      <c r="H125" s="58" t="str">
        <f t="shared" si="4"/>
        <v/>
      </c>
      <c r="I125" s="342" t="b">
        <f t="shared" si="5"/>
        <v>0</v>
      </c>
      <c r="J125" s="346">
        <f t="shared" si="7"/>
        <v>1</v>
      </c>
      <c r="K125" s="33"/>
    </row>
    <row r="126" spans="1:11">
      <c r="A126" s="37">
        <v>117</v>
      </c>
      <c r="B126" s="6"/>
      <c r="C126" s="6"/>
      <c r="D126" s="6"/>
      <c r="E126" s="6"/>
      <c r="F126" s="212"/>
      <c r="G126" s="16" t="str">
        <f>IF(OR($B126="",$C126="",$E126="",$F126&lt;an_initial,$F126&gt;an_final,$I126=FALSE),"",80*VLOOKUP(J126,Coef!$E$2:$F$17,2,FALSE))</f>
        <v/>
      </c>
      <c r="H126" s="58" t="str">
        <f t="shared" si="4"/>
        <v/>
      </c>
      <c r="I126" s="342" t="b">
        <f t="shared" si="5"/>
        <v>0</v>
      </c>
      <c r="J126" s="346">
        <f t="shared" si="7"/>
        <v>1</v>
      </c>
      <c r="K126" s="33"/>
    </row>
    <row r="127" spans="1:11">
      <c r="A127" s="37">
        <v>118</v>
      </c>
      <c r="B127" s="6"/>
      <c r="C127" s="6"/>
      <c r="D127" s="6"/>
      <c r="E127" s="6"/>
      <c r="F127" s="212"/>
      <c r="G127" s="16" t="str">
        <f>IF(OR($B127="",$C127="",$E127="",$F127&lt;an_initial,$F127&gt;an_final,$I127=FALSE),"",80*VLOOKUP(J127,Coef!$E$2:$F$17,2,FALSE))</f>
        <v/>
      </c>
      <c r="H127" s="58" t="str">
        <f t="shared" si="4"/>
        <v/>
      </c>
      <c r="I127" s="342" t="b">
        <f t="shared" si="5"/>
        <v>0</v>
      </c>
      <c r="J127" s="346">
        <f t="shared" si="7"/>
        <v>1</v>
      </c>
      <c r="K127" s="33"/>
    </row>
    <row r="128" spans="1:11">
      <c r="A128" s="37">
        <v>119</v>
      </c>
      <c r="B128" s="6"/>
      <c r="C128" s="6"/>
      <c r="D128" s="6"/>
      <c r="E128" s="6"/>
      <c r="F128" s="212"/>
      <c r="G128" s="16" t="str">
        <f>IF(OR($B128="",$C128="",$E128="",$F128&lt;an_initial,$F128&gt;an_final,$I128=FALSE),"",80*VLOOKUP(J128,Coef!$E$2:$F$17,2,FALSE))</f>
        <v/>
      </c>
      <c r="H128" s="58" t="str">
        <f t="shared" si="4"/>
        <v/>
      </c>
      <c r="I128" s="342" t="b">
        <f t="shared" si="5"/>
        <v>0</v>
      </c>
      <c r="J128" s="346">
        <f t="shared" si="7"/>
        <v>1</v>
      </c>
      <c r="K128" s="33"/>
    </row>
    <row r="129" spans="1:11">
      <c r="A129" s="37">
        <v>120</v>
      </c>
      <c r="B129" s="6"/>
      <c r="C129" s="6"/>
      <c r="D129" s="6"/>
      <c r="E129" s="6"/>
      <c r="F129" s="212"/>
      <c r="G129" s="16" t="str">
        <f>IF(OR($B129="",$C129="",$E129="",$F129&lt;an_initial,$F129&gt;an_final,$I129=FALSE),"",80*VLOOKUP(J129,Coef!$E$2:$F$17,2,FALSE))</f>
        <v/>
      </c>
      <c r="H129" s="58" t="str">
        <f t="shared" si="4"/>
        <v/>
      </c>
      <c r="I129" s="342" t="b">
        <f t="shared" si="5"/>
        <v>0</v>
      </c>
      <c r="J129" s="346">
        <f t="shared" si="7"/>
        <v>1</v>
      </c>
      <c r="K129" s="33"/>
    </row>
    <row r="130" spans="1:11">
      <c r="A130" s="37">
        <v>121</v>
      </c>
      <c r="B130" s="6"/>
      <c r="C130" s="6"/>
      <c r="D130" s="6"/>
      <c r="E130" s="6"/>
      <c r="F130" s="212"/>
      <c r="G130" s="16" t="str">
        <f>IF(OR($B130="",$C130="",$E130="",$F130&lt;an_initial,$F130&gt;an_final,$I130=FALSE),"",80*VLOOKUP(J130,Coef!$E$2:$F$17,2,FALSE))</f>
        <v/>
      </c>
      <c r="H130" s="58" t="str">
        <f t="shared" si="4"/>
        <v/>
      </c>
      <c r="I130" s="342" t="b">
        <f t="shared" si="5"/>
        <v>0</v>
      </c>
      <c r="J130" s="346">
        <f t="shared" si="7"/>
        <v>1</v>
      </c>
      <c r="K130" s="33"/>
    </row>
    <row r="131" spans="1:11">
      <c r="A131" s="37">
        <v>122</v>
      </c>
      <c r="B131" s="6"/>
      <c r="C131" s="6"/>
      <c r="D131" s="6"/>
      <c r="E131" s="6"/>
      <c r="F131" s="212"/>
      <c r="G131" s="16" t="str">
        <f>IF(OR($B131="",$C131="",$E131="",$F131&lt;an_initial,$F131&gt;an_final,$I131=FALSE),"",80*VLOOKUP(J131,Coef!$E$2:$F$17,2,FALSE))</f>
        <v/>
      </c>
      <c r="H131" s="58" t="str">
        <f t="shared" si="4"/>
        <v/>
      </c>
      <c r="I131" s="342" t="b">
        <f t="shared" si="5"/>
        <v>0</v>
      </c>
      <c r="J131" s="346">
        <f t="shared" si="7"/>
        <v>1</v>
      </c>
      <c r="K131" s="33"/>
    </row>
    <row r="132" spans="1:11">
      <c r="A132" s="37">
        <v>123</v>
      </c>
      <c r="B132" s="6"/>
      <c r="C132" s="6"/>
      <c r="D132" s="6"/>
      <c r="E132" s="6"/>
      <c r="F132" s="212"/>
      <c r="G132" s="16" t="str">
        <f>IF(OR($B132="",$C132="",$E132="",$F132&lt;an_initial,$F132&gt;an_final,$I132=FALSE),"",80*VLOOKUP(J132,Coef!$E$2:$F$17,2,FALSE))</f>
        <v/>
      </c>
      <c r="H132" s="58" t="str">
        <f t="shared" si="4"/>
        <v/>
      </c>
      <c r="I132" s="342" t="b">
        <f t="shared" si="5"/>
        <v>0</v>
      </c>
      <c r="J132" s="346">
        <f t="shared" si="7"/>
        <v>1</v>
      </c>
      <c r="K132" s="33"/>
    </row>
    <row r="133" spans="1:11">
      <c r="A133" s="37">
        <v>124</v>
      </c>
      <c r="B133" s="6"/>
      <c r="C133" s="6"/>
      <c r="D133" s="6"/>
      <c r="E133" s="6"/>
      <c r="F133" s="212"/>
      <c r="G133" s="16" t="str">
        <f>IF(OR($B133="",$C133="",$E133="",$F133&lt;an_initial,$F133&gt;an_final,$I133=FALSE),"",80*VLOOKUP(J133,Coef!$E$2:$F$17,2,FALSE))</f>
        <v/>
      </c>
      <c r="H133" s="58" t="str">
        <f t="shared" si="4"/>
        <v/>
      </c>
      <c r="I133" s="342" t="b">
        <f t="shared" si="5"/>
        <v>0</v>
      </c>
      <c r="J133" s="346">
        <f t="shared" si="7"/>
        <v>1</v>
      </c>
      <c r="K133" s="33"/>
    </row>
    <row r="134" spans="1:11">
      <c r="A134" s="37">
        <v>125</v>
      </c>
      <c r="B134" s="6"/>
      <c r="C134" s="6"/>
      <c r="D134" s="6"/>
      <c r="E134" s="6"/>
      <c r="F134" s="212"/>
      <c r="G134" s="16" t="str">
        <f>IF(OR($B134="",$C134="",$E134="",$F134&lt;an_initial,$F134&gt;an_final,$I134=FALSE),"",80*VLOOKUP(J134,Coef!$E$2:$F$17,2,FALSE))</f>
        <v/>
      </c>
      <c r="H134" s="58" t="str">
        <f t="shared" si="4"/>
        <v/>
      </c>
      <c r="I134" s="342" t="b">
        <f t="shared" si="5"/>
        <v>0</v>
      </c>
      <c r="J134" s="346">
        <f t="shared" si="7"/>
        <v>1</v>
      </c>
      <c r="K134" s="33"/>
    </row>
    <row r="135" spans="1:11">
      <c r="A135" s="37">
        <v>126</v>
      </c>
      <c r="B135" s="6"/>
      <c r="C135" s="6"/>
      <c r="D135" s="6"/>
      <c r="E135" s="6"/>
      <c r="F135" s="212"/>
      <c r="G135" s="16" t="str">
        <f>IF(OR($B135="",$C135="",$E135="",$F135&lt;an_initial,$F135&gt;an_final,$I135=FALSE),"",80*VLOOKUP(J135,Coef!$E$2:$F$17,2,FALSE))</f>
        <v/>
      </c>
      <c r="H135" s="58" t="str">
        <f t="shared" si="4"/>
        <v/>
      </c>
      <c r="I135" s="342" t="b">
        <f t="shared" si="5"/>
        <v>0</v>
      </c>
      <c r="J135" s="346">
        <f t="shared" si="7"/>
        <v>1</v>
      </c>
      <c r="K135" s="33"/>
    </row>
    <row r="136" spans="1:11">
      <c r="A136" s="37">
        <v>127</v>
      </c>
      <c r="B136" s="6"/>
      <c r="C136" s="6"/>
      <c r="D136" s="6"/>
      <c r="E136" s="6"/>
      <c r="F136" s="212"/>
      <c r="G136" s="16" t="str">
        <f>IF(OR($B136="",$C136="",$E136="",$F136&lt;an_initial,$F136&gt;an_final,$I136=FALSE),"",80*VLOOKUP(J136,Coef!$E$2:$F$17,2,FALSE))</f>
        <v/>
      </c>
      <c r="H136" s="58" t="str">
        <f t="shared" si="4"/>
        <v/>
      </c>
      <c r="I136" s="342" t="b">
        <f t="shared" si="5"/>
        <v>0</v>
      </c>
      <c r="J136" s="346">
        <f t="shared" si="7"/>
        <v>1</v>
      </c>
      <c r="K136" s="33"/>
    </row>
    <row r="137" spans="1:11">
      <c r="A137" s="37">
        <v>128</v>
      </c>
      <c r="B137" s="6"/>
      <c r="C137" s="6"/>
      <c r="D137" s="6"/>
      <c r="E137" s="6"/>
      <c r="F137" s="212"/>
      <c r="G137" s="16" t="str">
        <f>IF(OR($B137="",$C137="",$E137="",$F137&lt;an_initial,$F137&gt;an_final,$I137=FALSE),"",80*VLOOKUP(J137,Coef!$E$2:$F$17,2,FALSE))</f>
        <v/>
      </c>
      <c r="H137" s="58" t="str">
        <f t="shared" si="4"/>
        <v/>
      </c>
      <c r="I137" s="342" t="b">
        <f t="shared" si="5"/>
        <v>0</v>
      </c>
      <c r="J137" s="346">
        <f t="shared" si="7"/>
        <v>1</v>
      </c>
      <c r="K137" s="33"/>
    </row>
    <row r="138" spans="1:11">
      <c r="A138" s="37">
        <v>129</v>
      </c>
      <c r="B138" s="6"/>
      <c r="C138" s="6"/>
      <c r="D138" s="6"/>
      <c r="E138" s="6"/>
      <c r="F138" s="212"/>
      <c r="G138" s="16" t="str">
        <f>IF(OR($B138="",$C138="",$E138="",$F138&lt;an_initial,$F138&gt;an_final,$I138=FALSE),"",80*VLOOKUP(J138,Coef!$E$2:$F$17,2,FALSE))</f>
        <v/>
      </c>
      <c r="H138" s="58" t="str">
        <f t="shared" ref="H138:H201" si="8">IF(OR($B138="",$C138="",$E138="",$F138&gt;an_final,$I138=FALSE),"",IF($F138&gt;=an_initial,1,""))</f>
        <v/>
      </c>
      <c r="I138" s="342" t="b">
        <f t="shared" ref="I138:I201" si="9">IF(nume_candidat="",FALSE,ISNUMBER(SEARCH(nume_candidat,$B138)))</f>
        <v>0</v>
      </c>
      <c r="J138" s="346">
        <f t="shared" ref="J138:J169" si="10">LEN(B138)-LEN(SUBSTITUTE(B138,",",""))+1</f>
        <v>1</v>
      </c>
      <c r="K138" s="33"/>
    </row>
    <row r="139" spans="1:11">
      <c r="A139" s="37">
        <v>130</v>
      </c>
      <c r="B139" s="6"/>
      <c r="C139" s="6"/>
      <c r="D139" s="6"/>
      <c r="E139" s="6"/>
      <c r="F139" s="212"/>
      <c r="G139" s="16" t="str">
        <f>IF(OR($B139="",$C139="",$E139="",$F139&lt;an_initial,$F139&gt;an_final,$I139=FALSE),"",80*VLOOKUP(J139,Coef!$E$2:$F$17,2,FALSE))</f>
        <v/>
      </c>
      <c r="H139" s="58" t="str">
        <f t="shared" si="8"/>
        <v/>
      </c>
      <c r="I139" s="342" t="b">
        <f t="shared" si="9"/>
        <v>0</v>
      </c>
      <c r="J139" s="346">
        <f t="shared" si="10"/>
        <v>1</v>
      </c>
      <c r="K139" s="33"/>
    </row>
    <row r="140" spans="1:11">
      <c r="A140" s="37">
        <v>131</v>
      </c>
      <c r="B140" s="6"/>
      <c r="C140" s="6"/>
      <c r="D140" s="6"/>
      <c r="E140" s="6"/>
      <c r="F140" s="212"/>
      <c r="G140" s="16" t="str">
        <f>IF(OR($B140="",$C140="",$E140="",$F140&lt;an_initial,$F140&gt;an_final,$I140=FALSE),"",80*VLOOKUP(J140,Coef!$E$2:$F$17,2,FALSE))</f>
        <v/>
      </c>
      <c r="H140" s="58" t="str">
        <f t="shared" si="8"/>
        <v/>
      </c>
      <c r="I140" s="342" t="b">
        <f t="shared" si="9"/>
        <v>0</v>
      </c>
      <c r="J140" s="346">
        <f t="shared" si="10"/>
        <v>1</v>
      </c>
      <c r="K140" s="33"/>
    </row>
    <row r="141" spans="1:11">
      <c r="A141" s="37">
        <v>132</v>
      </c>
      <c r="B141" s="6"/>
      <c r="C141" s="6"/>
      <c r="D141" s="6"/>
      <c r="E141" s="6"/>
      <c r="F141" s="212"/>
      <c r="G141" s="16" t="str">
        <f>IF(OR($B141="",$C141="",$E141="",$F141&lt;an_initial,$F141&gt;an_final,$I141=FALSE),"",80*VLOOKUP(J141,Coef!$E$2:$F$17,2,FALSE))</f>
        <v/>
      </c>
      <c r="H141" s="58" t="str">
        <f t="shared" si="8"/>
        <v/>
      </c>
      <c r="I141" s="342" t="b">
        <f t="shared" si="9"/>
        <v>0</v>
      </c>
      <c r="J141" s="346">
        <f t="shared" si="10"/>
        <v>1</v>
      </c>
      <c r="K141" s="33"/>
    </row>
    <row r="142" spans="1:11">
      <c r="A142" s="37">
        <v>133</v>
      </c>
      <c r="B142" s="6"/>
      <c r="C142" s="6"/>
      <c r="D142" s="6"/>
      <c r="E142" s="6"/>
      <c r="F142" s="212"/>
      <c r="G142" s="16" t="str">
        <f>IF(OR($B142="",$C142="",$E142="",$F142&lt;an_initial,$F142&gt;an_final,$I142=FALSE),"",80*VLOOKUP(J142,Coef!$E$2:$F$17,2,FALSE))</f>
        <v/>
      </c>
      <c r="H142" s="58" t="str">
        <f t="shared" si="8"/>
        <v/>
      </c>
      <c r="I142" s="342" t="b">
        <f t="shared" si="9"/>
        <v>0</v>
      </c>
      <c r="J142" s="346">
        <f t="shared" si="10"/>
        <v>1</v>
      </c>
      <c r="K142" s="33"/>
    </row>
    <row r="143" spans="1:11">
      <c r="A143" s="37">
        <v>134</v>
      </c>
      <c r="B143" s="6"/>
      <c r="C143" s="6"/>
      <c r="D143" s="6"/>
      <c r="E143" s="6"/>
      <c r="F143" s="212"/>
      <c r="G143" s="16" t="str">
        <f>IF(OR($B143="",$C143="",$E143="",$F143&lt;an_initial,$F143&gt;an_final,$I143=FALSE),"",80*VLOOKUP(J143,Coef!$E$2:$F$17,2,FALSE))</f>
        <v/>
      </c>
      <c r="H143" s="58" t="str">
        <f t="shared" si="8"/>
        <v/>
      </c>
      <c r="I143" s="342" t="b">
        <f t="shared" si="9"/>
        <v>0</v>
      </c>
      <c r="J143" s="346">
        <f t="shared" si="10"/>
        <v>1</v>
      </c>
      <c r="K143" s="33"/>
    </row>
    <row r="144" spans="1:11">
      <c r="A144" s="37">
        <v>135</v>
      </c>
      <c r="B144" s="6"/>
      <c r="C144" s="6"/>
      <c r="D144" s="6"/>
      <c r="E144" s="6"/>
      <c r="F144" s="212"/>
      <c r="G144" s="16" t="str">
        <f>IF(OR($B144="",$C144="",$E144="",$F144&lt;an_initial,$F144&gt;an_final,$I144=FALSE),"",80*VLOOKUP(J144,Coef!$E$2:$F$17,2,FALSE))</f>
        <v/>
      </c>
      <c r="H144" s="58" t="str">
        <f t="shared" si="8"/>
        <v/>
      </c>
      <c r="I144" s="342" t="b">
        <f t="shared" si="9"/>
        <v>0</v>
      </c>
      <c r="J144" s="346">
        <f t="shared" si="10"/>
        <v>1</v>
      </c>
      <c r="K144" s="33"/>
    </row>
    <row r="145" spans="1:11">
      <c r="A145" s="37">
        <v>136</v>
      </c>
      <c r="B145" s="6"/>
      <c r="C145" s="6"/>
      <c r="D145" s="6"/>
      <c r="E145" s="6"/>
      <c r="F145" s="212"/>
      <c r="G145" s="16" t="str">
        <f>IF(OR($B145="",$C145="",$E145="",$F145&lt;an_initial,$F145&gt;an_final,$I145=FALSE),"",80*VLOOKUP(J145,Coef!$E$2:$F$17,2,FALSE))</f>
        <v/>
      </c>
      <c r="H145" s="58" t="str">
        <f t="shared" si="8"/>
        <v/>
      </c>
      <c r="I145" s="342" t="b">
        <f t="shared" si="9"/>
        <v>0</v>
      </c>
      <c r="J145" s="346">
        <f t="shared" si="10"/>
        <v>1</v>
      </c>
      <c r="K145" s="33"/>
    </row>
    <row r="146" spans="1:11">
      <c r="A146" s="37">
        <v>137</v>
      </c>
      <c r="B146" s="6"/>
      <c r="C146" s="6"/>
      <c r="D146" s="6"/>
      <c r="E146" s="6"/>
      <c r="F146" s="212"/>
      <c r="G146" s="16" t="str">
        <f>IF(OR($B146="",$C146="",$E146="",$F146&lt;an_initial,$F146&gt;an_final,$I146=FALSE),"",80*VLOOKUP(J146,Coef!$E$2:$F$17,2,FALSE))</f>
        <v/>
      </c>
      <c r="H146" s="58" t="str">
        <f t="shared" si="8"/>
        <v/>
      </c>
      <c r="I146" s="342" t="b">
        <f t="shared" si="9"/>
        <v>0</v>
      </c>
      <c r="J146" s="346">
        <f t="shared" si="10"/>
        <v>1</v>
      </c>
      <c r="K146" s="33"/>
    </row>
    <row r="147" spans="1:11">
      <c r="A147" s="37">
        <v>138</v>
      </c>
      <c r="B147" s="6"/>
      <c r="C147" s="6"/>
      <c r="D147" s="6"/>
      <c r="E147" s="6"/>
      <c r="F147" s="212"/>
      <c r="G147" s="16" t="str">
        <f>IF(OR($B147="",$C147="",$E147="",$F147&lt;an_initial,$F147&gt;an_final,$I147=FALSE),"",80*VLOOKUP(J147,Coef!$E$2:$F$17,2,FALSE))</f>
        <v/>
      </c>
      <c r="H147" s="58" t="str">
        <f t="shared" si="8"/>
        <v/>
      </c>
      <c r="I147" s="342" t="b">
        <f t="shared" si="9"/>
        <v>0</v>
      </c>
      <c r="J147" s="346">
        <f t="shared" si="10"/>
        <v>1</v>
      </c>
      <c r="K147" s="33"/>
    </row>
    <row r="148" spans="1:11">
      <c r="A148" s="37">
        <v>139</v>
      </c>
      <c r="B148" s="6"/>
      <c r="C148" s="6"/>
      <c r="D148" s="6"/>
      <c r="E148" s="6"/>
      <c r="F148" s="212"/>
      <c r="G148" s="16" t="str">
        <f>IF(OR($B148="",$C148="",$E148="",$F148&lt;an_initial,$F148&gt;an_final,$I148=FALSE),"",80*VLOOKUP(J148,Coef!$E$2:$F$17,2,FALSE))</f>
        <v/>
      </c>
      <c r="H148" s="58" t="str">
        <f t="shared" si="8"/>
        <v/>
      </c>
      <c r="I148" s="342" t="b">
        <f t="shared" si="9"/>
        <v>0</v>
      </c>
      <c r="J148" s="346">
        <f t="shared" si="10"/>
        <v>1</v>
      </c>
      <c r="K148" s="33"/>
    </row>
    <row r="149" spans="1:11">
      <c r="A149" s="37">
        <v>140</v>
      </c>
      <c r="B149" s="6"/>
      <c r="C149" s="6"/>
      <c r="D149" s="6"/>
      <c r="E149" s="6"/>
      <c r="F149" s="212"/>
      <c r="G149" s="16" t="str">
        <f>IF(OR($B149="",$C149="",$E149="",$F149&lt;an_initial,$F149&gt;an_final,$I149=FALSE),"",80*VLOOKUP(J149,Coef!$E$2:$F$17,2,FALSE))</f>
        <v/>
      </c>
      <c r="H149" s="58" t="str">
        <f t="shared" si="8"/>
        <v/>
      </c>
      <c r="I149" s="342" t="b">
        <f t="shared" si="9"/>
        <v>0</v>
      </c>
      <c r="J149" s="346">
        <f t="shared" si="10"/>
        <v>1</v>
      </c>
      <c r="K149" s="33"/>
    </row>
    <row r="150" spans="1:11">
      <c r="A150" s="37">
        <v>141</v>
      </c>
      <c r="B150" s="6"/>
      <c r="C150" s="6"/>
      <c r="D150" s="6"/>
      <c r="E150" s="6"/>
      <c r="F150" s="212"/>
      <c r="G150" s="16" t="str">
        <f>IF(OR($B150="",$C150="",$E150="",$F150&lt;an_initial,$F150&gt;an_final,$I150=FALSE),"",80*VLOOKUP(J150,Coef!$E$2:$F$17,2,FALSE))</f>
        <v/>
      </c>
      <c r="H150" s="58" t="str">
        <f t="shared" si="8"/>
        <v/>
      </c>
      <c r="I150" s="342" t="b">
        <f t="shared" si="9"/>
        <v>0</v>
      </c>
      <c r="J150" s="346">
        <f t="shared" si="10"/>
        <v>1</v>
      </c>
      <c r="K150" s="33"/>
    </row>
    <row r="151" spans="1:11">
      <c r="A151" s="37">
        <v>142</v>
      </c>
      <c r="B151" s="6"/>
      <c r="C151" s="6"/>
      <c r="D151" s="6"/>
      <c r="E151" s="6"/>
      <c r="F151" s="212"/>
      <c r="G151" s="16" t="str">
        <f>IF(OR($B151="",$C151="",$E151="",$F151&lt;an_initial,$F151&gt;an_final,$I151=FALSE),"",80*VLOOKUP(J151,Coef!$E$2:$F$17,2,FALSE))</f>
        <v/>
      </c>
      <c r="H151" s="58" t="str">
        <f t="shared" si="8"/>
        <v/>
      </c>
      <c r="I151" s="342" t="b">
        <f t="shared" si="9"/>
        <v>0</v>
      </c>
      <c r="J151" s="346">
        <f t="shared" si="10"/>
        <v>1</v>
      </c>
      <c r="K151" s="33"/>
    </row>
    <row r="152" spans="1:11">
      <c r="A152" s="37">
        <v>143</v>
      </c>
      <c r="B152" s="6"/>
      <c r="C152" s="6"/>
      <c r="D152" s="6"/>
      <c r="E152" s="6"/>
      <c r="F152" s="212"/>
      <c r="G152" s="16" t="str">
        <f>IF(OR($B152="",$C152="",$E152="",$F152&lt;an_initial,$F152&gt;an_final,$I152=FALSE),"",80*VLOOKUP(J152,Coef!$E$2:$F$17,2,FALSE))</f>
        <v/>
      </c>
      <c r="H152" s="58" t="str">
        <f t="shared" si="8"/>
        <v/>
      </c>
      <c r="I152" s="342" t="b">
        <f t="shared" si="9"/>
        <v>0</v>
      </c>
      <c r="J152" s="346">
        <f t="shared" si="10"/>
        <v>1</v>
      </c>
      <c r="K152" s="33"/>
    </row>
    <row r="153" spans="1:11">
      <c r="A153" s="37">
        <v>144</v>
      </c>
      <c r="B153" s="6"/>
      <c r="C153" s="6"/>
      <c r="D153" s="6"/>
      <c r="E153" s="6"/>
      <c r="F153" s="212"/>
      <c r="G153" s="16" t="str">
        <f>IF(OR($B153="",$C153="",$E153="",$F153&lt;an_initial,$F153&gt;an_final,$I153=FALSE),"",80*VLOOKUP(J153,Coef!$E$2:$F$17,2,FALSE))</f>
        <v/>
      </c>
      <c r="H153" s="58" t="str">
        <f t="shared" si="8"/>
        <v/>
      </c>
      <c r="I153" s="342" t="b">
        <f t="shared" si="9"/>
        <v>0</v>
      </c>
      <c r="J153" s="346">
        <f t="shared" si="10"/>
        <v>1</v>
      </c>
      <c r="K153" s="33"/>
    </row>
    <row r="154" spans="1:11">
      <c r="A154" s="37">
        <v>145</v>
      </c>
      <c r="B154" s="6"/>
      <c r="C154" s="6"/>
      <c r="D154" s="6"/>
      <c r="E154" s="6"/>
      <c r="F154" s="212"/>
      <c r="G154" s="16" t="str">
        <f>IF(OR($B154="",$C154="",$E154="",$F154&lt;an_initial,$F154&gt;an_final,$I154=FALSE),"",80*VLOOKUP(J154,Coef!$E$2:$F$17,2,FALSE))</f>
        <v/>
      </c>
      <c r="H154" s="58" t="str">
        <f t="shared" si="8"/>
        <v/>
      </c>
      <c r="I154" s="342" t="b">
        <f t="shared" si="9"/>
        <v>0</v>
      </c>
      <c r="J154" s="346">
        <f t="shared" si="10"/>
        <v>1</v>
      </c>
      <c r="K154" s="33"/>
    </row>
    <row r="155" spans="1:11">
      <c r="A155" s="37">
        <v>146</v>
      </c>
      <c r="B155" s="6"/>
      <c r="C155" s="6"/>
      <c r="D155" s="6"/>
      <c r="E155" s="6"/>
      <c r="F155" s="212"/>
      <c r="G155" s="16" t="str">
        <f>IF(OR($B155="",$C155="",$E155="",$F155&lt;an_initial,$F155&gt;an_final,$I155=FALSE),"",80*VLOOKUP(J155,Coef!$E$2:$F$17,2,FALSE))</f>
        <v/>
      </c>
      <c r="H155" s="58" t="str">
        <f t="shared" si="8"/>
        <v/>
      </c>
      <c r="I155" s="342" t="b">
        <f t="shared" si="9"/>
        <v>0</v>
      </c>
      <c r="J155" s="346">
        <f t="shared" si="10"/>
        <v>1</v>
      </c>
      <c r="K155" s="33"/>
    </row>
    <row r="156" spans="1:11">
      <c r="A156" s="37">
        <v>147</v>
      </c>
      <c r="B156" s="6"/>
      <c r="C156" s="6"/>
      <c r="D156" s="6"/>
      <c r="E156" s="6"/>
      <c r="F156" s="212"/>
      <c r="G156" s="16" t="str">
        <f>IF(OR($B156="",$C156="",$E156="",$F156&lt;an_initial,$F156&gt;an_final,$I156=FALSE),"",80*VLOOKUP(J156,Coef!$E$2:$F$17,2,FALSE))</f>
        <v/>
      </c>
      <c r="H156" s="58" t="str">
        <f t="shared" si="8"/>
        <v/>
      </c>
      <c r="I156" s="342" t="b">
        <f t="shared" si="9"/>
        <v>0</v>
      </c>
      <c r="J156" s="346">
        <f t="shared" si="10"/>
        <v>1</v>
      </c>
      <c r="K156" s="33"/>
    </row>
    <row r="157" spans="1:11">
      <c r="A157" s="37">
        <v>148</v>
      </c>
      <c r="B157" s="6"/>
      <c r="C157" s="6"/>
      <c r="D157" s="6"/>
      <c r="E157" s="6"/>
      <c r="F157" s="212"/>
      <c r="G157" s="16" t="str">
        <f>IF(OR($B157="",$C157="",$E157="",$F157&lt;an_initial,$F157&gt;an_final,$I157=FALSE),"",80*VLOOKUP(J157,Coef!$E$2:$F$17,2,FALSE))</f>
        <v/>
      </c>
      <c r="H157" s="58" t="str">
        <f t="shared" si="8"/>
        <v/>
      </c>
      <c r="I157" s="342" t="b">
        <f t="shared" si="9"/>
        <v>0</v>
      </c>
      <c r="J157" s="346">
        <f t="shared" si="10"/>
        <v>1</v>
      </c>
      <c r="K157" s="33"/>
    </row>
    <row r="158" spans="1:11">
      <c r="A158" s="37">
        <v>149</v>
      </c>
      <c r="B158" s="6"/>
      <c r="C158" s="6"/>
      <c r="D158" s="6"/>
      <c r="E158" s="6"/>
      <c r="F158" s="212"/>
      <c r="G158" s="16" t="str">
        <f>IF(OR($B158="",$C158="",$E158="",$F158&lt;an_initial,$F158&gt;an_final,$I158=FALSE),"",80*VLOOKUP(J158,Coef!$E$2:$F$17,2,FALSE))</f>
        <v/>
      </c>
      <c r="H158" s="58" t="str">
        <f t="shared" si="8"/>
        <v/>
      </c>
      <c r="I158" s="342" t="b">
        <f t="shared" si="9"/>
        <v>0</v>
      </c>
      <c r="J158" s="346">
        <f t="shared" si="10"/>
        <v>1</v>
      </c>
      <c r="K158" s="33"/>
    </row>
    <row r="159" spans="1:11">
      <c r="A159" s="37">
        <v>150</v>
      </c>
      <c r="B159" s="6"/>
      <c r="C159" s="6"/>
      <c r="D159" s="6"/>
      <c r="E159" s="6"/>
      <c r="F159" s="212"/>
      <c r="G159" s="16" t="str">
        <f>IF(OR($B159="",$C159="",$E159="",$F159&lt;an_initial,$F159&gt;an_final,$I159=FALSE),"",80*VLOOKUP(J159,Coef!$E$2:$F$17,2,FALSE))</f>
        <v/>
      </c>
      <c r="H159" s="58" t="str">
        <f t="shared" si="8"/>
        <v/>
      </c>
      <c r="I159" s="342" t="b">
        <f t="shared" si="9"/>
        <v>0</v>
      </c>
      <c r="J159" s="346">
        <f t="shared" si="10"/>
        <v>1</v>
      </c>
      <c r="K159" s="33"/>
    </row>
    <row r="160" spans="1:11">
      <c r="A160" s="37">
        <v>151</v>
      </c>
      <c r="B160" s="6"/>
      <c r="C160" s="6"/>
      <c r="D160" s="6"/>
      <c r="E160" s="6"/>
      <c r="F160" s="212"/>
      <c r="G160" s="16" t="str">
        <f>IF(OR($B160="",$C160="",$E160="",$F160&lt;an_initial,$F160&gt;an_final,$I160=FALSE),"",80*VLOOKUP(J160,Coef!$E$2:$F$17,2,FALSE))</f>
        <v/>
      </c>
      <c r="H160" s="58" t="str">
        <f t="shared" si="8"/>
        <v/>
      </c>
      <c r="I160" s="342" t="b">
        <f t="shared" si="9"/>
        <v>0</v>
      </c>
      <c r="J160" s="346">
        <f t="shared" si="10"/>
        <v>1</v>
      </c>
      <c r="K160" s="33"/>
    </row>
    <row r="161" spans="1:11">
      <c r="A161" s="37">
        <v>152</v>
      </c>
      <c r="B161" s="6"/>
      <c r="C161" s="6"/>
      <c r="D161" s="6"/>
      <c r="E161" s="6"/>
      <c r="F161" s="212"/>
      <c r="G161" s="16" t="str">
        <f>IF(OR($B161="",$C161="",$E161="",$F161&lt;an_initial,$F161&gt;an_final,$I161=FALSE),"",80*VLOOKUP(J161,Coef!$E$2:$F$17,2,FALSE))</f>
        <v/>
      </c>
      <c r="H161" s="58" t="str">
        <f t="shared" si="8"/>
        <v/>
      </c>
      <c r="I161" s="342" t="b">
        <f t="shared" si="9"/>
        <v>0</v>
      </c>
      <c r="J161" s="346">
        <f t="shared" si="10"/>
        <v>1</v>
      </c>
      <c r="K161" s="33"/>
    </row>
    <row r="162" spans="1:11">
      <c r="A162" s="37">
        <v>153</v>
      </c>
      <c r="B162" s="6"/>
      <c r="C162" s="6"/>
      <c r="D162" s="6"/>
      <c r="E162" s="6"/>
      <c r="F162" s="212"/>
      <c r="G162" s="16" t="str">
        <f>IF(OR($B162="",$C162="",$E162="",$F162&lt;an_initial,$F162&gt;an_final,$I162=FALSE),"",80*VLOOKUP(J162,Coef!$E$2:$F$17,2,FALSE))</f>
        <v/>
      </c>
      <c r="H162" s="58" t="str">
        <f t="shared" si="8"/>
        <v/>
      </c>
      <c r="I162" s="342" t="b">
        <f t="shared" si="9"/>
        <v>0</v>
      </c>
      <c r="J162" s="346">
        <f t="shared" si="10"/>
        <v>1</v>
      </c>
      <c r="K162" s="33"/>
    </row>
    <row r="163" spans="1:11">
      <c r="A163" s="37">
        <v>154</v>
      </c>
      <c r="B163" s="6"/>
      <c r="C163" s="6"/>
      <c r="D163" s="6"/>
      <c r="E163" s="6"/>
      <c r="F163" s="212"/>
      <c r="G163" s="16" t="str">
        <f>IF(OR($B163="",$C163="",$E163="",$F163&lt;an_initial,$F163&gt;an_final,$I163=FALSE),"",80*VLOOKUP(J163,Coef!$E$2:$F$17,2,FALSE))</f>
        <v/>
      </c>
      <c r="H163" s="58" t="str">
        <f t="shared" si="8"/>
        <v/>
      </c>
      <c r="I163" s="342" t="b">
        <f t="shared" si="9"/>
        <v>0</v>
      </c>
      <c r="J163" s="346">
        <f t="shared" si="10"/>
        <v>1</v>
      </c>
      <c r="K163" s="33"/>
    </row>
    <row r="164" spans="1:11">
      <c r="A164" s="37">
        <v>155</v>
      </c>
      <c r="B164" s="6"/>
      <c r="C164" s="6"/>
      <c r="D164" s="6"/>
      <c r="E164" s="6"/>
      <c r="F164" s="212"/>
      <c r="G164" s="16" t="str">
        <f>IF(OR($B164="",$C164="",$E164="",$F164&lt;an_initial,$F164&gt;an_final,$I164=FALSE),"",80*VLOOKUP(J164,Coef!$E$2:$F$17,2,FALSE))</f>
        <v/>
      </c>
      <c r="H164" s="58" t="str">
        <f t="shared" si="8"/>
        <v/>
      </c>
      <c r="I164" s="342" t="b">
        <f t="shared" si="9"/>
        <v>0</v>
      </c>
      <c r="J164" s="346">
        <f t="shared" si="10"/>
        <v>1</v>
      </c>
      <c r="K164" s="33"/>
    </row>
    <row r="165" spans="1:11">
      <c r="A165" s="37">
        <v>156</v>
      </c>
      <c r="B165" s="6"/>
      <c r="C165" s="6"/>
      <c r="D165" s="6"/>
      <c r="E165" s="6"/>
      <c r="F165" s="212"/>
      <c r="G165" s="16" t="str">
        <f>IF(OR($B165="",$C165="",$E165="",$F165&lt;an_initial,$F165&gt;an_final,$I165=FALSE),"",80*VLOOKUP(J165,Coef!$E$2:$F$17,2,FALSE))</f>
        <v/>
      </c>
      <c r="H165" s="58" t="str">
        <f t="shared" si="8"/>
        <v/>
      </c>
      <c r="I165" s="342" t="b">
        <f t="shared" si="9"/>
        <v>0</v>
      </c>
      <c r="J165" s="346">
        <f t="shared" si="10"/>
        <v>1</v>
      </c>
      <c r="K165" s="33"/>
    </row>
    <row r="166" spans="1:11">
      <c r="A166" s="37">
        <v>157</v>
      </c>
      <c r="B166" s="6"/>
      <c r="C166" s="6"/>
      <c r="D166" s="6"/>
      <c r="E166" s="6"/>
      <c r="F166" s="212"/>
      <c r="G166" s="16" t="str">
        <f>IF(OR($B166="",$C166="",$E166="",$F166&lt;an_initial,$F166&gt;an_final,$I166=FALSE),"",80*VLOOKUP(J166,Coef!$E$2:$F$17,2,FALSE))</f>
        <v/>
      </c>
      <c r="H166" s="58" t="str">
        <f t="shared" si="8"/>
        <v/>
      </c>
      <c r="I166" s="342" t="b">
        <f t="shared" si="9"/>
        <v>0</v>
      </c>
      <c r="J166" s="346">
        <f t="shared" si="10"/>
        <v>1</v>
      </c>
      <c r="K166" s="33"/>
    </row>
    <row r="167" spans="1:11">
      <c r="A167" s="37">
        <v>158</v>
      </c>
      <c r="B167" s="6"/>
      <c r="C167" s="6"/>
      <c r="D167" s="6"/>
      <c r="E167" s="6"/>
      <c r="F167" s="212"/>
      <c r="G167" s="16" t="str">
        <f>IF(OR($B167="",$C167="",$E167="",$F167&lt;an_initial,$F167&gt;an_final,$I167=FALSE),"",80*VLOOKUP(J167,Coef!$E$2:$F$17,2,FALSE))</f>
        <v/>
      </c>
      <c r="H167" s="58" t="str">
        <f t="shared" si="8"/>
        <v/>
      </c>
      <c r="I167" s="342" t="b">
        <f t="shared" si="9"/>
        <v>0</v>
      </c>
      <c r="J167" s="346">
        <f t="shared" si="10"/>
        <v>1</v>
      </c>
      <c r="K167" s="33"/>
    </row>
    <row r="168" spans="1:11">
      <c r="A168" s="37">
        <v>159</v>
      </c>
      <c r="B168" s="6"/>
      <c r="C168" s="6"/>
      <c r="D168" s="6"/>
      <c r="E168" s="6"/>
      <c r="F168" s="212"/>
      <c r="G168" s="16" t="str">
        <f>IF(OR($B168="",$C168="",$E168="",$F168&lt;an_initial,$F168&gt;an_final,$I168=FALSE),"",80*VLOOKUP(J168,Coef!$E$2:$F$17,2,FALSE))</f>
        <v/>
      </c>
      <c r="H168" s="58" t="str">
        <f t="shared" si="8"/>
        <v/>
      </c>
      <c r="I168" s="342" t="b">
        <f t="shared" si="9"/>
        <v>0</v>
      </c>
      <c r="J168" s="346">
        <f t="shared" si="10"/>
        <v>1</v>
      </c>
      <c r="K168" s="33"/>
    </row>
    <row r="169" spans="1:11">
      <c r="A169" s="37">
        <v>160</v>
      </c>
      <c r="B169" s="6"/>
      <c r="C169" s="6"/>
      <c r="D169" s="6"/>
      <c r="E169" s="6"/>
      <c r="F169" s="212"/>
      <c r="G169" s="16" t="str">
        <f>IF(OR($B169="",$C169="",$E169="",$F169&lt;an_initial,$F169&gt;an_final,$I169=FALSE),"",80*VLOOKUP(J169,Coef!$E$2:$F$17,2,FALSE))</f>
        <v/>
      </c>
      <c r="H169" s="58" t="str">
        <f t="shared" si="8"/>
        <v/>
      </c>
      <c r="I169" s="342" t="b">
        <f t="shared" si="9"/>
        <v>0</v>
      </c>
      <c r="J169" s="346">
        <f t="shared" si="10"/>
        <v>1</v>
      </c>
      <c r="K169" s="33"/>
    </row>
    <row r="170" spans="1:11">
      <c r="A170" s="37">
        <v>161</v>
      </c>
      <c r="B170" s="6"/>
      <c r="C170" s="6"/>
      <c r="D170" s="6"/>
      <c r="E170" s="6"/>
      <c r="F170" s="212"/>
      <c r="G170" s="16" t="str">
        <f>IF(OR($B170="",$C170="",$E170="",$F170&lt;an_initial,$F170&gt;an_final,$I170=FALSE),"",80*VLOOKUP(J170,Coef!$E$2:$F$17,2,FALSE))</f>
        <v/>
      </c>
      <c r="H170" s="58" t="str">
        <f t="shared" si="8"/>
        <v/>
      </c>
      <c r="I170" s="342" t="b">
        <f t="shared" si="9"/>
        <v>0</v>
      </c>
      <c r="J170" s="346">
        <f t="shared" ref="J170:J201" si="11">LEN(B170)-LEN(SUBSTITUTE(B170,",",""))+1</f>
        <v>1</v>
      </c>
      <c r="K170" s="33"/>
    </row>
    <row r="171" spans="1:11">
      <c r="A171" s="37">
        <v>162</v>
      </c>
      <c r="B171" s="6"/>
      <c r="C171" s="6"/>
      <c r="D171" s="6"/>
      <c r="E171" s="6"/>
      <c r="F171" s="212"/>
      <c r="G171" s="16" t="str">
        <f>IF(OR($B171="",$C171="",$E171="",$F171&lt;an_initial,$F171&gt;an_final,$I171=FALSE),"",80*VLOOKUP(J171,Coef!$E$2:$F$17,2,FALSE))</f>
        <v/>
      </c>
      <c r="H171" s="58" t="str">
        <f t="shared" si="8"/>
        <v/>
      </c>
      <c r="I171" s="342" t="b">
        <f t="shared" si="9"/>
        <v>0</v>
      </c>
      <c r="J171" s="346">
        <f t="shared" si="11"/>
        <v>1</v>
      </c>
      <c r="K171" s="33"/>
    </row>
    <row r="172" spans="1:11">
      <c r="A172" s="37">
        <v>163</v>
      </c>
      <c r="B172" s="6"/>
      <c r="C172" s="6"/>
      <c r="D172" s="6"/>
      <c r="E172" s="6"/>
      <c r="F172" s="212"/>
      <c r="G172" s="16" t="str">
        <f>IF(OR($B172="",$C172="",$E172="",$F172&lt;an_initial,$F172&gt;an_final,$I172=FALSE),"",80*VLOOKUP(J172,Coef!$E$2:$F$17,2,FALSE))</f>
        <v/>
      </c>
      <c r="H172" s="58" t="str">
        <f t="shared" si="8"/>
        <v/>
      </c>
      <c r="I172" s="342" t="b">
        <f t="shared" si="9"/>
        <v>0</v>
      </c>
      <c r="J172" s="346">
        <f t="shared" si="11"/>
        <v>1</v>
      </c>
      <c r="K172" s="33"/>
    </row>
    <row r="173" spans="1:11">
      <c r="A173" s="37">
        <v>164</v>
      </c>
      <c r="B173" s="6"/>
      <c r="C173" s="6"/>
      <c r="D173" s="6"/>
      <c r="E173" s="6"/>
      <c r="F173" s="212"/>
      <c r="G173" s="16" t="str">
        <f>IF(OR($B173="",$C173="",$E173="",$F173&lt;an_initial,$F173&gt;an_final,$I173=FALSE),"",80*VLOOKUP(J173,Coef!$E$2:$F$17,2,FALSE))</f>
        <v/>
      </c>
      <c r="H173" s="58" t="str">
        <f t="shared" si="8"/>
        <v/>
      </c>
      <c r="I173" s="342" t="b">
        <f t="shared" si="9"/>
        <v>0</v>
      </c>
      <c r="J173" s="346">
        <f t="shared" si="11"/>
        <v>1</v>
      </c>
      <c r="K173" s="33"/>
    </row>
    <row r="174" spans="1:11">
      <c r="A174" s="37">
        <v>165</v>
      </c>
      <c r="B174" s="6"/>
      <c r="C174" s="6"/>
      <c r="D174" s="6"/>
      <c r="E174" s="6"/>
      <c r="F174" s="212"/>
      <c r="G174" s="16" t="str">
        <f>IF(OR($B174="",$C174="",$E174="",$F174&lt;an_initial,$F174&gt;an_final,$I174=FALSE),"",80*VLOOKUP(J174,Coef!$E$2:$F$17,2,FALSE))</f>
        <v/>
      </c>
      <c r="H174" s="58" t="str">
        <f t="shared" si="8"/>
        <v/>
      </c>
      <c r="I174" s="342" t="b">
        <f t="shared" si="9"/>
        <v>0</v>
      </c>
      <c r="J174" s="346">
        <f t="shared" si="11"/>
        <v>1</v>
      </c>
      <c r="K174" s="33"/>
    </row>
    <row r="175" spans="1:11">
      <c r="A175" s="37">
        <v>166</v>
      </c>
      <c r="B175" s="6"/>
      <c r="C175" s="6"/>
      <c r="D175" s="6"/>
      <c r="E175" s="6"/>
      <c r="F175" s="212"/>
      <c r="G175" s="16" t="str">
        <f>IF(OR($B175="",$C175="",$E175="",$F175&lt;an_initial,$F175&gt;an_final,$I175=FALSE),"",80*VLOOKUP(J175,Coef!$E$2:$F$17,2,FALSE))</f>
        <v/>
      </c>
      <c r="H175" s="58" t="str">
        <f t="shared" si="8"/>
        <v/>
      </c>
      <c r="I175" s="342" t="b">
        <f t="shared" si="9"/>
        <v>0</v>
      </c>
      <c r="J175" s="346">
        <f t="shared" si="11"/>
        <v>1</v>
      </c>
      <c r="K175" s="33"/>
    </row>
    <row r="176" spans="1:11">
      <c r="A176" s="37">
        <v>167</v>
      </c>
      <c r="B176" s="6"/>
      <c r="C176" s="6"/>
      <c r="D176" s="6"/>
      <c r="E176" s="6"/>
      <c r="F176" s="212"/>
      <c r="G176" s="16" t="str">
        <f>IF(OR($B176="",$C176="",$E176="",$F176&lt;an_initial,$F176&gt;an_final,$I176=FALSE),"",80*VLOOKUP(J176,Coef!$E$2:$F$17,2,FALSE))</f>
        <v/>
      </c>
      <c r="H176" s="58" t="str">
        <f t="shared" si="8"/>
        <v/>
      </c>
      <c r="I176" s="342" t="b">
        <f t="shared" si="9"/>
        <v>0</v>
      </c>
      <c r="J176" s="346">
        <f t="shared" si="11"/>
        <v>1</v>
      </c>
      <c r="K176" s="33"/>
    </row>
    <row r="177" spans="1:11">
      <c r="A177" s="37">
        <v>168</v>
      </c>
      <c r="B177" s="6"/>
      <c r="C177" s="6"/>
      <c r="D177" s="6"/>
      <c r="E177" s="6"/>
      <c r="F177" s="212"/>
      <c r="G177" s="16" t="str">
        <f>IF(OR($B177="",$C177="",$E177="",$F177&lt;an_initial,$F177&gt;an_final,$I177=FALSE),"",80*VLOOKUP(J177,Coef!$E$2:$F$17,2,FALSE))</f>
        <v/>
      </c>
      <c r="H177" s="58" t="str">
        <f t="shared" si="8"/>
        <v/>
      </c>
      <c r="I177" s="342" t="b">
        <f t="shared" si="9"/>
        <v>0</v>
      </c>
      <c r="J177" s="346">
        <f t="shared" si="11"/>
        <v>1</v>
      </c>
      <c r="K177" s="33"/>
    </row>
    <row r="178" spans="1:11">
      <c r="A178" s="37">
        <v>169</v>
      </c>
      <c r="B178" s="6"/>
      <c r="C178" s="6"/>
      <c r="D178" s="6"/>
      <c r="E178" s="6"/>
      <c r="F178" s="212"/>
      <c r="G178" s="16" t="str">
        <f>IF(OR($B178="",$C178="",$E178="",$F178&lt;an_initial,$F178&gt;an_final,$I178=FALSE),"",80*VLOOKUP(J178,Coef!$E$2:$F$17,2,FALSE))</f>
        <v/>
      </c>
      <c r="H178" s="58" t="str">
        <f t="shared" si="8"/>
        <v/>
      </c>
      <c r="I178" s="342" t="b">
        <f t="shared" si="9"/>
        <v>0</v>
      </c>
      <c r="J178" s="346">
        <f t="shared" si="11"/>
        <v>1</v>
      </c>
      <c r="K178" s="33"/>
    </row>
    <row r="179" spans="1:11">
      <c r="A179" s="37">
        <v>170</v>
      </c>
      <c r="B179" s="6"/>
      <c r="C179" s="6"/>
      <c r="D179" s="6"/>
      <c r="E179" s="6"/>
      <c r="F179" s="212"/>
      <c r="G179" s="16" t="str">
        <f>IF(OR($B179="",$C179="",$E179="",$F179&lt;an_initial,$F179&gt;an_final,$I179=FALSE),"",80*VLOOKUP(J179,Coef!$E$2:$F$17,2,FALSE))</f>
        <v/>
      </c>
      <c r="H179" s="58" t="str">
        <f t="shared" si="8"/>
        <v/>
      </c>
      <c r="I179" s="342" t="b">
        <f t="shared" si="9"/>
        <v>0</v>
      </c>
      <c r="J179" s="346">
        <f t="shared" si="11"/>
        <v>1</v>
      </c>
      <c r="K179" s="33"/>
    </row>
    <row r="180" spans="1:11">
      <c r="A180" s="37">
        <v>171</v>
      </c>
      <c r="B180" s="6"/>
      <c r="C180" s="6"/>
      <c r="D180" s="6"/>
      <c r="E180" s="6"/>
      <c r="F180" s="212"/>
      <c r="G180" s="16" t="str">
        <f>IF(OR($B180="",$C180="",$E180="",$F180&lt;an_initial,$F180&gt;an_final,$I180=FALSE),"",80*VLOOKUP(J180,Coef!$E$2:$F$17,2,FALSE))</f>
        <v/>
      </c>
      <c r="H180" s="58" t="str">
        <f t="shared" si="8"/>
        <v/>
      </c>
      <c r="I180" s="342" t="b">
        <f t="shared" si="9"/>
        <v>0</v>
      </c>
      <c r="J180" s="346">
        <f t="shared" si="11"/>
        <v>1</v>
      </c>
      <c r="K180" s="33"/>
    </row>
    <row r="181" spans="1:11">
      <c r="A181" s="37">
        <v>172</v>
      </c>
      <c r="B181" s="6"/>
      <c r="C181" s="6"/>
      <c r="D181" s="6"/>
      <c r="E181" s="6"/>
      <c r="F181" s="212"/>
      <c r="G181" s="16" t="str">
        <f>IF(OR($B181="",$C181="",$E181="",$F181&lt;an_initial,$F181&gt;an_final,$I181=FALSE),"",80*VLOOKUP(J181,Coef!$E$2:$F$17,2,FALSE))</f>
        <v/>
      </c>
      <c r="H181" s="58" t="str">
        <f t="shared" si="8"/>
        <v/>
      </c>
      <c r="I181" s="342" t="b">
        <f t="shared" si="9"/>
        <v>0</v>
      </c>
      <c r="J181" s="346">
        <f t="shared" si="11"/>
        <v>1</v>
      </c>
      <c r="K181" s="33"/>
    </row>
    <row r="182" spans="1:11">
      <c r="A182" s="37">
        <v>173</v>
      </c>
      <c r="B182" s="6"/>
      <c r="C182" s="6"/>
      <c r="D182" s="6"/>
      <c r="E182" s="6"/>
      <c r="F182" s="212"/>
      <c r="G182" s="16" t="str">
        <f>IF(OR($B182="",$C182="",$E182="",$F182&lt;an_initial,$F182&gt;an_final,$I182=FALSE),"",80*VLOOKUP(J182,Coef!$E$2:$F$17,2,FALSE))</f>
        <v/>
      </c>
      <c r="H182" s="58" t="str">
        <f t="shared" si="8"/>
        <v/>
      </c>
      <c r="I182" s="342" t="b">
        <f t="shared" si="9"/>
        <v>0</v>
      </c>
      <c r="J182" s="346">
        <f t="shared" si="11"/>
        <v>1</v>
      </c>
      <c r="K182" s="33"/>
    </row>
    <row r="183" spans="1:11">
      <c r="A183" s="37">
        <v>174</v>
      </c>
      <c r="B183" s="6"/>
      <c r="C183" s="6"/>
      <c r="D183" s="6"/>
      <c r="E183" s="6"/>
      <c r="F183" s="212"/>
      <c r="G183" s="16" t="str">
        <f>IF(OR($B183="",$C183="",$E183="",$F183&lt;an_initial,$F183&gt;an_final,$I183=FALSE),"",80*VLOOKUP(J183,Coef!$E$2:$F$17,2,FALSE))</f>
        <v/>
      </c>
      <c r="H183" s="58" t="str">
        <f t="shared" si="8"/>
        <v/>
      </c>
      <c r="I183" s="342" t="b">
        <f t="shared" si="9"/>
        <v>0</v>
      </c>
      <c r="J183" s="346">
        <f t="shared" si="11"/>
        <v>1</v>
      </c>
      <c r="K183" s="33"/>
    </row>
    <row r="184" spans="1:11">
      <c r="A184" s="37">
        <v>175</v>
      </c>
      <c r="B184" s="6"/>
      <c r="C184" s="6"/>
      <c r="D184" s="6"/>
      <c r="E184" s="6"/>
      <c r="F184" s="212"/>
      <c r="G184" s="16" t="str">
        <f>IF(OR($B184="",$C184="",$E184="",$F184&lt;an_initial,$F184&gt;an_final,$I184=FALSE),"",80*VLOOKUP(J184,Coef!$E$2:$F$17,2,FALSE))</f>
        <v/>
      </c>
      <c r="H184" s="58" t="str">
        <f t="shared" si="8"/>
        <v/>
      </c>
      <c r="I184" s="342" t="b">
        <f t="shared" si="9"/>
        <v>0</v>
      </c>
      <c r="J184" s="346">
        <f t="shared" si="11"/>
        <v>1</v>
      </c>
      <c r="K184" s="33"/>
    </row>
    <row r="185" spans="1:11">
      <c r="A185" s="37">
        <v>176</v>
      </c>
      <c r="B185" s="6"/>
      <c r="C185" s="6"/>
      <c r="D185" s="6"/>
      <c r="E185" s="6"/>
      <c r="F185" s="212"/>
      <c r="G185" s="16" t="str">
        <f>IF(OR($B185="",$C185="",$E185="",$F185&lt;an_initial,$F185&gt;an_final,$I185=FALSE),"",80*VLOOKUP(J185,Coef!$E$2:$F$17,2,FALSE))</f>
        <v/>
      </c>
      <c r="H185" s="58" t="str">
        <f t="shared" si="8"/>
        <v/>
      </c>
      <c r="I185" s="342" t="b">
        <f t="shared" si="9"/>
        <v>0</v>
      </c>
      <c r="J185" s="346">
        <f t="shared" si="11"/>
        <v>1</v>
      </c>
      <c r="K185" s="33"/>
    </row>
    <row r="186" spans="1:11">
      <c r="A186" s="37">
        <v>177</v>
      </c>
      <c r="B186" s="6"/>
      <c r="C186" s="6"/>
      <c r="D186" s="6"/>
      <c r="E186" s="6"/>
      <c r="F186" s="212"/>
      <c r="G186" s="16" t="str">
        <f>IF(OR($B186="",$C186="",$E186="",$F186&lt;an_initial,$F186&gt;an_final,$I186=FALSE),"",80*VLOOKUP(J186,Coef!$E$2:$F$17,2,FALSE))</f>
        <v/>
      </c>
      <c r="H186" s="58" t="str">
        <f t="shared" si="8"/>
        <v/>
      </c>
      <c r="I186" s="342" t="b">
        <f t="shared" si="9"/>
        <v>0</v>
      </c>
      <c r="J186" s="346">
        <f t="shared" si="11"/>
        <v>1</v>
      </c>
      <c r="K186" s="33"/>
    </row>
    <row r="187" spans="1:11">
      <c r="A187" s="37">
        <v>178</v>
      </c>
      <c r="B187" s="6"/>
      <c r="C187" s="6"/>
      <c r="D187" s="6"/>
      <c r="E187" s="6"/>
      <c r="F187" s="212"/>
      <c r="G187" s="16" t="str">
        <f>IF(OR($B187="",$C187="",$E187="",$F187&lt;an_initial,$F187&gt;an_final,$I187=FALSE),"",80*VLOOKUP(J187,Coef!$E$2:$F$17,2,FALSE))</f>
        <v/>
      </c>
      <c r="H187" s="58" t="str">
        <f t="shared" si="8"/>
        <v/>
      </c>
      <c r="I187" s="342" t="b">
        <f t="shared" si="9"/>
        <v>0</v>
      </c>
      <c r="J187" s="346">
        <f t="shared" si="11"/>
        <v>1</v>
      </c>
      <c r="K187" s="33"/>
    </row>
    <row r="188" spans="1:11">
      <c r="A188" s="37">
        <v>179</v>
      </c>
      <c r="B188" s="6"/>
      <c r="C188" s="6"/>
      <c r="D188" s="6"/>
      <c r="E188" s="6"/>
      <c r="F188" s="212"/>
      <c r="G188" s="16" t="str">
        <f>IF(OR($B188="",$C188="",$E188="",$F188&lt;an_initial,$F188&gt;an_final,$I188=FALSE),"",80*VLOOKUP(J188,Coef!$E$2:$F$17,2,FALSE))</f>
        <v/>
      </c>
      <c r="H188" s="58" t="str">
        <f t="shared" si="8"/>
        <v/>
      </c>
      <c r="I188" s="342" t="b">
        <f t="shared" si="9"/>
        <v>0</v>
      </c>
      <c r="J188" s="346">
        <f t="shared" si="11"/>
        <v>1</v>
      </c>
      <c r="K188" s="33"/>
    </row>
    <row r="189" spans="1:11">
      <c r="A189" s="37">
        <v>180</v>
      </c>
      <c r="B189" s="6"/>
      <c r="C189" s="6"/>
      <c r="D189" s="6"/>
      <c r="E189" s="6"/>
      <c r="F189" s="212"/>
      <c r="G189" s="16" t="str">
        <f>IF(OR($B189="",$C189="",$E189="",$F189&lt;an_initial,$F189&gt;an_final,$I189=FALSE),"",80*VLOOKUP(J189,Coef!$E$2:$F$17,2,FALSE))</f>
        <v/>
      </c>
      <c r="H189" s="58" t="str">
        <f t="shared" si="8"/>
        <v/>
      </c>
      <c r="I189" s="342" t="b">
        <f t="shared" si="9"/>
        <v>0</v>
      </c>
      <c r="J189" s="346">
        <f t="shared" si="11"/>
        <v>1</v>
      </c>
      <c r="K189" s="33"/>
    </row>
    <row r="190" spans="1:11">
      <c r="A190" s="37">
        <v>181</v>
      </c>
      <c r="B190" s="6"/>
      <c r="C190" s="6"/>
      <c r="D190" s="6"/>
      <c r="E190" s="6"/>
      <c r="F190" s="212"/>
      <c r="G190" s="16" t="str">
        <f>IF(OR($B190="",$C190="",$E190="",$F190&lt;an_initial,$F190&gt;an_final,$I190=FALSE),"",80*VLOOKUP(J190,Coef!$E$2:$F$17,2,FALSE))</f>
        <v/>
      </c>
      <c r="H190" s="58" t="str">
        <f t="shared" si="8"/>
        <v/>
      </c>
      <c r="I190" s="342" t="b">
        <f t="shared" si="9"/>
        <v>0</v>
      </c>
      <c r="J190" s="346">
        <f t="shared" si="11"/>
        <v>1</v>
      </c>
      <c r="K190" s="33"/>
    </row>
    <row r="191" spans="1:11">
      <c r="A191" s="37">
        <v>182</v>
      </c>
      <c r="B191" s="6"/>
      <c r="C191" s="6"/>
      <c r="D191" s="6"/>
      <c r="E191" s="6"/>
      <c r="F191" s="212"/>
      <c r="G191" s="16" t="str">
        <f>IF(OR($B191="",$C191="",$E191="",$F191&lt;an_initial,$F191&gt;an_final,$I191=FALSE),"",80*VLOOKUP(J191,Coef!$E$2:$F$17,2,FALSE))</f>
        <v/>
      </c>
      <c r="H191" s="58" t="str">
        <f t="shared" si="8"/>
        <v/>
      </c>
      <c r="I191" s="342" t="b">
        <f t="shared" si="9"/>
        <v>0</v>
      </c>
      <c r="J191" s="346">
        <f t="shared" si="11"/>
        <v>1</v>
      </c>
      <c r="K191" s="33"/>
    </row>
    <row r="192" spans="1:11">
      <c r="A192" s="37">
        <v>183</v>
      </c>
      <c r="B192" s="6"/>
      <c r="C192" s="6"/>
      <c r="D192" s="6"/>
      <c r="E192" s="6"/>
      <c r="F192" s="212"/>
      <c r="G192" s="16" t="str">
        <f>IF(OR($B192="",$C192="",$E192="",$F192&lt;an_initial,$F192&gt;an_final,$I192=FALSE),"",80*VLOOKUP(J192,Coef!$E$2:$F$17,2,FALSE))</f>
        <v/>
      </c>
      <c r="H192" s="58" t="str">
        <f t="shared" si="8"/>
        <v/>
      </c>
      <c r="I192" s="342" t="b">
        <f t="shared" si="9"/>
        <v>0</v>
      </c>
      <c r="J192" s="346">
        <f t="shared" si="11"/>
        <v>1</v>
      </c>
      <c r="K192" s="33"/>
    </row>
    <row r="193" spans="1:11">
      <c r="A193" s="37">
        <v>184</v>
      </c>
      <c r="B193" s="6"/>
      <c r="C193" s="6"/>
      <c r="D193" s="6"/>
      <c r="E193" s="6"/>
      <c r="F193" s="212"/>
      <c r="G193" s="16" t="str">
        <f>IF(OR($B193="",$C193="",$E193="",$F193&lt;an_initial,$F193&gt;an_final,$I193=FALSE),"",80*VLOOKUP(J193,Coef!$E$2:$F$17,2,FALSE))</f>
        <v/>
      </c>
      <c r="H193" s="58" t="str">
        <f t="shared" si="8"/>
        <v/>
      </c>
      <c r="I193" s="342" t="b">
        <f t="shared" si="9"/>
        <v>0</v>
      </c>
      <c r="J193" s="346">
        <f t="shared" si="11"/>
        <v>1</v>
      </c>
      <c r="K193" s="33"/>
    </row>
    <row r="194" spans="1:11">
      <c r="A194" s="37">
        <v>185</v>
      </c>
      <c r="B194" s="6"/>
      <c r="C194" s="6"/>
      <c r="D194" s="6"/>
      <c r="E194" s="6"/>
      <c r="F194" s="212"/>
      <c r="G194" s="16" t="str">
        <f>IF(OR($B194="",$C194="",$E194="",$F194&lt;an_initial,$F194&gt;an_final,$I194=FALSE),"",80*VLOOKUP(J194,Coef!$E$2:$F$17,2,FALSE))</f>
        <v/>
      </c>
      <c r="H194" s="58" t="str">
        <f t="shared" si="8"/>
        <v/>
      </c>
      <c r="I194" s="342" t="b">
        <f t="shared" si="9"/>
        <v>0</v>
      </c>
      <c r="J194" s="346">
        <f t="shared" si="11"/>
        <v>1</v>
      </c>
      <c r="K194" s="33"/>
    </row>
    <row r="195" spans="1:11">
      <c r="A195" s="37">
        <v>186</v>
      </c>
      <c r="B195" s="6"/>
      <c r="C195" s="6"/>
      <c r="D195" s="6"/>
      <c r="E195" s="6"/>
      <c r="F195" s="212"/>
      <c r="G195" s="16" t="str">
        <f>IF(OR($B195="",$C195="",$E195="",$F195&lt;an_initial,$F195&gt;an_final,$I195=FALSE),"",80*VLOOKUP(J195,Coef!$E$2:$F$17,2,FALSE))</f>
        <v/>
      </c>
      <c r="H195" s="58" t="str">
        <f t="shared" si="8"/>
        <v/>
      </c>
      <c r="I195" s="342" t="b">
        <f t="shared" si="9"/>
        <v>0</v>
      </c>
      <c r="J195" s="346">
        <f t="shared" si="11"/>
        <v>1</v>
      </c>
      <c r="K195" s="33"/>
    </row>
    <row r="196" spans="1:11">
      <c r="A196" s="37">
        <v>187</v>
      </c>
      <c r="B196" s="6"/>
      <c r="C196" s="6"/>
      <c r="D196" s="6"/>
      <c r="E196" s="6"/>
      <c r="F196" s="212"/>
      <c r="G196" s="16" t="str">
        <f>IF(OR($B196="",$C196="",$E196="",$F196&lt;an_initial,$F196&gt;an_final,$I196=FALSE),"",80*VLOOKUP(J196,Coef!$E$2:$F$17,2,FALSE))</f>
        <v/>
      </c>
      <c r="H196" s="58" t="str">
        <f t="shared" si="8"/>
        <v/>
      </c>
      <c r="I196" s="342" t="b">
        <f t="shared" si="9"/>
        <v>0</v>
      </c>
      <c r="J196" s="346">
        <f t="shared" si="11"/>
        <v>1</v>
      </c>
      <c r="K196" s="33"/>
    </row>
    <row r="197" spans="1:11">
      <c r="A197" s="37">
        <v>188</v>
      </c>
      <c r="B197" s="6"/>
      <c r="C197" s="6"/>
      <c r="D197" s="6"/>
      <c r="E197" s="6"/>
      <c r="F197" s="212"/>
      <c r="G197" s="16" t="str">
        <f>IF(OR($B197="",$C197="",$E197="",$F197&lt;an_initial,$F197&gt;an_final,$I197=FALSE),"",80*VLOOKUP(J197,Coef!$E$2:$F$17,2,FALSE))</f>
        <v/>
      </c>
      <c r="H197" s="58" t="str">
        <f t="shared" si="8"/>
        <v/>
      </c>
      <c r="I197" s="342" t="b">
        <f t="shared" si="9"/>
        <v>0</v>
      </c>
      <c r="J197" s="346">
        <f t="shared" si="11"/>
        <v>1</v>
      </c>
      <c r="K197" s="33"/>
    </row>
    <row r="198" spans="1:11">
      <c r="A198" s="37">
        <v>189</v>
      </c>
      <c r="B198" s="6"/>
      <c r="C198" s="6"/>
      <c r="D198" s="6"/>
      <c r="E198" s="6"/>
      <c r="F198" s="212"/>
      <c r="G198" s="16" t="str">
        <f>IF(OR($B198="",$C198="",$E198="",$F198&lt;an_initial,$F198&gt;an_final,$I198=FALSE),"",80*VLOOKUP(J198,Coef!$E$2:$F$17,2,FALSE))</f>
        <v/>
      </c>
      <c r="H198" s="58" t="str">
        <f t="shared" si="8"/>
        <v/>
      </c>
      <c r="I198" s="342" t="b">
        <f t="shared" si="9"/>
        <v>0</v>
      </c>
      <c r="J198" s="346">
        <f t="shared" si="11"/>
        <v>1</v>
      </c>
      <c r="K198" s="33"/>
    </row>
    <row r="199" spans="1:11">
      <c r="A199" s="37">
        <v>190</v>
      </c>
      <c r="B199" s="6"/>
      <c r="C199" s="6"/>
      <c r="D199" s="6"/>
      <c r="E199" s="6"/>
      <c r="F199" s="212"/>
      <c r="G199" s="16" t="str">
        <f>IF(OR($B199="",$C199="",$E199="",$F199&lt;an_initial,$F199&gt;an_final,$I199=FALSE),"",80*VLOOKUP(J199,Coef!$E$2:$F$17,2,FALSE))</f>
        <v/>
      </c>
      <c r="H199" s="58" t="str">
        <f t="shared" si="8"/>
        <v/>
      </c>
      <c r="I199" s="342" t="b">
        <f t="shared" si="9"/>
        <v>0</v>
      </c>
      <c r="J199" s="346">
        <f t="shared" si="11"/>
        <v>1</v>
      </c>
      <c r="K199" s="33"/>
    </row>
    <row r="200" spans="1:11">
      <c r="A200" s="37">
        <v>191</v>
      </c>
      <c r="B200" s="6"/>
      <c r="C200" s="6"/>
      <c r="D200" s="6"/>
      <c r="E200" s="6"/>
      <c r="F200" s="212"/>
      <c r="G200" s="16" t="str">
        <f>IF(OR($B200="",$C200="",$E200="",$F200&lt;an_initial,$F200&gt;an_final,$I200=FALSE),"",80*VLOOKUP(J200,Coef!$E$2:$F$17,2,FALSE))</f>
        <v/>
      </c>
      <c r="H200" s="58" t="str">
        <f t="shared" si="8"/>
        <v/>
      </c>
      <c r="I200" s="342" t="b">
        <f t="shared" si="9"/>
        <v>0</v>
      </c>
      <c r="J200" s="346">
        <f t="shared" si="11"/>
        <v>1</v>
      </c>
      <c r="K200" s="33"/>
    </row>
    <row r="201" spans="1:11">
      <c r="A201" s="37">
        <v>192</v>
      </c>
      <c r="B201" s="6"/>
      <c r="C201" s="6"/>
      <c r="D201" s="6"/>
      <c r="E201" s="6"/>
      <c r="F201" s="212"/>
      <c r="G201" s="16" t="str">
        <f>IF(OR($B201="",$C201="",$E201="",$F201&lt;an_initial,$F201&gt;an_final,$I201=FALSE),"",80*VLOOKUP(J201,Coef!$E$2:$F$17,2,FALSE))</f>
        <v/>
      </c>
      <c r="H201" s="58" t="str">
        <f t="shared" si="8"/>
        <v/>
      </c>
      <c r="I201" s="342" t="b">
        <f t="shared" si="9"/>
        <v>0</v>
      </c>
      <c r="J201" s="346">
        <f t="shared" si="11"/>
        <v>1</v>
      </c>
      <c r="K201" s="33"/>
    </row>
    <row r="202" spans="1:11">
      <c r="A202" s="37">
        <v>193</v>
      </c>
      <c r="B202" s="6"/>
      <c r="C202" s="6"/>
      <c r="D202" s="6"/>
      <c r="E202" s="6"/>
      <c r="F202" s="212"/>
      <c r="G202" s="16" t="str">
        <f>IF(OR($B202="",$C202="",$E202="",$F202&lt;an_initial,$F202&gt;an_final,$I202=FALSE),"",80*VLOOKUP(J202,Coef!$E$2:$F$17,2,FALSE))</f>
        <v/>
      </c>
      <c r="H202" s="58" t="str">
        <f t="shared" ref="H202:H259" si="12">IF(OR($B202="",$C202="",$E202="",$F202&gt;an_final,$I202=FALSE),"",IF($F202&gt;=an_initial,1,""))</f>
        <v/>
      </c>
      <c r="I202" s="342" t="b">
        <f t="shared" ref="I202:I259" si="13">IF(nume_candidat="",FALSE,ISNUMBER(SEARCH(nume_candidat,$B202)))</f>
        <v>0</v>
      </c>
      <c r="J202" s="346">
        <f t="shared" ref="J202:J259" si="14">LEN(B202)-LEN(SUBSTITUTE(B202,",",""))+1</f>
        <v>1</v>
      </c>
      <c r="K202" s="33"/>
    </row>
    <row r="203" spans="1:11">
      <c r="A203" s="37">
        <v>194</v>
      </c>
      <c r="B203" s="6"/>
      <c r="C203" s="6"/>
      <c r="D203" s="6"/>
      <c r="E203" s="6"/>
      <c r="F203" s="212"/>
      <c r="G203" s="16" t="str">
        <f>IF(OR($B203="",$C203="",$E203="",$F203&lt;an_initial,$F203&gt;an_final,$I203=FALSE),"",80*VLOOKUP(J203,Coef!$E$2:$F$17,2,FALSE))</f>
        <v/>
      </c>
      <c r="H203" s="58" t="str">
        <f t="shared" si="12"/>
        <v/>
      </c>
      <c r="I203" s="342" t="b">
        <f t="shared" si="13"/>
        <v>0</v>
      </c>
      <c r="J203" s="346">
        <f t="shared" si="14"/>
        <v>1</v>
      </c>
      <c r="K203" s="33"/>
    </row>
    <row r="204" spans="1:11">
      <c r="A204" s="37">
        <v>195</v>
      </c>
      <c r="B204" s="6"/>
      <c r="C204" s="6"/>
      <c r="D204" s="6"/>
      <c r="E204" s="6"/>
      <c r="F204" s="212"/>
      <c r="G204" s="16" t="str">
        <f>IF(OR($B204="",$C204="",$E204="",$F204&lt;an_initial,$F204&gt;an_final,$I204=FALSE),"",80*VLOOKUP(J204,Coef!$E$2:$F$17,2,FALSE))</f>
        <v/>
      </c>
      <c r="H204" s="58" t="str">
        <f t="shared" si="12"/>
        <v/>
      </c>
      <c r="I204" s="342" t="b">
        <f t="shared" si="13"/>
        <v>0</v>
      </c>
      <c r="J204" s="346">
        <f t="shared" si="14"/>
        <v>1</v>
      </c>
      <c r="K204" s="33"/>
    </row>
    <row r="205" spans="1:11">
      <c r="A205" s="37">
        <v>196</v>
      </c>
      <c r="B205" s="6"/>
      <c r="C205" s="6"/>
      <c r="D205" s="6"/>
      <c r="E205" s="6"/>
      <c r="F205" s="212"/>
      <c r="G205" s="16" t="str">
        <f>IF(OR($B205="",$C205="",$E205="",$F205&lt;an_initial,$F205&gt;an_final,$I205=FALSE),"",80*VLOOKUP(J205,Coef!$E$2:$F$17,2,FALSE))</f>
        <v/>
      </c>
      <c r="H205" s="58" t="str">
        <f t="shared" si="12"/>
        <v/>
      </c>
      <c r="I205" s="342" t="b">
        <f t="shared" si="13"/>
        <v>0</v>
      </c>
      <c r="J205" s="346">
        <f t="shared" si="14"/>
        <v>1</v>
      </c>
      <c r="K205" s="33"/>
    </row>
    <row r="206" spans="1:11">
      <c r="A206" s="37">
        <v>197</v>
      </c>
      <c r="B206" s="6"/>
      <c r="C206" s="6"/>
      <c r="D206" s="6"/>
      <c r="E206" s="6"/>
      <c r="F206" s="212"/>
      <c r="G206" s="16" t="str">
        <f>IF(OR($B206="",$C206="",$E206="",$F206&lt;an_initial,$F206&gt;an_final,$I206=FALSE),"",80*VLOOKUP(J206,Coef!$E$2:$F$17,2,FALSE))</f>
        <v/>
      </c>
      <c r="H206" s="58" t="str">
        <f t="shared" si="12"/>
        <v/>
      </c>
      <c r="I206" s="342" t="b">
        <f t="shared" si="13"/>
        <v>0</v>
      </c>
      <c r="J206" s="346">
        <f t="shared" si="14"/>
        <v>1</v>
      </c>
      <c r="K206" s="33"/>
    </row>
    <row r="207" spans="1:11">
      <c r="A207" s="37">
        <v>198</v>
      </c>
      <c r="B207" s="6"/>
      <c r="C207" s="6"/>
      <c r="D207" s="6"/>
      <c r="E207" s="6"/>
      <c r="F207" s="212"/>
      <c r="G207" s="16" t="str">
        <f>IF(OR($B207="",$C207="",$E207="",$F207&lt;an_initial,$F207&gt;an_final,$I207=FALSE),"",80*VLOOKUP(J207,Coef!$E$2:$F$17,2,FALSE))</f>
        <v/>
      </c>
      <c r="H207" s="58" t="str">
        <f t="shared" si="12"/>
        <v/>
      </c>
      <c r="I207" s="342" t="b">
        <f t="shared" si="13"/>
        <v>0</v>
      </c>
      <c r="J207" s="346">
        <f t="shared" si="14"/>
        <v>1</v>
      </c>
      <c r="K207" s="33"/>
    </row>
    <row r="208" spans="1:11">
      <c r="A208" s="37">
        <v>199</v>
      </c>
      <c r="B208" s="6"/>
      <c r="C208" s="6"/>
      <c r="D208" s="6"/>
      <c r="E208" s="6"/>
      <c r="F208" s="212"/>
      <c r="G208" s="16" t="str">
        <f>IF(OR($B208="",$C208="",$E208="",$F208&lt;an_initial,$F208&gt;an_final,$I208=FALSE),"",80*VLOOKUP(J208,Coef!$E$2:$F$17,2,FALSE))</f>
        <v/>
      </c>
      <c r="H208" s="58" t="str">
        <f t="shared" si="12"/>
        <v/>
      </c>
      <c r="I208" s="342" t="b">
        <f t="shared" si="13"/>
        <v>0</v>
      </c>
      <c r="J208" s="346">
        <f t="shared" si="14"/>
        <v>1</v>
      </c>
      <c r="K208" s="33"/>
    </row>
    <row r="209" spans="1:11">
      <c r="A209" s="37">
        <v>200</v>
      </c>
      <c r="B209" s="6"/>
      <c r="C209" s="6"/>
      <c r="D209" s="6"/>
      <c r="E209" s="6"/>
      <c r="F209" s="212"/>
      <c r="G209" s="16" t="str">
        <f>IF(OR($B209="",$C209="",$E209="",$F209&lt;an_initial,$F209&gt;an_final,$I209=FALSE),"",80*VLOOKUP(J209,Coef!$E$2:$F$17,2,FALSE))</f>
        <v/>
      </c>
      <c r="H209" s="58" t="str">
        <f t="shared" si="12"/>
        <v/>
      </c>
      <c r="I209" s="342" t="b">
        <f t="shared" si="13"/>
        <v>0</v>
      </c>
      <c r="J209" s="346">
        <f t="shared" si="14"/>
        <v>1</v>
      </c>
      <c r="K209" s="33"/>
    </row>
    <row r="210" spans="1:11">
      <c r="A210" s="37">
        <v>201</v>
      </c>
      <c r="B210" s="6"/>
      <c r="C210" s="6"/>
      <c r="D210" s="6"/>
      <c r="E210" s="6"/>
      <c r="F210" s="212"/>
      <c r="G210" s="16" t="str">
        <f>IF(OR($B210="",$C210="",$E210="",$F210&lt;an_initial,$F210&gt;an_final,$I210=FALSE),"",80*VLOOKUP(J210,Coef!$E$2:$F$17,2,FALSE))</f>
        <v/>
      </c>
      <c r="H210" s="58" t="str">
        <f t="shared" si="12"/>
        <v/>
      </c>
      <c r="I210" s="342" t="b">
        <f t="shared" si="13"/>
        <v>0</v>
      </c>
      <c r="J210" s="346">
        <f t="shared" si="14"/>
        <v>1</v>
      </c>
      <c r="K210" s="33"/>
    </row>
    <row r="211" spans="1:11">
      <c r="A211" s="37">
        <v>202</v>
      </c>
      <c r="B211" s="6"/>
      <c r="C211" s="6"/>
      <c r="D211" s="6"/>
      <c r="E211" s="6"/>
      <c r="F211" s="212"/>
      <c r="G211" s="16" t="str">
        <f>IF(OR($B211="",$C211="",$E211="",$F211&lt;an_initial,$F211&gt;an_final,$I211=FALSE),"",80*VLOOKUP(J211,Coef!$E$2:$F$17,2,FALSE))</f>
        <v/>
      </c>
      <c r="H211" s="58" t="str">
        <f t="shared" si="12"/>
        <v/>
      </c>
      <c r="I211" s="342" t="b">
        <f t="shared" si="13"/>
        <v>0</v>
      </c>
      <c r="J211" s="346">
        <f t="shared" si="14"/>
        <v>1</v>
      </c>
      <c r="K211" s="33"/>
    </row>
    <row r="212" spans="1:11">
      <c r="A212" s="37">
        <v>203</v>
      </c>
      <c r="B212" s="6"/>
      <c r="C212" s="6"/>
      <c r="D212" s="6"/>
      <c r="E212" s="6"/>
      <c r="F212" s="212"/>
      <c r="G212" s="16" t="str">
        <f>IF(OR($B212="",$C212="",$E212="",$F212&lt;an_initial,$F212&gt;an_final,$I212=FALSE),"",80*VLOOKUP(J212,Coef!$E$2:$F$17,2,FALSE))</f>
        <v/>
      </c>
      <c r="H212" s="58" t="str">
        <f t="shared" si="12"/>
        <v/>
      </c>
      <c r="I212" s="342" t="b">
        <f t="shared" si="13"/>
        <v>0</v>
      </c>
      <c r="J212" s="346">
        <f t="shared" si="14"/>
        <v>1</v>
      </c>
      <c r="K212" s="33"/>
    </row>
    <row r="213" spans="1:11">
      <c r="A213" s="37">
        <v>204</v>
      </c>
      <c r="B213" s="6"/>
      <c r="C213" s="6"/>
      <c r="D213" s="6"/>
      <c r="E213" s="6"/>
      <c r="F213" s="212"/>
      <c r="G213" s="16" t="str">
        <f>IF(OR($B213="",$C213="",$E213="",$F213&lt;an_initial,$F213&gt;an_final,$I213=FALSE),"",80*VLOOKUP(J213,Coef!$E$2:$F$17,2,FALSE))</f>
        <v/>
      </c>
      <c r="H213" s="58" t="str">
        <f t="shared" si="12"/>
        <v/>
      </c>
      <c r="I213" s="342" t="b">
        <f t="shared" si="13"/>
        <v>0</v>
      </c>
      <c r="J213" s="346">
        <f t="shared" si="14"/>
        <v>1</v>
      </c>
      <c r="K213" s="33"/>
    </row>
    <row r="214" spans="1:11">
      <c r="A214" s="37">
        <v>205</v>
      </c>
      <c r="B214" s="6"/>
      <c r="C214" s="6"/>
      <c r="D214" s="6"/>
      <c r="E214" s="6"/>
      <c r="F214" s="212"/>
      <c r="G214" s="16" t="str">
        <f>IF(OR($B214="",$C214="",$E214="",$F214&lt;an_initial,$F214&gt;an_final,$I214=FALSE),"",80*VLOOKUP(J214,Coef!$E$2:$F$17,2,FALSE))</f>
        <v/>
      </c>
      <c r="H214" s="58" t="str">
        <f t="shared" si="12"/>
        <v/>
      </c>
      <c r="I214" s="342" t="b">
        <f t="shared" si="13"/>
        <v>0</v>
      </c>
      <c r="J214" s="346">
        <f t="shared" si="14"/>
        <v>1</v>
      </c>
      <c r="K214" s="33"/>
    </row>
    <row r="215" spans="1:11">
      <c r="A215" s="37">
        <v>206</v>
      </c>
      <c r="B215" s="6"/>
      <c r="C215" s="6"/>
      <c r="D215" s="6"/>
      <c r="E215" s="6"/>
      <c r="F215" s="212"/>
      <c r="G215" s="16" t="str">
        <f>IF(OR($B215="",$C215="",$E215="",$F215&lt;an_initial,$F215&gt;an_final,$I215=FALSE),"",80*VLOOKUP(J215,Coef!$E$2:$F$17,2,FALSE))</f>
        <v/>
      </c>
      <c r="H215" s="58" t="str">
        <f t="shared" si="12"/>
        <v/>
      </c>
      <c r="I215" s="342" t="b">
        <f t="shared" si="13"/>
        <v>0</v>
      </c>
      <c r="J215" s="346">
        <f t="shared" si="14"/>
        <v>1</v>
      </c>
      <c r="K215" s="33"/>
    </row>
    <row r="216" spans="1:11">
      <c r="A216" s="37">
        <v>207</v>
      </c>
      <c r="B216" s="6"/>
      <c r="C216" s="6"/>
      <c r="D216" s="6"/>
      <c r="E216" s="6"/>
      <c r="F216" s="212"/>
      <c r="G216" s="16" t="str">
        <f>IF(OR($B216="",$C216="",$E216="",$F216&lt;an_initial,$F216&gt;an_final,$I216=FALSE),"",80*VLOOKUP(J216,Coef!$E$2:$F$17,2,FALSE))</f>
        <v/>
      </c>
      <c r="H216" s="58" t="str">
        <f t="shared" si="12"/>
        <v/>
      </c>
      <c r="I216" s="342" t="b">
        <f t="shared" si="13"/>
        <v>0</v>
      </c>
      <c r="J216" s="346">
        <f t="shared" si="14"/>
        <v>1</v>
      </c>
      <c r="K216" s="33"/>
    </row>
    <row r="217" spans="1:11">
      <c r="A217" s="37">
        <v>208</v>
      </c>
      <c r="B217" s="6"/>
      <c r="C217" s="6"/>
      <c r="D217" s="6"/>
      <c r="E217" s="6"/>
      <c r="F217" s="212"/>
      <c r="G217" s="16" t="str">
        <f>IF(OR($B217="",$C217="",$E217="",$F217&lt;an_initial,$F217&gt;an_final,$I217=FALSE),"",80*VLOOKUP(J217,Coef!$E$2:$F$17,2,FALSE))</f>
        <v/>
      </c>
      <c r="H217" s="58" t="str">
        <f t="shared" si="12"/>
        <v/>
      </c>
      <c r="I217" s="342" t="b">
        <f t="shared" si="13"/>
        <v>0</v>
      </c>
      <c r="J217" s="346">
        <f t="shared" si="14"/>
        <v>1</v>
      </c>
      <c r="K217" s="33"/>
    </row>
    <row r="218" spans="1:11">
      <c r="A218" s="37">
        <v>209</v>
      </c>
      <c r="B218" s="6"/>
      <c r="C218" s="6"/>
      <c r="D218" s="6"/>
      <c r="E218" s="6"/>
      <c r="F218" s="212"/>
      <c r="G218" s="16" t="str">
        <f>IF(OR($B218="",$C218="",$E218="",$F218&lt;an_initial,$F218&gt;an_final,$I218=FALSE),"",80*VLOOKUP(J218,Coef!$E$2:$F$17,2,FALSE))</f>
        <v/>
      </c>
      <c r="H218" s="58" t="str">
        <f t="shared" si="12"/>
        <v/>
      </c>
      <c r="I218" s="342" t="b">
        <f t="shared" si="13"/>
        <v>0</v>
      </c>
      <c r="J218" s="346">
        <f t="shared" si="14"/>
        <v>1</v>
      </c>
      <c r="K218" s="33"/>
    </row>
    <row r="219" spans="1:11">
      <c r="A219" s="37">
        <v>210</v>
      </c>
      <c r="B219" s="6"/>
      <c r="C219" s="6"/>
      <c r="D219" s="6"/>
      <c r="E219" s="6"/>
      <c r="F219" s="212"/>
      <c r="G219" s="16" t="str">
        <f>IF(OR($B219="",$C219="",$E219="",$F219&lt;an_initial,$F219&gt;an_final,$I219=FALSE),"",80*VLOOKUP(J219,Coef!$E$2:$F$17,2,FALSE))</f>
        <v/>
      </c>
      <c r="H219" s="58" t="str">
        <f t="shared" si="12"/>
        <v/>
      </c>
      <c r="I219" s="342" t="b">
        <f t="shared" si="13"/>
        <v>0</v>
      </c>
      <c r="J219" s="346">
        <f t="shared" si="14"/>
        <v>1</v>
      </c>
      <c r="K219" s="33"/>
    </row>
    <row r="220" spans="1:11">
      <c r="A220" s="37">
        <v>211</v>
      </c>
      <c r="B220" s="6"/>
      <c r="C220" s="6"/>
      <c r="D220" s="6"/>
      <c r="E220" s="6"/>
      <c r="F220" s="212"/>
      <c r="G220" s="16" t="str">
        <f>IF(OR($B220="",$C220="",$E220="",$F220&lt;an_initial,$F220&gt;an_final,$I220=FALSE),"",80*VLOOKUP(J220,Coef!$E$2:$F$17,2,FALSE))</f>
        <v/>
      </c>
      <c r="H220" s="58" t="str">
        <f t="shared" si="12"/>
        <v/>
      </c>
      <c r="I220" s="342" t="b">
        <f t="shared" si="13"/>
        <v>0</v>
      </c>
      <c r="J220" s="346">
        <f t="shared" si="14"/>
        <v>1</v>
      </c>
      <c r="K220" s="33"/>
    </row>
    <row r="221" spans="1:11">
      <c r="A221" s="37">
        <v>212</v>
      </c>
      <c r="B221" s="6"/>
      <c r="C221" s="6"/>
      <c r="D221" s="6"/>
      <c r="E221" s="6"/>
      <c r="F221" s="212"/>
      <c r="G221" s="16" t="str">
        <f>IF(OR($B221="",$C221="",$E221="",$F221&lt;an_initial,$F221&gt;an_final,$I221=FALSE),"",80*VLOOKUP(J221,Coef!$E$2:$F$17,2,FALSE))</f>
        <v/>
      </c>
      <c r="H221" s="58" t="str">
        <f t="shared" si="12"/>
        <v/>
      </c>
      <c r="I221" s="342" t="b">
        <f t="shared" si="13"/>
        <v>0</v>
      </c>
      <c r="J221" s="346">
        <f t="shared" si="14"/>
        <v>1</v>
      </c>
      <c r="K221" s="33"/>
    </row>
    <row r="222" spans="1:11">
      <c r="A222" s="37">
        <v>213</v>
      </c>
      <c r="B222" s="6"/>
      <c r="C222" s="6"/>
      <c r="D222" s="6"/>
      <c r="E222" s="6"/>
      <c r="F222" s="212"/>
      <c r="G222" s="16" t="str">
        <f>IF(OR($B222="",$C222="",$E222="",$F222&lt;an_initial,$F222&gt;an_final,$I222=FALSE),"",80*VLOOKUP(J222,Coef!$E$2:$F$17,2,FALSE))</f>
        <v/>
      </c>
      <c r="H222" s="58" t="str">
        <f t="shared" si="12"/>
        <v/>
      </c>
      <c r="I222" s="342" t="b">
        <f t="shared" si="13"/>
        <v>0</v>
      </c>
      <c r="J222" s="346">
        <f t="shared" si="14"/>
        <v>1</v>
      </c>
      <c r="K222" s="33"/>
    </row>
    <row r="223" spans="1:11">
      <c r="A223" s="37">
        <v>214</v>
      </c>
      <c r="B223" s="6"/>
      <c r="C223" s="6"/>
      <c r="D223" s="6"/>
      <c r="E223" s="6"/>
      <c r="F223" s="212"/>
      <c r="G223" s="16" t="str">
        <f>IF(OR($B223="",$C223="",$E223="",$F223&lt;an_initial,$F223&gt;an_final,$I223=FALSE),"",80*VLOOKUP(J223,Coef!$E$2:$F$17,2,FALSE))</f>
        <v/>
      </c>
      <c r="H223" s="58" t="str">
        <f t="shared" si="12"/>
        <v/>
      </c>
      <c r="I223" s="342" t="b">
        <f t="shared" si="13"/>
        <v>0</v>
      </c>
      <c r="J223" s="346">
        <f t="shared" si="14"/>
        <v>1</v>
      </c>
      <c r="K223" s="33"/>
    </row>
    <row r="224" spans="1:11">
      <c r="A224" s="37">
        <v>215</v>
      </c>
      <c r="B224" s="6"/>
      <c r="C224" s="6"/>
      <c r="D224" s="6"/>
      <c r="E224" s="6"/>
      <c r="F224" s="212"/>
      <c r="G224" s="16" t="str">
        <f>IF(OR($B224="",$C224="",$E224="",$F224&lt;an_initial,$F224&gt;an_final,$I224=FALSE),"",80*VLOOKUP(J224,Coef!$E$2:$F$17,2,FALSE))</f>
        <v/>
      </c>
      <c r="H224" s="58" t="str">
        <f t="shared" si="12"/>
        <v/>
      </c>
      <c r="I224" s="342" t="b">
        <f t="shared" si="13"/>
        <v>0</v>
      </c>
      <c r="J224" s="346">
        <f t="shared" si="14"/>
        <v>1</v>
      </c>
      <c r="K224" s="33"/>
    </row>
    <row r="225" spans="1:11">
      <c r="A225" s="37">
        <v>216</v>
      </c>
      <c r="B225" s="6"/>
      <c r="C225" s="6"/>
      <c r="D225" s="6"/>
      <c r="E225" s="6"/>
      <c r="F225" s="212"/>
      <c r="G225" s="16" t="str">
        <f>IF(OR($B225="",$C225="",$E225="",$F225&lt;an_initial,$F225&gt;an_final,$I225=FALSE),"",80*VLOOKUP(J225,Coef!$E$2:$F$17,2,FALSE))</f>
        <v/>
      </c>
      <c r="H225" s="58" t="str">
        <f t="shared" si="12"/>
        <v/>
      </c>
      <c r="I225" s="342" t="b">
        <f t="shared" si="13"/>
        <v>0</v>
      </c>
      <c r="J225" s="346">
        <f t="shared" si="14"/>
        <v>1</v>
      </c>
      <c r="K225" s="33"/>
    </row>
    <row r="226" spans="1:11">
      <c r="A226" s="37">
        <v>217</v>
      </c>
      <c r="B226" s="6"/>
      <c r="C226" s="6"/>
      <c r="D226" s="6"/>
      <c r="E226" s="6"/>
      <c r="F226" s="212"/>
      <c r="G226" s="16" t="str">
        <f>IF(OR($B226="",$C226="",$E226="",$F226&lt;an_initial,$F226&gt;an_final,$I226=FALSE),"",80*VLOOKUP(J226,Coef!$E$2:$F$17,2,FALSE))</f>
        <v/>
      </c>
      <c r="H226" s="58" t="str">
        <f t="shared" si="12"/>
        <v/>
      </c>
      <c r="I226" s="342" t="b">
        <f t="shared" si="13"/>
        <v>0</v>
      </c>
      <c r="J226" s="346">
        <f t="shared" si="14"/>
        <v>1</v>
      </c>
      <c r="K226" s="33"/>
    </row>
    <row r="227" spans="1:11">
      <c r="A227" s="37">
        <v>218</v>
      </c>
      <c r="B227" s="6"/>
      <c r="C227" s="6"/>
      <c r="D227" s="6"/>
      <c r="E227" s="6"/>
      <c r="F227" s="212"/>
      <c r="G227" s="16" t="str">
        <f>IF(OR($B227="",$C227="",$E227="",$F227&lt;an_initial,$F227&gt;an_final,$I227=FALSE),"",80*VLOOKUP(J227,Coef!$E$2:$F$17,2,FALSE))</f>
        <v/>
      </c>
      <c r="H227" s="58" t="str">
        <f t="shared" si="12"/>
        <v/>
      </c>
      <c r="I227" s="342" t="b">
        <f t="shared" si="13"/>
        <v>0</v>
      </c>
      <c r="J227" s="346">
        <f t="shared" si="14"/>
        <v>1</v>
      </c>
      <c r="K227" s="33"/>
    </row>
    <row r="228" spans="1:11">
      <c r="A228" s="37">
        <v>219</v>
      </c>
      <c r="B228" s="6"/>
      <c r="C228" s="6"/>
      <c r="D228" s="6"/>
      <c r="E228" s="6"/>
      <c r="F228" s="212"/>
      <c r="G228" s="16" t="str">
        <f>IF(OR($B228="",$C228="",$E228="",$F228&lt;an_initial,$F228&gt;an_final,$I228=FALSE),"",80*VLOOKUP(J228,Coef!$E$2:$F$17,2,FALSE))</f>
        <v/>
      </c>
      <c r="H228" s="58" t="str">
        <f t="shared" si="12"/>
        <v/>
      </c>
      <c r="I228" s="342" t="b">
        <f t="shared" si="13"/>
        <v>0</v>
      </c>
      <c r="J228" s="346">
        <f t="shared" si="14"/>
        <v>1</v>
      </c>
      <c r="K228" s="33"/>
    </row>
    <row r="229" spans="1:11">
      <c r="A229" s="37">
        <v>220</v>
      </c>
      <c r="B229" s="6"/>
      <c r="C229" s="6"/>
      <c r="D229" s="6"/>
      <c r="E229" s="6"/>
      <c r="F229" s="212"/>
      <c r="G229" s="16" t="str">
        <f>IF(OR($B229="",$C229="",$E229="",$F229&lt;an_initial,$F229&gt;an_final,$I229=FALSE),"",80*VLOOKUP(J229,Coef!$E$2:$F$17,2,FALSE))</f>
        <v/>
      </c>
      <c r="H229" s="58" t="str">
        <f t="shared" si="12"/>
        <v/>
      </c>
      <c r="I229" s="342" t="b">
        <f t="shared" si="13"/>
        <v>0</v>
      </c>
      <c r="J229" s="346">
        <f t="shared" si="14"/>
        <v>1</v>
      </c>
      <c r="K229" s="33"/>
    </row>
    <row r="230" spans="1:11">
      <c r="A230" s="37">
        <v>221</v>
      </c>
      <c r="B230" s="6"/>
      <c r="C230" s="6"/>
      <c r="D230" s="6"/>
      <c r="E230" s="6"/>
      <c r="F230" s="212"/>
      <c r="G230" s="16" t="str">
        <f>IF(OR($B230="",$C230="",$E230="",$F230&lt;an_initial,$F230&gt;an_final,$I230=FALSE),"",80*VLOOKUP(J230,Coef!$E$2:$F$17,2,FALSE))</f>
        <v/>
      </c>
      <c r="H230" s="58" t="str">
        <f t="shared" si="12"/>
        <v/>
      </c>
      <c r="I230" s="342" t="b">
        <f t="shared" si="13"/>
        <v>0</v>
      </c>
      <c r="J230" s="346">
        <f t="shared" si="14"/>
        <v>1</v>
      </c>
      <c r="K230" s="33"/>
    </row>
    <row r="231" spans="1:11">
      <c r="A231" s="37">
        <v>222</v>
      </c>
      <c r="B231" s="6"/>
      <c r="C231" s="6"/>
      <c r="D231" s="6"/>
      <c r="E231" s="6"/>
      <c r="F231" s="212"/>
      <c r="G231" s="16" t="str">
        <f>IF(OR($B231="",$C231="",$E231="",$F231&lt;an_initial,$F231&gt;an_final,$I231=FALSE),"",80*VLOOKUP(J231,Coef!$E$2:$F$17,2,FALSE))</f>
        <v/>
      </c>
      <c r="H231" s="58" t="str">
        <f t="shared" si="12"/>
        <v/>
      </c>
      <c r="I231" s="342" t="b">
        <f t="shared" si="13"/>
        <v>0</v>
      </c>
      <c r="J231" s="346">
        <f t="shared" si="14"/>
        <v>1</v>
      </c>
      <c r="K231" s="33"/>
    </row>
    <row r="232" spans="1:11">
      <c r="A232" s="37">
        <v>223</v>
      </c>
      <c r="B232" s="6"/>
      <c r="C232" s="6"/>
      <c r="D232" s="6"/>
      <c r="E232" s="6"/>
      <c r="F232" s="212"/>
      <c r="G232" s="16" t="str">
        <f>IF(OR($B232="",$C232="",$E232="",$F232&lt;an_initial,$F232&gt;an_final,$I232=FALSE),"",80*VLOOKUP(J232,Coef!$E$2:$F$17,2,FALSE))</f>
        <v/>
      </c>
      <c r="H232" s="58" t="str">
        <f t="shared" si="12"/>
        <v/>
      </c>
      <c r="I232" s="342" t="b">
        <f t="shared" si="13"/>
        <v>0</v>
      </c>
      <c r="J232" s="346">
        <f t="shared" si="14"/>
        <v>1</v>
      </c>
      <c r="K232" s="33"/>
    </row>
    <row r="233" spans="1:11">
      <c r="A233" s="37">
        <v>224</v>
      </c>
      <c r="B233" s="6"/>
      <c r="C233" s="6"/>
      <c r="D233" s="6"/>
      <c r="E233" s="6"/>
      <c r="F233" s="212"/>
      <c r="G233" s="16" t="str">
        <f>IF(OR($B233="",$C233="",$E233="",$F233&lt;an_initial,$F233&gt;an_final,$I233=FALSE),"",80*VLOOKUP(J233,Coef!$E$2:$F$17,2,FALSE))</f>
        <v/>
      </c>
      <c r="H233" s="58" t="str">
        <f t="shared" si="12"/>
        <v/>
      </c>
      <c r="I233" s="342" t="b">
        <f t="shared" si="13"/>
        <v>0</v>
      </c>
      <c r="J233" s="346">
        <f t="shared" si="14"/>
        <v>1</v>
      </c>
      <c r="K233" s="33"/>
    </row>
    <row r="234" spans="1:11">
      <c r="A234" s="37">
        <v>225</v>
      </c>
      <c r="B234" s="6"/>
      <c r="C234" s="6"/>
      <c r="D234" s="6"/>
      <c r="E234" s="6"/>
      <c r="F234" s="212"/>
      <c r="G234" s="16" t="str">
        <f>IF(OR($B234="",$C234="",$E234="",$F234&lt;an_initial,$F234&gt;an_final,$I234=FALSE),"",80*VLOOKUP(J234,Coef!$E$2:$F$17,2,FALSE))</f>
        <v/>
      </c>
      <c r="H234" s="58" t="str">
        <f t="shared" si="12"/>
        <v/>
      </c>
      <c r="I234" s="342" t="b">
        <f t="shared" si="13"/>
        <v>0</v>
      </c>
      <c r="J234" s="346">
        <f t="shared" si="14"/>
        <v>1</v>
      </c>
      <c r="K234" s="33"/>
    </row>
    <row r="235" spans="1:11">
      <c r="A235" s="37">
        <v>226</v>
      </c>
      <c r="B235" s="6"/>
      <c r="C235" s="6"/>
      <c r="D235" s="6"/>
      <c r="E235" s="6"/>
      <c r="F235" s="212"/>
      <c r="G235" s="16" t="str">
        <f>IF(OR($B235="",$C235="",$E235="",$F235&lt;an_initial,$F235&gt;an_final,$I235=FALSE),"",80*VLOOKUP(J235,Coef!$E$2:$F$17,2,FALSE))</f>
        <v/>
      </c>
      <c r="H235" s="58" t="str">
        <f t="shared" si="12"/>
        <v/>
      </c>
      <c r="I235" s="342" t="b">
        <f t="shared" si="13"/>
        <v>0</v>
      </c>
      <c r="J235" s="346">
        <f t="shared" si="14"/>
        <v>1</v>
      </c>
      <c r="K235" s="33"/>
    </row>
    <row r="236" spans="1:11">
      <c r="A236" s="37">
        <v>227</v>
      </c>
      <c r="B236" s="6"/>
      <c r="C236" s="6"/>
      <c r="D236" s="6"/>
      <c r="E236" s="6"/>
      <c r="F236" s="212"/>
      <c r="G236" s="16" t="str">
        <f>IF(OR($B236="",$C236="",$E236="",$F236&lt;an_initial,$F236&gt;an_final,$I236=FALSE),"",80*VLOOKUP(J236,Coef!$E$2:$F$17,2,FALSE))</f>
        <v/>
      </c>
      <c r="H236" s="58" t="str">
        <f t="shared" si="12"/>
        <v/>
      </c>
      <c r="I236" s="342" t="b">
        <f t="shared" si="13"/>
        <v>0</v>
      </c>
      <c r="J236" s="346">
        <f t="shared" si="14"/>
        <v>1</v>
      </c>
      <c r="K236" s="33"/>
    </row>
    <row r="237" spans="1:11">
      <c r="A237" s="37">
        <v>228</v>
      </c>
      <c r="B237" s="6"/>
      <c r="C237" s="6"/>
      <c r="D237" s="6"/>
      <c r="E237" s="6"/>
      <c r="F237" s="212"/>
      <c r="G237" s="16" t="str">
        <f>IF(OR($B237="",$C237="",$E237="",$F237&lt;an_initial,$F237&gt;an_final,$I237=FALSE),"",80*VLOOKUP(J237,Coef!$E$2:$F$17,2,FALSE))</f>
        <v/>
      </c>
      <c r="H237" s="58" t="str">
        <f t="shared" si="12"/>
        <v/>
      </c>
      <c r="I237" s="342" t="b">
        <f t="shared" si="13"/>
        <v>0</v>
      </c>
      <c r="J237" s="346">
        <f t="shared" si="14"/>
        <v>1</v>
      </c>
      <c r="K237" s="33"/>
    </row>
    <row r="238" spans="1:11">
      <c r="A238" s="37">
        <v>229</v>
      </c>
      <c r="B238" s="6"/>
      <c r="C238" s="6"/>
      <c r="D238" s="6"/>
      <c r="E238" s="6"/>
      <c r="F238" s="212"/>
      <c r="G238" s="16" t="str">
        <f>IF(OR($B238="",$C238="",$E238="",$F238&lt;an_initial,$F238&gt;an_final,$I238=FALSE),"",80*VLOOKUP(J238,Coef!$E$2:$F$17,2,FALSE))</f>
        <v/>
      </c>
      <c r="H238" s="58" t="str">
        <f t="shared" si="12"/>
        <v/>
      </c>
      <c r="I238" s="342" t="b">
        <f t="shared" si="13"/>
        <v>0</v>
      </c>
      <c r="J238" s="346">
        <f t="shared" si="14"/>
        <v>1</v>
      </c>
      <c r="K238" s="33"/>
    </row>
    <row r="239" spans="1:11">
      <c r="A239" s="37">
        <v>230</v>
      </c>
      <c r="B239" s="6"/>
      <c r="C239" s="6"/>
      <c r="D239" s="6"/>
      <c r="E239" s="6"/>
      <c r="F239" s="212"/>
      <c r="G239" s="16" t="str">
        <f>IF(OR($B239="",$C239="",$E239="",$F239&lt;an_initial,$F239&gt;an_final,$I239=FALSE),"",80*VLOOKUP(J239,Coef!$E$2:$F$17,2,FALSE))</f>
        <v/>
      </c>
      <c r="H239" s="58" t="str">
        <f t="shared" si="12"/>
        <v/>
      </c>
      <c r="I239" s="342" t="b">
        <f t="shared" si="13"/>
        <v>0</v>
      </c>
      <c r="J239" s="346">
        <f t="shared" si="14"/>
        <v>1</v>
      </c>
      <c r="K239" s="33"/>
    </row>
    <row r="240" spans="1:11">
      <c r="A240" s="37">
        <v>231</v>
      </c>
      <c r="B240" s="6"/>
      <c r="C240" s="6"/>
      <c r="D240" s="6"/>
      <c r="E240" s="6"/>
      <c r="F240" s="212"/>
      <c r="G240" s="16" t="str">
        <f>IF(OR($B240="",$C240="",$E240="",$F240&lt;an_initial,$F240&gt;an_final,$I240=FALSE),"",80*VLOOKUP(J240,Coef!$E$2:$F$17,2,FALSE))</f>
        <v/>
      </c>
      <c r="H240" s="58" t="str">
        <f t="shared" si="12"/>
        <v/>
      </c>
      <c r="I240" s="342" t="b">
        <f t="shared" si="13"/>
        <v>0</v>
      </c>
      <c r="J240" s="346">
        <f t="shared" si="14"/>
        <v>1</v>
      </c>
      <c r="K240" s="33"/>
    </row>
    <row r="241" spans="1:11">
      <c r="A241" s="37">
        <v>232</v>
      </c>
      <c r="B241" s="6"/>
      <c r="C241" s="6"/>
      <c r="D241" s="6"/>
      <c r="E241" s="6"/>
      <c r="F241" s="212"/>
      <c r="G241" s="16" t="str">
        <f>IF(OR($B241="",$C241="",$E241="",$F241&lt;an_initial,$F241&gt;an_final,$I241=FALSE),"",80*VLOOKUP(J241,Coef!$E$2:$F$17,2,FALSE))</f>
        <v/>
      </c>
      <c r="H241" s="58" t="str">
        <f t="shared" si="12"/>
        <v/>
      </c>
      <c r="I241" s="342" t="b">
        <f t="shared" si="13"/>
        <v>0</v>
      </c>
      <c r="J241" s="346">
        <f t="shared" si="14"/>
        <v>1</v>
      </c>
      <c r="K241" s="33"/>
    </row>
    <row r="242" spans="1:11">
      <c r="A242" s="37">
        <v>233</v>
      </c>
      <c r="B242" s="6"/>
      <c r="C242" s="6"/>
      <c r="D242" s="6"/>
      <c r="E242" s="6"/>
      <c r="F242" s="212"/>
      <c r="G242" s="16" t="str">
        <f>IF(OR($B242="",$C242="",$E242="",$F242&lt;an_initial,$F242&gt;an_final,$I242=FALSE),"",80*VLOOKUP(J242,Coef!$E$2:$F$17,2,FALSE))</f>
        <v/>
      </c>
      <c r="H242" s="58" t="str">
        <f t="shared" si="12"/>
        <v/>
      </c>
      <c r="I242" s="342" t="b">
        <f t="shared" si="13"/>
        <v>0</v>
      </c>
      <c r="J242" s="346">
        <f t="shared" si="14"/>
        <v>1</v>
      </c>
      <c r="K242" s="33"/>
    </row>
    <row r="243" spans="1:11">
      <c r="A243" s="37">
        <v>234</v>
      </c>
      <c r="B243" s="6"/>
      <c r="C243" s="6"/>
      <c r="D243" s="6"/>
      <c r="E243" s="6"/>
      <c r="F243" s="212"/>
      <c r="G243" s="16" t="str">
        <f>IF(OR($B243="",$C243="",$E243="",$F243&lt;an_initial,$F243&gt;an_final,$I243=FALSE),"",80*VLOOKUP(J243,Coef!$E$2:$F$17,2,FALSE))</f>
        <v/>
      </c>
      <c r="H243" s="58" t="str">
        <f t="shared" si="12"/>
        <v/>
      </c>
      <c r="I243" s="342" t="b">
        <f t="shared" si="13"/>
        <v>0</v>
      </c>
      <c r="J243" s="346">
        <f t="shared" si="14"/>
        <v>1</v>
      </c>
      <c r="K243" s="33"/>
    </row>
    <row r="244" spans="1:11">
      <c r="A244" s="37">
        <v>235</v>
      </c>
      <c r="B244" s="6"/>
      <c r="C244" s="6"/>
      <c r="D244" s="6"/>
      <c r="E244" s="6"/>
      <c r="F244" s="212"/>
      <c r="G244" s="16" t="str">
        <f>IF(OR($B244="",$C244="",$E244="",$F244&lt;an_initial,$F244&gt;an_final,$I244=FALSE),"",80*VLOOKUP(J244,Coef!$E$2:$F$17,2,FALSE))</f>
        <v/>
      </c>
      <c r="H244" s="58" t="str">
        <f t="shared" si="12"/>
        <v/>
      </c>
      <c r="I244" s="342" t="b">
        <f t="shared" si="13"/>
        <v>0</v>
      </c>
      <c r="J244" s="346">
        <f t="shared" si="14"/>
        <v>1</v>
      </c>
      <c r="K244" s="33"/>
    </row>
    <row r="245" spans="1:11">
      <c r="A245" s="37">
        <v>236</v>
      </c>
      <c r="B245" s="6"/>
      <c r="C245" s="6"/>
      <c r="D245" s="6"/>
      <c r="E245" s="6"/>
      <c r="F245" s="212"/>
      <c r="G245" s="16" t="str">
        <f>IF(OR($B245="",$C245="",$E245="",$F245&lt;an_initial,$F245&gt;an_final,$I245=FALSE),"",80*VLOOKUP(J245,Coef!$E$2:$F$17,2,FALSE))</f>
        <v/>
      </c>
      <c r="H245" s="58" t="str">
        <f t="shared" si="12"/>
        <v/>
      </c>
      <c r="I245" s="342" t="b">
        <f t="shared" si="13"/>
        <v>0</v>
      </c>
      <c r="J245" s="346">
        <f t="shared" si="14"/>
        <v>1</v>
      </c>
      <c r="K245" s="33"/>
    </row>
    <row r="246" spans="1:11">
      <c r="A246" s="37">
        <v>237</v>
      </c>
      <c r="B246" s="6"/>
      <c r="C246" s="6"/>
      <c r="D246" s="6"/>
      <c r="E246" s="6"/>
      <c r="F246" s="212"/>
      <c r="G246" s="16" t="str">
        <f>IF(OR($B246="",$C246="",$E246="",$F246&lt;an_initial,$F246&gt;an_final,$I246=FALSE),"",80*VLOOKUP(J246,Coef!$E$2:$F$17,2,FALSE))</f>
        <v/>
      </c>
      <c r="H246" s="58" t="str">
        <f t="shared" si="12"/>
        <v/>
      </c>
      <c r="I246" s="342" t="b">
        <f t="shared" si="13"/>
        <v>0</v>
      </c>
      <c r="J246" s="346">
        <f t="shared" si="14"/>
        <v>1</v>
      </c>
      <c r="K246" s="33"/>
    </row>
    <row r="247" spans="1:11">
      <c r="A247" s="37">
        <v>238</v>
      </c>
      <c r="B247" s="6"/>
      <c r="C247" s="6"/>
      <c r="D247" s="6"/>
      <c r="E247" s="6"/>
      <c r="F247" s="212"/>
      <c r="G247" s="16" t="str">
        <f>IF(OR($B247="",$C247="",$E247="",$F247&lt;an_initial,$F247&gt;an_final,$I247=FALSE),"",80*VLOOKUP(J247,Coef!$E$2:$F$17,2,FALSE))</f>
        <v/>
      </c>
      <c r="H247" s="58" t="str">
        <f t="shared" si="12"/>
        <v/>
      </c>
      <c r="I247" s="342" t="b">
        <f t="shared" si="13"/>
        <v>0</v>
      </c>
      <c r="J247" s="346">
        <f t="shared" si="14"/>
        <v>1</v>
      </c>
      <c r="K247" s="33"/>
    </row>
    <row r="248" spans="1:11">
      <c r="A248" s="37">
        <v>239</v>
      </c>
      <c r="B248" s="6"/>
      <c r="C248" s="6"/>
      <c r="D248" s="6"/>
      <c r="E248" s="6"/>
      <c r="F248" s="212"/>
      <c r="G248" s="16" t="str">
        <f>IF(OR($B248="",$C248="",$E248="",$F248&lt;an_initial,$F248&gt;an_final,$I248=FALSE),"",80*VLOOKUP(J248,Coef!$E$2:$F$17,2,FALSE))</f>
        <v/>
      </c>
      <c r="H248" s="58" t="str">
        <f t="shared" si="12"/>
        <v/>
      </c>
      <c r="I248" s="342" t="b">
        <f t="shared" si="13"/>
        <v>0</v>
      </c>
      <c r="J248" s="346">
        <f t="shared" si="14"/>
        <v>1</v>
      </c>
      <c r="K248" s="33"/>
    </row>
    <row r="249" spans="1:11">
      <c r="A249" s="37">
        <v>240</v>
      </c>
      <c r="B249" s="6"/>
      <c r="C249" s="6"/>
      <c r="D249" s="6"/>
      <c r="E249" s="6"/>
      <c r="F249" s="212"/>
      <c r="G249" s="16" t="str">
        <f>IF(OR($B249="",$C249="",$E249="",$F249&lt;an_initial,$F249&gt;an_final,$I249=FALSE),"",80*VLOOKUP(J249,Coef!$E$2:$F$17,2,FALSE))</f>
        <v/>
      </c>
      <c r="H249" s="58" t="str">
        <f t="shared" si="12"/>
        <v/>
      </c>
      <c r="I249" s="342" t="b">
        <f t="shared" si="13"/>
        <v>0</v>
      </c>
      <c r="J249" s="346">
        <f t="shared" si="14"/>
        <v>1</v>
      </c>
      <c r="K249" s="33"/>
    </row>
    <row r="250" spans="1:11">
      <c r="A250" s="37">
        <v>241</v>
      </c>
      <c r="B250" s="6"/>
      <c r="C250" s="6"/>
      <c r="D250" s="6"/>
      <c r="E250" s="6"/>
      <c r="F250" s="212"/>
      <c r="G250" s="16" t="str">
        <f>IF(OR($B250="",$C250="",$E250="",$F250&lt;an_initial,$F250&gt;an_final,$I250=FALSE),"",80*VLOOKUP(J250,Coef!$E$2:$F$17,2,FALSE))</f>
        <v/>
      </c>
      <c r="H250" s="58" t="str">
        <f t="shared" si="12"/>
        <v/>
      </c>
      <c r="I250" s="342" t="b">
        <f t="shared" si="13"/>
        <v>0</v>
      </c>
      <c r="J250" s="346">
        <f t="shared" si="14"/>
        <v>1</v>
      </c>
      <c r="K250" s="33"/>
    </row>
    <row r="251" spans="1:11">
      <c r="A251" s="37">
        <v>242</v>
      </c>
      <c r="B251" s="6"/>
      <c r="C251" s="6"/>
      <c r="D251" s="6"/>
      <c r="E251" s="6"/>
      <c r="F251" s="212"/>
      <c r="G251" s="16" t="str">
        <f>IF(OR($B251="",$C251="",$E251="",$F251&lt;an_initial,$F251&gt;an_final,$I251=FALSE),"",80*VLOOKUP(J251,Coef!$E$2:$F$17,2,FALSE))</f>
        <v/>
      </c>
      <c r="H251" s="58" t="str">
        <f t="shared" si="12"/>
        <v/>
      </c>
      <c r="I251" s="342" t="b">
        <f t="shared" si="13"/>
        <v>0</v>
      </c>
      <c r="J251" s="346">
        <f t="shared" si="14"/>
        <v>1</v>
      </c>
      <c r="K251" s="33"/>
    </row>
    <row r="252" spans="1:11">
      <c r="A252" s="37">
        <v>243</v>
      </c>
      <c r="B252" s="6"/>
      <c r="C252" s="6"/>
      <c r="D252" s="6"/>
      <c r="E252" s="6"/>
      <c r="F252" s="212"/>
      <c r="G252" s="16" t="str">
        <f>IF(OR($B252="",$C252="",$E252="",$F252&lt;an_initial,$F252&gt;an_final,$I252=FALSE),"",80*VLOOKUP(J252,Coef!$E$2:$F$17,2,FALSE))</f>
        <v/>
      </c>
      <c r="H252" s="58" t="str">
        <f t="shared" si="12"/>
        <v/>
      </c>
      <c r="I252" s="342" t="b">
        <f t="shared" si="13"/>
        <v>0</v>
      </c>
      <c r="J252" s="346">
        <f t="shared" si="14"/>
        <v>1</v>
      </c>
      <c r="K252" s="33"/>
    </row>
    <row r="253" spans="1:11">
      <c r="A253" s="37">
        <v>244</v>
      </c>
      <c r="B253" s="6"/>
      <c r="C253" s="6"/>
      <c r="D253" s="6"/>
      <c r="E253" s="6"/>
      <c r="F253" s="212"/>
      <c r="G253" s="16" t="str">
        <f>IF(OR($B253="",$C253="",$E253="",$F253&lt;an_initial,$F253&gt;an_final,$I253=FALSE),"",80*VLOOKUP(J253,Coef!$E$2:$F$17,2,FALSE))</f>
        <v/>
      </c>
      <c r="H253" s="58" t="str">
        <f t="shared" si="12"/>
        <v/>
      </c>
      <c r="I253" s="342" t="b">
        <f t="shared" si="13"/>
        <v>0</v>
      </c>
      <c r="J253" s="346">
        <f t="shared" si="14"/>
        <v>1</v>
      </c>
      <c r="K253" s="33"/>
    </row>
    <row r="254" spans="1:11">
      <c r="A254" s="37">
        <v>245</v>
      </c>
      <c r="B254" s="6"/>
      <c r="C254" s="6"/>
      <c r="D254" s="6"/>
      <c r="E254" s="6"/>
      <c r="F254" s="212"/>
      <c r="G254" s="16" t="str">
        <f>IF(OR($B254="",$C254="",$E254="",$F254&lt;an_initial,$F254&gt;an_final,$I254=FALSE),"",80*VLOOKUP(J254,Coef!$E$2:$F$17,2,FALSE))</f>
        <v/>
      </c>
      <c r="H254" s="58" t="str">
        <f t="shared" si="12"/>
        <v/>
      </c>
      <c r="I254" s="342" t="b">
        <f t="shared" si="13"/>
        <v>0</v>
      </c>
      <c r="J254" s="346">
        <f t="shared" si="14"/>
        <v>1</v>
      </c>
      <c r="K254" s="33"/>
    </row>
    <row r="255" spans="1:11">
      <c r="A255" s="37">
        <v>246</v>
      </c>
      <c r="B255" s="6"/>
      <c r="C255" s="6"/>
      <c r="D255" s="6"/>
      <c r="E255" s="6"/>
      <c r="F255" s="212"/>
      <c r="G255" s="16" t="str">
        <f>IF(OR($B255="",$C255="",$E255="",$F255&lt;an_initial,$F255&gt;an_final,$I255=FALSE),"",80*VLOOKUP(J255,Coef!$E$2:$F$17,2,FALSE))</f>
        <v/>
      </c>
      <c r="H255" s="58" t="str">
        <f t="shared" si="12"/>
        <v/>
      </c>
      <c r="I255" s="342" t="b">
        <f t="shared" si="13"/>
        <v>0</v>
      </c>
      <c r="J255" s="346">
        <f t="shared" si="14"/>
        <v>1</v>
      </c>
      <c r="K255" s="33"/>
    </row>
    <row r="256" spans="1:11">
      <c r="A256" s="37">
        <v>247</v>
      </c>
      <c r="B256" s="6"/>
      <c r="C256" s="6"/>
      <c r="D256" s="6"/>
      <c r="E256" s="6"/>
      <c r="F256" s="212"/>
      <c r="G256" s="16" t="str">
        <f>IF(OR($B256="",$C256="",$E256="",$F256&lt;an_initial,$F256&gt;an_final,$I256=FALSE),"",80*VLOOKUP(J256,Coef!$E$2:$F$17,2,FALSE))</f>
        <v/>
      </c>
      <c r="H256" s="58" t="str">
        <f t="shared" si="12"/>
        <v/>
      </c>
      <c r="I256" s="342" t="b">
        <f t="shared" si="13"/>
        <v>0</v>
      </c>
      <c r="J256" s="346">
        <f t="shared" si="14"/>
        <v>1</v>
      </c>
      <c r="K256" s="33"/>
    </row>
    <row r="257" spans="1:11">
      <c r="A257" s="37">
        <v>248</v>
      </c>
      <c r="B257" s="6"/>
      <c r="C257" s="6"/>
      <c r="D257" s="6"/>
      <c r="E257" s="6"/>
      <c r="F257" s="212"/>
      <c r="G257" s="16" t="str">
        <f>IF(OR($B257="",$C257="",$E257="",$F257&lt;an_initial,$F257&gt;an_final,$I257=FALSE),"",80*VLOOKUP(J257,Coef!$E$2:$F$17,2,FALSE))</f>
        <v/>
      </c>
      <c r="H257" s="58" t="str">
        <f t="shared" si="12"/>
        <v/>
      </c>
      <c r="I257" s="342" t="b">
        <f t="shared" si="13"/>
        <v>0</v>
      </c>
      <c r="J257" s="346">
        <f t="shared" si="14"/>
        <v>1</v>
      </c>
      <c r="K257" s="33"/>
    </row>
    <row r="258" spans="1:11">
      <c r="A258" s="37">
        <v>249</v>
      </c>
      <c r="B258" s="6"/>
      <c r="C258" s="6"/>
      <c r="D258" s="6"/>
      <c r="E258" s="6"/>
      <c r="F258" s="212"/>
      <c r="G258" s="16" t="str">
        <f>IF(OR($B258="",$C258="",$E258="",$F258&lt;an_initial,$F258&gt;an_final,$I258=FALSE),"",80*VLOOKUP(J258,Coef!$E$2:$F$17,2,FALSE))</f>
        <v/>
      </c>
      <c r="H258" s="58" t="str">
        <f t="shared" si="12"/>
        <v/>
      </c>
      <c r="I258" s="342" t="b">
        <f t="shared" si="13"/>
        <v>0</v>
      </c>
      <c r="J258" s="346">
        <f t="shared" si="14"/>
        <v>1</v>
      </c>
      <c r="K258" s="33"/>
    </row>
    <row r="259" spans="1:11">
      <c r="A259" s="37">
        <v>250</v>
      </c>
      <c r="B259" s="6"/>
      <c r="C259" s="6"/>
      <c r="D259" s="6"/>
      <c r="E259" s="6"/>
      <c r="F259" s="212"/>
      <c r="G259" s="16" t="str">
        <f>IF(OR($B259="",$C259="",$E259="",$F259&lt;an_initial,$F259&gt;an_final,$I259=FALSE),"",80*VLOOKUP(J259,Coef!$E$2:$F$17,2,FALSE))</f>
        <v/>
      </c>
      <c r="H259" s="58" t="str">
        <f t="shared" si="12"/>
        <v/>
      </c>
      <c r="I259" s="342" t="b">
        <f t="shared" si="13"/>
        <v>0</v>
      </c>
      <c r="J259" s="346">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E42" sqref="E42"/>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228</v>
      </c>
      <c r="F1" s="61"/>
      <c r="G1" s="63"/>
      <c r="H1" s="62"/>
      <c r="I1" s="284"/>
    </row>
    <row r="2" spans="1:10" s="60" customFormat="1">
      <c r="A2" s="384" t="str">
        <f>IF(ISBLANK(facultate), IF(ISBLANK(departament),"","Departament " &amp; departament), "Facultatea " &amp; facultate)</f>
        <v>Facultatea Construcții</v>
      </c>
      <c r="F2" s="61"/>
      <c r="G2" s="63"/>
      <c r="H2" s="62"/>
      <c r="I2" s="284"/>
    </row>
    <row r="3" spans="1:10" s="60" customFormat="1">
      <c r="A3" s="384" t="str">
        <f>IF(ISBLANK(departament),"","Departamentul " &amp; departament)</f>
        <v>Departamentul Căi de Comunicație Terestre, Fundații și Cadastru</v>
      </c>
      <c r="F3" s="61"/>
      <c r="G3" s="63"/>
      <c r="H3" s="62"/>
      <c r="I3" s="284"/>
    </row>
    <row r="4" spans="1:10">
      <c r="A4" s="527" t="s">
        <v>650</v>
      </c>
      <c r="B4" s="527"/>
      <c r="C4" s="527"/>
      <c r="D4" s="527"/>
      <c r="E4" s="527"/>
      <c r="F4" s="527"/>
      <c r="G4" s="527"/>
      <c r="H4" s="221"/>
      <c r="I4" s="286"/>
    </row>
    <row r="5" spans="1:10" ht="15.75" customHeight="1">
      <c r="A5" s="533" t="s">
        <v>669</v>
      </c>
      <c r="B5" s="527"/>
      <c r="C5" s="527"/>
      <c r="D5" s="527"/>
      <c r="E5" s="527"/>
      <c r="F5" s="527"/>
      <c r="G5" s="527"/>
      <c r="H5" s="221"/>
    </row>
    <row r="6" spans="1:10" ht="13.5" customHeight="1">
      <c r="G6" s="358" t="str">
        <f>CONCATENATE(functie," ",nume_candidat)</f>
        <v>Profesor Ciutina Adrian</v>
      </c>
    </row>
    <row r="7" spans="1:10" s="33" customFormat="1" ht="15.75" customHeight="1">
      <c r="A7" s="524" t="s">
        <v>93</v>
      </c>
      <c r="B7" s="524" t="s">
        <v>0</v>
      </c>
      <c r="C7" s="524" t="s">
        <v>1</v>
      </c>
      <c r="D7" s="525" t="s">
        <v>759</v>
      </c>
      <c r="E7" s="525" t="s">
        <v>758</v>
      </c>
      <c r="F7" s="524" t="s">
        <v>2</v>
      </c>
      <c r="G7" s="525" t="s">
        <v>289</v>
      </c>
      <c r="H7" s="212" t="s">
        <v>4</v>
      </c>
      <c r="I7" s="531" t="s">
        <v>286</v>
      </c>
      <c r="J7" s="534" t="s">
        <v>296</v>
      </c>
    </row>
    <row r="8" spans="1:10" s="33" customFormat="1" ht="31.5">
      <c r="A8" s="524"/>
      <c r="B8" s="524"/>
      <c r="C8" s="524"/>
      <c r="D8" s="526"/>
      <c r="E8" s="526"/>
      <c r="F8" s="524"/>
      <c r="G8" s="526"/>
      <c r="H8" s="359" t="str">
        <f>CONCATENATE("ultimii                                  ",durata_evaluare," ani")</f>
        <v>ultimii                                  5 ani</v>
      </c>
      <c r="I8" s="531"/>
      <c r="J8" s="534"/>
    </row>
    <row r="9" spans="1:10" s="33" customFormat="1">
      <c r="A9" s="86"/>
      <c r="B9" s="65"/>
      <c r="C9" s="65"/>
      <c r="D9" s="65"/>
      <c r="E9" s="65"/>
      <c r="F9" s="158"/>
      <c r="G9" s="345">
        <f>SUMIF(G10:G1010,"&gt;0")</f>
        <v>1216</v>
      </c>
      <c r="H9" s="360">
        <f>SUMIF(H10:H1259,"&gt;0")</f>
        <v>26</v>
      </c>
      <c r="I9" s="293"/>
      <c r="J9" s="299"/>
    </row>
    <row r="10" spans="1:10" s="79" customFormat="1" ht="47.25">
      <c r="A10" s="37">
        <v>1</v>
      </c>
      <c r="B10" s="7" t="s">
        <v>1053</v>
      </c>
      <c r="C10" s="7" t="s">
        <v>1051</v>
      </c>
      <c r="D10" s="13" t="s">
        <v>1052</v>
      </c>
      <c r="E10" s="13" t="s">
        <v>659</v>
      </c>
      <c r="F10" s="215">
        <v>2020</v>
      </c>
      <c r="G10" s="345">
        <f>IF(OR($B10="",$C10="",$D10="",$F10&lt;an_initial,$F10&gt;an_final,$I10=FALSE),"",(HLOOKUP(E10,ii12punctaje,2,FALSE))*VLOOKUP(J10,Coef!$E$2:$F$17,2,FALSE))</f>
        <v>7.5</v>
      </c>
      <c r="H10" s="361">
        <f t="shared" ref="H10:H73" si="0">IF(OR($B10="",$C10="",$D10="",$F10&gt;an_final,$I10=FALSE),"",IF($F10&gt;=an_initial,1,""))</f>
        <v>1</v>
      </c>
      <c r="I10" s="362" t="b">
        <f t="shared" ref="I10:I73" si="1">IF(nume_candidat="",FALSE,ISNUMBER(SEARCH(nume_candidat,$B10)))</f>
        <v>1</v>
      </c>
      <c r="J10" s="363">
        <f t="shared" ref="J10:J41" si="2">LEN(B10)-LEN(SUBSTITUTE(B10,",",""))+1</f>
        <v>6</v>
      </c>
    </row>
    <row r="11" spans="1:10" s="33" customFormat="1" ht="94.5">
      <c r="A11" s="37">
        <v>2</v>
      </c>
      <c r="B11" s="7" t="s">
        <v>1055</v>
      </c>
      <c r="C11" s="7" t="s">
        <v>1054</v>
      </c>
      <c r="D11" s="7" t="s">
        <v>1058</v>
      </c>
      <c r="E11" s="7" t="s">
        <v>657</v>
      </c>
      <c r="F11" s="215">
        <v>2020</v>
      </c>
      <c r="G11" s="345">
        <f>IF(OR($B11="",$C11="",$D11="",$F11&lt;an_initial,$F11&gt;an_final,$I11=FALSE),"",(HLOOKUP(E11,ii12punctaje,2,FALSE))*VLOOKUP(J11,Coef!$E$2:$F$17,2,FALSE))</f>
        <v>42</v>
      </c>
      <c r="H11" s="361">
        <f t="shared" si="0"/>
        <v>1</v>
      </c>
      <c r="I11" s="362" t="b">
        <f t="shared" si="1"/>
        <v>1</v>
      </c>
      <c r="J11" s="363">
        <f t="shared" si="2"/>
        <v>4</v>
      </c>
    </row>
    <row r="12" spans="1:10" s="33" customFormat="1" ht="126">
      <c r="A12" s="37">
        <v>3</v>
      </c>
      <c r="B12" s="6" t="s">
        <v>1056</v>
      </c>
      <c r="C12" s="7" t="s">
        <v>1057</v>
      </c>
      <c r="D12" s="6" t="s">
        <v>1059</v>
      </c>
      <c r="E12" s="192" t="s">
        <v>657</v>
      </c>
      <c r="F12" s="215">
        <v>2018</v>
      </c>
      <c r="G12" s="345">
        <f>IF(OR($B12="",$C12="",$D12="",$F12&lt;an_initial,$F12&gt;an_final,$I12=FALSE),"",(HLOOKUP(E12,ii12punctaje,2,FALSE))*VLOOKUP(J12,Coef!$E$2:$F$17,2,FALSE))</f>
        <v>36</v>
      </c>
      <c r="H12" s="361">
        <f t="shared" si="0"/>
        <v>1</v>
      </c>
      <c r="I12" s="362" t="b">
        <f t="shared" si="1"/>
        <v>1</v>
      </c>
      <c r="J12" s="363">
        <f t="shared" si="2"/>
        <v>5</v>
      </c>
    </row>
    <row r="13" spans="1:10" s="33" customFormat="1" ht="47.25">
      <c r="A13" s="37">
        <v>4</v>
      </c>
      <c r="B13" s="6" t="s">
        <v>1060</v>
      </c>
      <c r="C13" s="6" t="s">
        <v>1061</v>
      </c>
      <c r="D13" s="6" t="s">
        <v>1062</v>
      </c>
      <c r="E13" s="6" t="s">
        <v>657</v>
      </c>
      <c r="F13" s="212">
        <v>2019</v>
      </c>
      <c r="G13" s="345">
        <f>IF(OR($B13="",$C13="",$D13="",$F13&lt;an_initial,$F13&gt;an_final,$I13=FALSE),"",(HLOOKUP(E13,ii12punctaje,2,FALSE))*VLOOKUP(J13,Coef!$E$2:$F$17,2,FALSE))</f>
        <v>42</v>
      </c>
      <c r="H13" s="361">
        <f t="shared" si="0"/>
        <v>1</v>
      </c>
      <c r="I13" s="362" t="b">
        <f t="shared" si="1"/>
        <v>1</v>
      </c>
      <c r="J13" s="363">
        <f t="shared" si="2"/>
        <v>4</v>
      </c>
    </row>
    <row r="14" spans="1:10" s="33" customFormat="1" ht="110.25">
      <c r="A14" s="37">
        <v>5</v>
      </c>
      <c r="B14" s="6" t="s">
        <v>1063</v>
      </c>
      <c r="C14" s="6" t="s">
        <v>1064</v>
      </c>
      <c r="D14" s="6" t="s">
        <v>1065</v>
      </c>
      <c r="E14" s="6" t="s">
        <v>661</v>
      </c>
      <c r="F14" s="212">
        <v>2019</v>
      </c>
      <c r="G14" s="345">
        <f>IF(OR($B14="",$C14="",$D14="",$F14&lt;an_initial,$F14&gt;an_final,$I14=FALSE),"",(HLOOKUP(E14,ii12punctaje,2,FALSE))*VLOOKUP(J14,Coef!$E$2:$F$17,2,FALSE))</f>
        <v>90</v>
      </c>
      <c r="H14" s="361">
        <f t="shared" si="0"/>
        <v>1</v>
      </c>
      <c r="I14" s="362" t="b">
        <f t="shared" si="1"/>
        <v>1</v>
      </c>
      <c r="J14" s="363">
        <f t="shared" si="2"/>
        <v>2</v>
      </c>
    </row>
    <row r="15" spans="1:10" s="33" customFormat="1" ht="110.25">
      <c r="A15" s="37">
        <v>6</v>
      </c>
      <c r="B15" s="6" t="s">
        <v>1066</v>
      </c>
      <c r="C15" s="6" t="s">
        <v>1067</v>
      </c>
      <c r="D15" s="6" t="s">
        <v>1068</v>
      </c>
      <c r="E15" s="6" t="s">
        <v>661</v>
      </c>
      <c r="F15" s="212">
        <v>2019</v>
      </c>
      <c r="G15" s="345">
        <f>IF(OR($B15="",$C15="",$D15="",$F15&lt;an_initial,$F15&gt;an_final,$I15=FALSE),"",(HLOOKUP(E15,ii12punctaje,2,FALSE))*VLOOKUP(J15,Coef!$E$2:$F$17,2,FALSE))</f>
        <v>80</v>
      </c>
      <c r="H15" s="361">
        <f t="shared" si="0"/>
        <v>1</v>
      </c>
      <c r="I15" s="362" t="b">
        <f t="shared" si="1"/>
        <v>1</v>
      </c>
      <c r="J15" s="363">
        <f t="shared" si="2"/>
        <v>3</v>
      </c>
    </row>
    <row r="16" spans="1:10" s="33" customFormat="1" ht="94.5">
      <c r="A16" s="37">
        <v>7</v>
      </c>
      <c r="B16" s="6" t="s">
        <v>1071</v>
      </c>
      <c r="C16" s="6" t="s">
        <v>1069</v>
      </c>
      <c r="D16" s="6" t="s">
        <v>1070</v>
      </c>
      <c r="E16" s="6" t="s">
        <v>661</v>
      </c>
      <c r="F16" s="212">
        <v>2018</v>
      </c>
      <c r="G16" s="345">
        <f>IF(OR($B16="",$C16="",$D16="",$F16&lt;an_initial,$F16&gt;an_final,$I16=FALSE),"",(HLOOKUP(E16,ii12punctaje,2,FALSE))*VLOOKUP(J16,Coef!$E$2:$F$17,2,FALSE))</f>
        <v>80</v>
      </c>
      <c r="H16" s="361">
        <f t="shared" si="0"/>
        <v>1</v>
      </c>
      <c r="I16" s="362" t="b">
        <f t="shared" si="1"/>
        <v>1</v>
      </c>
      <c r="J16" s="363">
        <f t="shared" si="2"/>
        <v>3</v>
      </c>
    </row>
    <row r="17" spans="1:10" s="33" customFormat="1" ht="94.5">
      <c r="A17" s="37">
        <v>8</v>
      </c>
      <c r="B17" s="6" t="s">
        <v>1072</v>
      </c>
      <c r="C17" s="6" t="s">
        <v>1073</v>
      </c>
      <c r="D17" s="6" t="s">
        <v>1074</v>
      </c>
      <c r="E17" s="6" t="s">
        <v>661</v>
      </c>
      <c r="F17" s="212">
        <v>2018</v>
      </c>
      <c r="G17" s="345">
        <f>IF(OR($B17="",$C17="",$D17="",$F17&lt;an_initial,$F17&gt;an_final,$I17=FALSE),"",(HLOOKUP(E17,ii12punctaje,2,FALSE))*VLOOKUP(J17,Coef!$E$2:$F$17,2,FALSE))</f>
        <v>80</v>
      </c>
      <c r="H17" s="361">
        <f t="shared" si="0"/>
        <v>1</v>
      </c>
      <c r="I17" s="362" t="b">
        <f t="shared" si="1"/>
        <v>1</v>
      </c>
      <c r="J17" s="363">
        <f t="shared" si="2"/>
        <v>3</v>
      </c>
    </row>
    <row r="18" spans="1:10" s="33" customFormat="1" ht="78.75">
      <c r="A18" s="37">
        <v>9</v>
      </c>
      <c r="B18" s="6" t="s">
        <v>1075</v>
      </c>
      <c r="C18" s="6" t="s">
        <v>1076</v>
      </c>
      <c r="D18" s="6" t="s">
        <v>1077</v>
      </c>
      <c r="E18" s="6" t="s">
        <v>661</v>
      </c>
      <c r="F18" s="212">
        <v>2018</v>
      </c>
      <c r="G18" s="345">
        <f>IF(OR($B18="",$C18="",$D18="",$F18&lt;an_initial,$F18&gt;an_final,$I18=FALSE),"",(HLOOKUP(E18,ii12punctaje,2,FALSE))*VLOOKUP(J18,Coef!$E$2:$F$17,2,FALSE))</f>
        <v>90</v>
      </c>
      <c r="H18" s="361">
        <f t="shared" si="0"/>
        <v>1</v>
      </c>
      <c r="I18" s="362" t="b">
        <f t="shared" si="1"/>
        <v>1</v>
      </c>
      <c r="J18" s="363">
        <f t="shared" si="2"/>
        <v>2</v>
      </c>
    </row>
    <row r="19" spans="1:10" s="33" customFormat="1" ht="94.5">
      <c r="A19" s="37">
        <v>10</v>
      </c>
      <c r="B19" s="6" t="s">
        <v>1078</v>
      </c>
      <c r="C19" s="11" t="s">
        <v>1079</v>
      </c>
      <c r="D19" s="6" t="s">
        <v>1080</v>
      </c>
      <c r="E19" s="6" t="s">
        <v>661</v>
      </c>
      <c r="F19" s="212">
        <v>2018</v>
      </c>
      <c r="G19" s="345">
        <f>IF(OR($B19="",$C19="",$D19="",$F19&lt;an_initial,$F19&gt;an_final,$I19=FALSE),"",(HLOOKUP(E19,ii12punctaje,2,FALSE))*VLOOKUP(J19,Coef!$E$2:$F$17,2,FALSE))</f>
        <v>70</v>
      </c>
      <c r="H19" s="361">
        <f t="shared" si="0"/>
        <v>1</v>
      </c>
      <c r="I19" s="362" t="b">
        <f t="shared" si="1"/>
        <v>1</v>
      </c>
      <c r="J19" s="363">
        <f t="shared" si="2"/>
        <v>4</v>
      </c>
    </row>
    <row r="20" spans="1:10" s="33" customFormat="1" ht="126">
      <c r="A20" s="37">
        <v>11</v>
      </c>
      <c r="B20" s="6" t="s">
        <v>1081</v>
      </c>
      <c r="C20" s="6" t="s">
        <v>1082</v>
      </c>
      <c r="D20" s="6" t="s">
        <v>1083</v>
      </c>
      <c r="E20" s="6" t="s">
        <v>661</v>
      </c>
      <c r="F20" s="212">
        <v>2018</v>
      </c>
      <c r="G20" s="345">
        <f>IF(OR($B20="",$C20="",$D20="",$F20&lt;an_initial,$F20&gt;an_final,$I20=FALSE),"",(HLOOKUP(E20,ii12punctaje,2,FALSE))*VLOOKUP(J20,Coef!$E$2:$F$17,2,FALSE))</f>
        <v>90</v>
      </c>
      <c r="H20" s="361">
        <f t="shared" si="0"/>
        <v>1</v>
      </c>
      <c r="I20" s="362" t="b">
        <f t="shared" si="1"/>
        <v>1</v>
      </c>
      <c r="J20" s="363">
        <f t="shared" si="2"/>
        <v>2</v>
      </c>
    </row>
    <row r="21" spans="1:10" s="33" customFormat="1" ht="126">
      <c r="A21" s="37">
        <v>12</v>
      </c>
      <c r="B21" s="6" t="s">
        <v>1084</v>
      </c>
      <c r="C21" s="6" t="s">
        <v>1069</v>
      </c>
      <c r="D21" s="6" t="s">
        <v>1085</v>
      </c>
      <c r="E21" s="6" t="s">
        <v>661</v>
      </c>
      <c r="F21" s="212">
        <v>2018</v>
      </c>
      <c r="G21" s="345">
        <f>IF(OR($B21="",$C21="",$D21="",$F21&lt;an_initial,$F21&gt;an_final,$I21=FALSE),"",(HLOOKUP(E21,ii12punctaje,2,FALSE))*VLOOKUP(J21,Coef!$E$2:$F$17,2,FALSE))</f>
        <v>80</v>
      </c>
      <c r="H21" s="361">
        <f t="shared" si="0"/>
        <v>1</v>
      </c>
      <c r="I21" s="362" t="b">
        <f t="shared" si="1"/>
        <v>1</v>
      </c>
      <c r="J21" s="363">
        <f t="shared" si="2"/>
        <v>3</v>
      </c>
    </row>
    <row r="22" spans="1:10" s="33" customFormat="1" ht="78.75">
      <c r="A22" s="37">
        <v>13</v>
      </c>
      <c r="B22" s="6" t="s">
        <v>1086</v>
      </c>
      <c r="C22" s="6" t="s">
        <v>1087</v>
      </c>
      <c r="D22" s="6" t="s">
        <v>1088</v>
      </c>
      <c r="E22" s="6" t="s">
        <v>658</v>
      </c>
      <c r="F22" s="212">
        <v>2018</v>
      </c>
      <c r="G22" s="345">
        <f>IF(OR($B22="",$C22="",$D22="",$F22&lt;an_initial,$F22&gt;an_final,$I22=FALSE),"",(HLOOKUP(E22,ii12punctaje,2,FALSE))*VLOOKUP(J22,Coef!$E$2:$F$17,2,FALSE))</f>
        <v>18</v>
      </c>
      <c r="H22" s="361">
        <f t="shared" si="0"/>
        <v>1</v>
      </c>
      <c r="I22" s="362" t="b">
        <f t="shared" si="1"/>
        <v>1</v>
      </c>
      <c r="J22" s="363">
        <f t="shared" si="2"/>
        <v>5</v>
      </c>
    </row>
    <row r="23" spans="1:10" s="33" customFormat="1" ht="78.75">
      <c r="A23" s="37">
        <v>14</v>
      </c>
      <c r="B23" s="6" t="s">
        <v>1089</v>
      </c>
      <c r="C23" s="6" t="s">
        <v>1090</v>
      </c>
      <c r="D23" s="6" t="s">
        <v>1088</v>
      </c>
      <c r="E23" s="6" t="s">
        <v>658</v>
      </c>
      <c r="F23" s="489">
        <v>2018</v>
      </c>
      <c r="G23" s="345">
        <f>IF(OR($B23="",$C23="",$D23="",$F23&lt;an_initial,$F23&gt;an_final,$I23=FALSE),"",(HLOOKUP(E23,ii12punctaje,2,FALSE))*VLOOKUP(J23,Coef!$E$2:$F$17,2,FALSE))</f>
        <v>24</v>
      </c>
      <c r="H23" s="361">
        <f t="shared" si="0"/>
        <v>1</v>
      </c>
      <c r="I23" s="362" t="b">
        <f t="shared" si="1"/>
        <v>1</v>
      </c>
      <c r="J23" s="363">
        <f t="shared" si="2"/>
        <v>3</v>
      </c>
    </row>
    <row r="24" spans="1:10" s="33" customFormat="1" ht="63">
      <c r="A24" s="37">
        <v>15</v>
      </c>
      <c r="B24" s="6" t="s">
        <v>1093</v>
      </c>
      <c r="C24" s="6" t="s">
        <v>1092</v>
      </c>
      <c r="D24" s="6" t="s">
        <v>1091</v>
      </c>
      <c r="E24" s="6" t="s">
        <v>657</v>
      </c>
      <c r="F24" s="212">
        <v>2017</v>
      </c>
      <c r="G24" s="345">
        <f>IF(OR($B24="",$C24="",$D24="",$F24&lt;an_initial,$F24&gt;an_final,$I24=FALSE),"",(HLOOKUP(E24,ii12punctaje,2,FALSE))*VLOOKUP(J24,Coef!$E$2:$F$17,2,FALSE))</f>
        <v>48</v>
      </c>
      <c r="H24" s="361">
        <f t="shared" si="0"/>
        <v>1</v>
      </c>
      <c r="I24" s="362" t="b">
        <f t="shared" si="1"/>
        <v>1</v>
      </c>
      <c r="J24" s="363">
        <f t="shared" si="2"/>
        <v>3</v>
      </c>
    </row>
    <row r="25" spans="1:10" s="33" customFormat="1" ht="110.25">
      <c r="A25" s="37">
        <v>16</v>
      </c>
      <c r="B25" s="6" t="s">
        <v>1094</v>
      </c>
      <c r="C25" s="6" t="s">
        <v>1095</v>
      </c>
      <c r="D25" s="6" t="s">
        <v>1096</v>
      </c>
      <c r="E25" s="6" t="s">
        <v>657</v>
      </c>
      <c r="F25" s="489">
        <v>2017</v>
      </c>
      <c r="G25" s="345">
        <f>IF(OR($B25="",$C25="",$D25="",$F25&lt;an_initial,$F25&gt;an_final,$I25=FALSE),"",(HLOOKUP(E25,ii12punctaje,2,FALSE))*VLOOKUP(J25,Coef!$E$2:$F$17,2,FALSE))</f>
        <v>48</v>
      </c>
      <c r="H25" s="361">
        <f t="shared" si="0"/>
        <v>1</v>
      </c>
      <c r="I25" s="362" t="b">
        <f t="shared" si="1"/>
        <v>1</v>
      </c>
      <c r="J25" s="363">
        <f t="shared" si="2"/>
        <v>3</v>
      </c>
    </row>
    <row r="26" spans="1:10" s="33" customFormat="1" ht="110.25">
      <c r="A26" s="37">
        <v>17</v>
      </c>
      <c r="B26" s="6" t="s">
        <v>1097</v>
      </c>
      <c r="C26" s="6" t="s">
        <v>1098</v>
      </c>
      <c r="D26" s="6" t="s">
        <v>1096</v>
      </c>
      <c r="E26" s="6" t="s">
        <v>657</v>
      </c>
      <c r="F26" s="489">
        <v>2017</v>
      </c>
      <c r="G26" s="345">
        <f>IF(OR($B26="",$C26="",$D26="",$F26&lt;an_initial,$F26&gt;an_final,$I26=FALSE),"",(HLOOKUP(E26,ii12punctaje,2,FALSE))*VLOOKUP(J26,Coef!$E$2:$F$17,2,FALSE))</f>
        <v>42</v>
      </c>
      <c r="H26" s="361">
        <f t="shared" si="0"/>
        <v>1</v>
      </c>
      <c r="I26" s="362" t="b">
        <f t="shared" si="1"/>
        <v>1</v>
      </c>
      <c r="J26" s="363">
        <f t="shared" si="2"/>
        <v>4</v>
      </c>
    </row>
    <row r="27" spans="1:10" s="33" customFormat="1" ht="110.25">
      <c r="A27" s="37">
        <v>18</v>
      </c>
      <c r="B27" s="6" t="s">
        <v>1099</v>
      </c>
      <c r="C27" s="6" t="s">
        <v>1100</v>
      </c>
      <c r="D27" s="6" t="s">
        <v>1101</v>
      </c>
      <c r="E27" s="6" t="s">
        <v>661</v>
      </c>
      <c r="F27" s="212">
        <v>2016</v>
      </c>
      <c r="G27" s="345">
        <f>IF(OR($B27="",$C27="",$D27="",$F27&lt;an_initial,$F27&gt;an_final,$I27=FALSE),"",(HLOOKUP(E27,ii12punctaje,2,FALSE))*VLOOKUP(J27,Coef!$E$2:$F$17,2,FALSE))</f>
        <v>70</v>
      </c>
      <c r="H27" s="361">
        <f t="shared" si="0"/>
        <v>1</v>
      </c>
      <c r="I27" s="362" t="b">
        <f t="shared" si="1"/>
        <v>1</v>
      </c>
      <c r="J27" s="363">
        <f t="shared" si="2"/>
        <v>4</v>
      </c>
    </row>
    <row r="28" spans="1:10" s="33" customFormat="1" ht="63">
      <c r="A28" s="37">
        <v>19</v>
      </c>
      <c r="B28" s="6" t="s">
        <v>1102</v>
      </c>
      <c r="C28" s="6" t="s">
        <v>1103</v>
      </c>
      <c r="D28" s="6" t="s">
        <v>1104</v>
      </c>
      <c r="E28" s="6" t="s">
        <v>657</v>
      </c>
      <c r="F28" s="212">
        <v>2016</v>
      </c>
      <c r="G28" s="345">
        <f>IF(OR($B28="",$C28="",$D28="",$F28&lt;an_initial,$F28&gt;an_final,$I28=FALSE),"",(HLOOKUP(E28,ii12punctaje,2,FALSE))*VLOOKUP(J28,Coef!$E$2:$F$17,2,FALSE))</f>
        <v>30</v>
      </c>
      <c r="H28" s="361">
        <f t="shared" si="0"/>
        <v>1</v>
      </c>
      <c r="I28" s="362" t="b">
        <f t="shared" si="1"/>
        <v>1</v>
      </c>
      <c r="J28" s="363">
        <f t="shared" si="2"/>
        <v>7</v>
      </c>
    </row>
    <row r="29" spans="1:10" s="33" customFormat="1" ht="78.75">
      <c r="A29" s="37">
        <v>20</v>
      </c>
      <c r="B29" s="6" t="s">
        <v>1105</v>
      </c>
      <c r="C29" s="6" t="s">
        <v>1106</v>
      </c>
      <c r="D29" s="6" t="s">
        <v>1107</v>
      </c>
      <c r="E29" s="6" t="s">
        <v>657</v>
      </c>
      <c r="F29" s="212">
        <v>2016</v>
      </c>
      <c r="G29" s="345">
        <f>IF(OR($B29="",$C29="",$D29="",$F29&lt;an_initial,$F29&gt;an_final,$I29=FALSE),"",(HLOOKUP(E29,ii12punctaje,2,FALSE))*VLOOKUP(J29,Coef!$E$2:$F$17,2,FALSE))</f>
        <v>48</v>
      </c>
      <c r="H29" s="361">
        <f t="shared" si="0"/>
        <v>1</v>
      </c>
      <c r="I29" s="362" t="b">
        <f t="shared" si="1"/>
        <v>1</v>
      </c>
      <c r="J29" s="363">
        <f t="shared" si="2"/>
        <v>3</v>
      </c>
    </row>
    <row r="30" spans="1:10" s="33" customFormat="1" ht="78.75">
      <c r="A30" s="37">
        <v>21</v>
      </c>
      <c r="B30" s="6" t="s">
        <v>1108</v>
      </c>
      <c r="C30" s="6" t="s">
        <v>1109</v>
      </c>
      <c r="D30" s="6" t="s">
        <v>1107</v>
      </c>
      <c r="E30" s="6" t="s">
        <v>657</v>
      </c>
      <c r="F30" s="489">
        <v>2016</v>
      </c>
      <c r="G30" s="345">
        <f>IF(OR($B30="",$C30="",$D30="",$F30&lt;an_initial,$F30&gt;an_final,$I30=FALSE),"",(HLOOKUP(E30,ii12punctaje,2,FALSE))*VLOOKUP(J30,Coef!$E$2:$F$17,2,FALSE))</f>
        <v>48</v>
      </c>
      <c r="H30" s="361">
        <f t="shared" si="0"/>
        <v>1</v>
      </c>
      <c r="I30" s="362" t="b">
        <f t="shared" si="1"/>
        <v>1</v>
      </c>
      <c r="J30" s="363">
        <f t="shared" si="2"/>
        <v>3</v>
      </c>
    </row>
    <row r="31" spans="1:10" s="33" customFormat="1" ht="78.75">
      <c r="A31" s="37">
        <v>22</v>
      </c>
      <c r="B31" s="6" t="s">
        <v>1110</v>
      </c>
      <c r="C31" s="6" t="s">
        <v>1111</v>
      </c>
      <c r="D31" s="6" t="s">
        <v>1112</v>
      </c>
      <c r="E31" s="6" t="s">
        <v>659</v>
      </c>
      <c r="F31" s="212">
        <v>2019</v>
      </c>
      <c r="G31" s="345">
        <f>IF(OR($B31="",$C31="",$D31="",$F31&lt;an_initial,$F31&gt;an_final,$I31=FALSE),"",(HLOOKUP(E31,ii12punctaje,2,FALSE))*VLOOKUP(J31,Coef!$E$2:$F$17,2,FALSE))</f>
        <v>10.5</v>
      </c>
      <c r="H31" s="361">
        <f t="shared" si="0"/>
        <v>1</v>
      </c>
      <c r="I31" s="362" t="b">
        <f t="shared" si="1"/>
        <v>1</v>
      </c>
      <c r="J31" s="363">
        <f t="shared" si="2"/>
        <v>4</v>
      </c>
    </row>
    <row r="32" spans="1:10" s="33" customFormat="1" ht="78.75">
      <c r="A32" s="37">
        <v>23</v>
      </c>
      <c r="B32" s="6" t="s">
        <v>1113</v>
      </c>
      <c r="C32" s="6" t="s">
        <v>1114</v>
      </c>
      <c r="D32" s="6" t="s">
        <v>1112</v>
      </c>
      <c r="E32" s="6" t="s">
        <v>659</v>
      </c>
      <c r="F32" s="489">
        <v>2019</v>
      </c>
      <c r="G32" s="345">
        <f>IF(OR($B32="",$C32="",$D32="",$F32&lt;an_initial,$F32&gt;an_final,$I32=FALSE),"",(HLOOKUP(E32,ii12punctaje,2,FALSE))*VLOOKUP(J32,Coef!$E$2:$F$17,2,FALSE))</f>
        <v>10.5</v>
      </c>
      <c r="H32" s="361">
        <f t="shared" si="0"/>
        <v>1</v>
      </c>
      <c r="I32" s="362" t="b">
        <f t="shared" si="1"/>
        <v>1</v>
      </c>
      <c r="J32" s="363">
        <f t="shared" si="2"/>
        <v>4</v>
      </c>
    </row>
    <row r="33" spans="1:10" s="33" customFormat="1" ht="78.75">
      <c r="A33" s="37">
        <v>24</v>
      </c>
      <c r="B33" s="6" t="s">
        <v>1115</v>
      </c>
      <c r="C33" s="6" t="s">
        <v>1116</v>
      </c>
      <c r="D33" s="6" t="s">
        <v>1112</v>
      </c>
      <c r="E33" s="6" t="s">
        <v>659</v>
      </c>
      <c r="F33" s="489">
        <v>2019</v>
      </c>
      <c r="G33" s="345">
        <f>IF(OR($B33="",$C33="",$D33="",$F33&lt;an_initial,$F33&gt;an_final,$I33=FALSE),"",(HLOOKUP(E33,ii12punctaje,2,FALSE))*VLOOKUP(J33,Coef!$E$2:$F$17,2,FALSE))</f>
        <v>12</v>
      </c>
      <c r="H33" s="361">
        <f t="shared" si="0"/>
        <v>1</v>
      </c>
      <c r="I33" s="362" t="b">
        <f t="shared" si="1"/>
        <v>1</v>
      </c>
      <c r="J33" s="363">
        <f t="shared" si="2"/>
        <v>3</v>
      </c>
    </row>
    <row r="34" spans="1:10" s="33" customFormat="1" ht="47.25">
      <c r="A34" s="37">
        <v>25</v>
      </c>
      <c r="B34" s="369" t="s">
        <v>1159</v>
      </c>
      <c r="C34" s="369" t="s">
        <v>1158</v>
      </c>
      <c r="D34" s="13" t="s">
        <v>1052</v>
      </c>
      <c r="E34" s="13" t="s">
        <v>659</v>
      </c>
      <c r="F34" s="495">
        <v>2020</v>
      </c>
      <c r="G34" s="345">
        <f>IF(OR($B34="",$C34="",$D34="",$F34&lt;an_initial,$F34&gt;an_final,$I34=FALSE),"",(HLOOKUP(E34,ii12punctaje,2,FALSE))*VLOOKUP(J34,Coef!$E$2:$F$17,2,FALSE))</f>
        <v>7.5</v>
      </c>
      <c r="H34" s="361">
        <f t="shared" si="0"/>
        <v>1</v>
      </c>
      <c r="I34" s="362" t="b">
        <f t="shared" si="1"/>
        <v>1</v>
      </c>
      <c r="J34" s="363">
        <f t="shared" si="2"/>
        <v>6</v>
      </c>
    </row>
    <row r="35" spans="1:10" s="33" customFormat="1" ht="47.25">
      <c r="A35" s="37">
        <v>26</v>
      </c>
      <c r="B35" s="369" t="s">
        <v>1160</v>
      </c>
      <c r="C35" s="369" t="s">
        <v>1161</v>
      </c>
      <c r="D35" s="13" t="s">
        <v>1052</v>
      </c>
      <c r="E35" s="13" t="s">
        <v>659</v>
      </c>
      <c r="F35" s="495">
        <v>2020</v>
      </c>
      <c r="G35" s="345">
        <f>IF(OR($B35="",$C35="",$D35="",$F35&lt;an_initial,$F35&gt;an_final,$I35=FALSE),"",(HLOOKUP(E35,ii12punctaje,2,FALSE))*VLOOKUP(J35,Coef!$E$2:$F$17,2,FALSE))</f>
        <v>12</v>
      </c>
      <c r="H35" s="361">
        <f t="shared" si="0"/>
        <v>1</v>
      </c>
      <c r="I35" s="362" t="b">
        <f t="shared" si="1"/>
        <v>1</v>
      </c>
      <c r="J35" s="363">
        <f t="shared" si="2"/>
        <v>3</v>
      </c>
    </row>
    <row r="36" spans="1:10" s="33" customFormat="1">
      <c r="A36" s="37">
        <v>27</v>
      </c>
      <c r="B36" s="6"/>
      <c r="C36" s="6"/>
      <c r="D36" s="6"/>
      <c r="E36" s="6"/>
      <c r="F36" s="212"/>
      <c r="G36" s="345" t="str">
        <f>IF(OR($B36="",$C36="",$D36="",$F36&lt;an_initial,$F36&gt;an_final,$I36=FALSE),"",(HLOOKUP(E36,ii12punctaje,2,FALSE))*VLOOKUP(J36,Coef!$E$2:$F$17,2,FALSE))</f>
        <v/>
      </c>
      <c r="H36" s="361" t="str">
        <f t="shared" si="0"/>
        <v/>
      </c>
      <c r="I36" s="362" t="b">
        <f t="shared" si="1"/>
        <v>0</v>
      </c>
      <c r="J36" s="363">
        <f t="shared" si="2"/>
        <v>1</v>
      </c>
    </row>
    <row r="37" spans="1:10" s="33" customFormat="1">
      <c r="A37" s="37">
        <v>28</v>
      </c>
      <c r="B37" s="6"/>
      <c r="C37" s="6"/>
      <c r="D37" s="6"/>
      <c r="E37" s="6"/>
      <c r="F37" s="212"/>
      <c r="G37" s="345" t="str">
        <f>IF(OR($B37="",$C37="",$D37="",$F37&lt;an_initial,$F37&gt;an_final,$I37=FALSE),"",(HLOOKUP(E37,ii12punctaje,2,FALSE))*VLOOKUP(J37,Coef!$E$2:$F$17,2,FALSE))</f>
        <v/>
      </c>
      <c r="H37" s="361" t="str">
        <f t="shared" si="0"/>
        <v/>
      </c>
      <c r="I37" s="362" t="b">
        <f t="shared" si="1"/>
        <v>0</v>
      </c>
      <c r="J37" s="363">
        <f t="shared" si="2"/>
        <v>1</v>
      </c>
    </row>
    <row r="38" spans="1:10" s="33" customFormat="1">
      <c r="A38" s="37">
        <v>29</v>
      </c>
      <c r="B38" s="6"/>
      <c r="C38" s="6"/>
      <c r="D38" s="6"/>
      <c r="E38" s="6"/>
      <c r="F38" s="212"/>
      <c r="G38" s="345" t="str">
        <f>IF(OR($B38="",$C38="",$D38="",$F38&lt;an_initial,$F38&gt;an_final,$I38=FALSE),"",(HLOOKUP(E38,ii12punctaje,2,FALSE))*VLOOKUP(J38,Coef!$E$2:$F$17,2,FALSE))</f>
        <v/>
      </c>
      <c r="H38" s="361" t="str">
        <f t="shared" si="0"/>
        <v/>
      </c>
      <c r="I38" s="362" t="b">
        <f t="shared" si="1"/>
        <v>0</v>
      </c>
      <c r="J38" s="363">
        <f t="shared" si="2"/>
        <v>1</v>
      </c>
    </row>
    <row r="39" spans="1:10" s="33" customFormat="1">
      <c r="A39" s="37">
        <v>30</v>
      </c>
      <c r="B39" s="6"/>
      <c r="C39" s="6"/>
      <c r="D39" s="6"/>
      <c r="E39" s="6"/>
      <c r="F39" s="212"/>
      <c r="G39" s="345" t="str">
        <f>IF(OR($B39="",$C39="",$D39="",$F39&lt;an_initial,$F39&gt;an_final,$I39=FALSE),"",(HLOOKUP(E39,ii12punctaje,2,FALSE))*VLOOKUP(J39,Coef!$E$2:$F$17,2,FALSE))</f>
        <v/>
      </c>
      <c r="H39" s="361" t="str">
        <f t="shared" si="0"/>
        <v/>
      </c>
      <c r="I39" s="362" t="b">
        <f t="shared" si="1"/>
        <v>0</v>
      </c>
      <c r="J39" s="363">
        <f t="shared" si="2"/>
        <v>1</v>
      </c>
    </row>
    <row r="40" spans="1:10" s="33" customFormat="1">
      <c r="A40" s="37">
        <v>31</v>
      </c>
      <c r="B40" s="6"/>
      <c r="C40" s="6"/>
      <c r="D40" s="6"/>
      <c r="E40" s="6"/>
      <c r="F40" s="212"/>
      <c r="G40" s="345" t="str">
        <f>IF(OR($B40="",$C40="",$D40="",$F40&lt;an_initial,$F40&gt;an_final,$I40=FALSE),"",(HLOOKUP(E40,ii12punctaje,2,FALSE))*VLOOKUP(J40,Coef!$E$2:$F$17,2,FALSE))</f>
        <v/>
      </c>
      <c r="H40" s="361" t="str">
        <f t="shared" si="0"/>
        <v/>
      </c>
      <c r="I40" s="362" t="b">
        <f t="shared" si="1"/>
        <v>0</v>
      </c>
      <c r="J40" s="363">
        <f t="shared" si="2"/>
        <v>1</v>
      </c>
    </row>
    <row r="41" spans="1:10" s="33" customFormat="1">
      <c r="A41" s="37">
        <v>32</v>
      </c>
      <c r="B41" s="6"/>
      <c r="C41" s="6"/>
      <c r="D41" s="6"/>
      <c r="E41" s="6"/>
      <c r="F41" s="212"/>
      <c r="G41" s="345" t="str">
        <f>IF(OR($B41="",$C41="",$D41="",$F41&lt;an_initial,$F41&gt;an_final,$I41=FALSE),"",(HLOOKUP(E41,ii12punctaje,2,FALSE))*VLOOKUP(J41,Coef!$E$2:$F$17,2,FALSE))</f>
        <v/>
      </c>
      <c r="H41" s="361" t="str">
        <f t="shared" si="0"/>
        <v/>
      </c>
      <c r="I41" s="362" t="b">
        <f t="shared" si="1"/>
        <v>0</v>
      </c>
      <c r="J41" s="363">
        <f t="shared" si="2"/>
        <v>1</v>
      </c>
    </row>
    <row r="42" spans="1:10" s="33" customFormat="1">
      <c r="A42" s="37">
        <v>33</v>
      </c>
      <c r="B42" s="6"/>
      <c r="C42" s="6"/>
      <c r="D42" s="6"/>
      <c r="E42" s="6"/>
      <c r="F42" s="212"/>
      <c r="G42" s="345" t="str">
        <f>IF(OR($B42="",$C42="",$D42="",$F42&lt;an_initial,$F42&gt;an_final,$I42=FALSE),"",(HLOOKUP(E42,ii12punctaje,2,FALSE))*VLOOKUP(J42,Coef!$E$2:$F$17,2,FALSE))</f>
        <v/>
      </c>
      <c r="H42" s="361" t="str">
        <f t="shared" si="0"/>
        <v/>
      </c>
      <c r="I42" s="362" t="b">
        <f t="shared" si="1"/>
        <v>0</v>
      </c>
      <c r="J42" s="363">
        <f t="shared" ref="J42:J73" si="3">LEN(B42)-LEN(SUBSTITUTE(B42,",",""))+1</f>
        <v>1</v>
      </c>
    </row>
    <row r="43" spans="1:10" s="33" customFormat="1">
      <c r="A43" s="37">
        <v>34</v>
      </c>
      <c r="B43" s="6"/>
      <c r="C43" s="6"/>
      <c r="D43" s="6"/>
      <c r="E43" s="6"/>
      <c r="F43" s="212"/>
      <c r="G43" s="345" t="str">
        <f>IF(OR($B43="",$C43="",$D43="",$F43&lt;an_initial,$F43&gt;an_final,$I43=FALSE),"",(HLOOKUP(E43,ii12punctaje,2,FALSE))*VLOOKUP(J43,Coef!$E$2:$F$17,2,FALSE))</f>
        <v/>
      </c>
      <c r="H43" s="361" t="str">
        <f t="shared" si="0"/>
        <v/>
      </c>
      <c r="I43" s="362" t="b">
        <f t="shared" si="1"/>
        <v>0</v>
      </c>
      <c r="J43" s="363">
        <f t="shared" si="3"/>
        <v>1</v>
      </c>
    </row>
    <row r="44" spans="1:10" s="33" customFormat="1">
      <c r="A44" s="37">
        <v>35</v>
      </c>
      <c r="B44" s="6"/>
      <c r="C44" s="6"/>
      <c r="D44" s="6"/>
      <c r="E44" s="6"/>
      <c r="F44" s="212"/>
      <c r="G44" s="345" t="str">
        <f>IF(OR($B44="",$C44="",$D44="",$F44&lt;an_initial,$F44&gt;an_final,$I44=FALSE),"",(HLOOKUP(E44,ii12punctaje,2,FALSE))*VLOOKUP(J44,Coef!$E$2:$F$17,2,FALSE))</f>
        <v/>
      </c>
      <c r="H44" s="361" t="str">
        <f t="shared" si="0"/>
        <v/>
      </c>
      <c r="I44" s="362" t="b">
        <f t="shared" si="1"/>
        <v>0</v>
      </c>
      <c r="J44" s="363">
        <f t="shared" si="3"/>
        <v>1</v>
      </c>
    </row>
    <row r="45" spans="1:10" s="33" customFormat="1">
      <c r="A45" s="37">
        <v>36</v>
      </c>
      <c r="B45" s="6"/>
      <c r="C45" s="6"/>
      <c r="D45" s="6"/>
      <c r="E45" s="6"/>
      <c r="F45" s="212"/>
      <c r="G45" s="345" t="str">
        <f>IF(OR($B45="",$C45="",$D45="",$F45&lt;an_initial,$F45&gt;an_final,$I45=FALSE),"",(HLOOKUP(E45,ii12punctaje,2,FALSE))*VLOOKUP(J45,Coef!$E$2:$F$17,2,FALSE))</f>
        <v/>
      </c>
      <c r="H45" s="361" t="str">
        <f t="shared" si="0"/>
        <v/>
      </c>
      <c r="I45" s="362" t="b">
        <f t="shared" si="1"/>
        <v>0</v>
      </c>
      <c r="J45" s="363">
        <f t="shared" si="3"/>
        <v>1</v>
      </c>
    </row>
    <row r="46" spans="1:10" s="33" customFormat="1">
      <c r="A46" s="37">
        <v>37</v>
      </c>
      <c r="B46" s="6"/>
      <c r="C46" s="6"/>
      <c r="D46" s="6"/>
      <c r="E46" s="6"/>
      <c r="F46" s="212"/>
      <c r="G46" s="345" t="str">
        <f>IF(OR($B46="",$C46="",$D46="",$F46&lt;an_initial,$F46&gt;an_final,$I46=FALSE),"",(HLOOKUP(E46,ii12punctaje,2,FALSE))*VLOOKUP(J46,Coef!$E$2:$F$17,2,FALSE))</f>
        <v/>
      </c>
      <c r="H46" s="361" t="str">
        <f t="shared" si="0"/>
        <v/>
      </c>
      <c r="I46" s="362" t="b">
        <f t="shared" si="1"/>
        <v>0</v>
      </c>
      <c r="J46" s="363">
        <f t="shared" si="3"/>
        <v>1</v>
      </c>
    </row>
    <row r="47" spans="1:10" s="33" customFormat="1">
      <c r="A47" s="37">
        <v>38</v>
      </c>
      <c r="B47" s="6"/>
      <c r="C47" s="6"/>
      <c r="D47" s="6"/>
      <c r="E47" s="6"/>
      <c r="F47" s="212"/>
      <c r="G47" s="345" t="str">
        <f>IF(OR($B47="",$C47="",$D47="",$F47&lt;an_initial,$F47&gt;an_final,$I47=FALSE),"",(HLOOKUP(E47,ii12punctaje,2,FALSE))*VLOOKUP(J47,Coef!$E$2:$F$17,2,FALSE))</f>
        <v/>
      </c>
      <c r="H47" s="361" t="str">
        <f t="shared" si="0"/>
        <v/>
      </c>
      <c r="I47" s="362" t="b">
        <f t="shared" si="1"/>
        <v>0</v>
      </c>
      <c r="J47" s="363">
        <f t="shared" si="3"/>
        <v>1</v>
      </c>
    </row>
    <row r="48" spans="1:10" s="33" customFormat="1">
      <c r="A48" s="37">
        <v>39</v>
      </c>
      <c r="B48" s="6"/>
      <c r="C48" s="6"/>
      <c r="D48" s="6"/>
      <c r="E48" s="6"/>
      <c r="F48" s="212"/>
      <c r="G48" s="345" t="str">
        <f>IF(OR($B48="",$C48="",$D48="",$F48&lt;an_initial,$F48&gt;an_final,$I48=FALSE),"",(HLOOKUP(E48,ii12punctaje,2,FALSE))*VLOOKUP(J48,Coef!$E$2:$F$17,2,FALSE))</f>
        <v/>
      </c>
      <c r="H48" s="361" t="str">
        <f t="shared" si="0"/>
        <v/>
      </c>
      <c r="I48" s="362" t="b">
        <f t="shared" si="1"/>
        <v>0</v>
      </c>
      <c r="J48" s="363">
        <f t="shared" si="3"/>
        <v>1</v>
      </c>
    </row>
    <row r="49" spans="1:10" s="33" customFormat="1">
      <c r="A49" s="37">
        <v>40</v>
      </c>
      <c r="B49" s="6"/>
      <c r="C49" s="6"/>
      <c r="D49" s="6"/>
      <c r="E49" s="6"/>
      <c r="F49" s="212"/>
      <c r="G49" s="345" t="str">
        <f>IF(OR($B49="",$C49="",$D49="",$F49&lt;an_initial,$F49&gt;an_final,$I49=FALSE),"",(HLOOKUP(E49,ii12punctaje,2,FALSE))*VLOOKUP(J49,Coef!$E$2:$F$17,2,FALSE))</f>
        <v/>
      </c>
      <c r="H49" s="361" t="str">
        <f t="shared" si="0"/>
        <v/>
      </c>
      <c r="I49" s="362" t="b">
        <f t="shared" si="1"/>
        <v>0</v>
      </c>
      <c r="J49" s="363">
        <f t="shared" si="3"/>
        <v>1</v>
      </c>
    </row>
    <row r="50" spans="1:10" s="33" customFormat="1">
      <c r="A50" s="37">
        <v>41</v>
      </c>
      <c r="B50" s="6"/>
      <c r="C50" s="6"/>
      <c r="D50" s="6"/>
      <c r="E50" s="6"/>
      <c r="F50" s="212"/>
      <c r="G50" s="345" t="str">
        <f>IF(OR($B50="",$C50="",$D50="",$F50&lt;an_initial,$F50&gt;an_final,$I50=FALSE),"",(HLOOKUP(E50,ii12punctaje,2,FALSE))*VLOOKUP(J50,Coef!$E$2:$F$17,2,FALSE))</f>
        <v/>
      </c>
      <c r="H50" s="361" t="str">
        <f t="shared" si="0"/>
        <v/>
      </c>
      <c r="I50" s="362" t="b">
        <f t="shared" si="1"/>
        <v>0</v>
      </c>
      <c r="J50" s="363">
        <f t="shared" si="3"/>
        <v>1</v>
      </c>
    </row>
    <row r="51" spans="1:10" s="33" customFormat="1">
      <c r="A51" s="37">
        <v>42</v>
      </c>
      <c r="B51" s="6"/>
      <c r="C51" s="6"/>
      <c r="D51" s="6"/>
      <c r="E51" s="6"/>
      <c r="F51" s="212"/>
      <c r="G51" s="345" t="str">
        <f>IF(OR($B51="",$C51="",$D51="",$F51&lt;an_initial,$F51&gt;an_final,$I51=FALSE),"",(HLOOKUP(E51,ii12punctaje,2,FALSE))*VLOOKUP(J51,Coef!$E$2:$F$17,2,FALSE))</f>
        <v/>
      </c>
      <c r="H51" s="361" t="str">
        <f t="shared" si="0"/>
        <v/>
      </c>
      <c r="I51" s="362" t="b">
        <f t="shared" si="1"/>
        <v>0</v>
      </c>
      <c r="J51" s="363">
        <f t="shared" si="3"/>
        <v>1</v>
      </c>
    </row>
    <row r="52" spans="1:10" s="33" customFormat="1">
      <c r="A52" s="37">
        <v>43</v>
      </c>
      <c r="B52" s="6"/>
      <c r="C52" s="6"/>
      <c r="D52" s="6"/>
      <c r="E52" s="6"/>
      <c r="F52" s="212"/>
      <c r="G52" s="345" t="str">
        <f>IF(OR($B52="",$C52="",$D52="",$F52&lt;an_initial,$F52&gt;an_final,$I52=FALSE),"",(HLOOKUP(E52,ii12punctaje,2,FALSE))*VLOOKUP(J52,Coef!$E$2:$F$17,2,FALSE))</f>
        <v/>
      </c>
      <c r="H52" s="361" t="str">
        <f t="shared" si="0"/>
        <v/>
      </c>
      <c r="I52" s="362" t="b">
        <f t="shared" si="1"/>
        <v>0</v>
      </c>
      <c r="J52" s="363">
        <f t="shared" si="3"/>
        <v>1</v>
      </c>
    </row>
    <row r="53" spans="1:10" s="33" customFormat="1">
      <c r="A53" s="37">
        <v>44</v>
      </c>
      <c r="B53" s="6"/>
      <c r="C53" s="6"/>
      <c r="D53" s="6"/>
      <c r="E53" s="6"/>
      <c r="F53" s="212"/>
      <c r="G53" s="345" t="str">
        <f>IF(OR($B53="",$C53="",$D53="",$F53&lt;an_initial,$F53&gt;an_final,$I53=FALSE),"",(HLOOKUP(E53,ii12punctaje,2,FALSE))*VLOOKUP(J53,Coef!$E$2:$F$17,2,FALSE))</f>
        <v/>
      </c>
      <c r="H53" s="361" t="str">
        <f t="shared" si="0"/>
        <v/>
      </c>
      <c r="I53" s="362" t="b">
        <f t="shared" si="1"/>
        <v>0</v>
      </c>
      <c r="J53" s="363">
        <f t="shared" si="3"/>
        <v>1</v>
      </c>
    </row>
    <row r="54" spans="1:10" s="33" customFormat="1">
      <c r="A54" s="37">
        <v>45</v>
      </c>
      <c r="B54" s="6"/>
      <c r="C54" s="6"/>
      <c r="D54" s="6"/>
      <c r="E54" s="6"/>
      <c r="F54" s="212"/>
      <c r="G54" s="345" t="str">
        <f>IF(OR($B54="",$C54="",$D54="",$F54&lt;an_initial,$F54&gt;an_final,$I54=FALSE),"",(HLOOKUP(E54,ii12punctaje,2,FALSE))*VLOOKUP(J54,Coef!$E$2:$F$17,2,FALSE))</f>
        <v/>
      </c>
      <c r="H54" s="361" t="str">
        <f t="shared" si="0"/>
        <v/>
      </c>
      <c r="I54" s="362" t="b">
        <f t="shared" si="1"/>
        <v>0</v>
      </c>
      <c r="J54" s="363">
        <f t="shared" si="3"/>
        <v>1</v>
      </c>
    </row>
    <row r="55" spans="1:10" s="33" customFormat="1">
      <c r="A55" s="37">
        <v>46</v>
      </c>
      <c r="B55" s="6"/>
      <c r="C55" s="6"/>
      <c r="D55" s="6"/>
      <c r="E55" s="6"/>
      <c r="F55" s="212"/>
      <c r="G55" s="345" t="str">
        <f>IF(OR($B55="",$C55="",$D55="",$F55&lt;an_initial,$F55&gt;an_final,$I55=FALSE),"",(HLOOKUP(E55,ii12punctaje,2,FALSE))*VLOOKUP(J55,Coef!$E$2:$F$17,2,FALSE))</f>
        <v/>
      </c>
      <c r="H55" s="361" t="str">
        <f t="shared" si="0"/>
        <v/>
      </c>
      <c r="I55" s="362" t="b">
        <f t="shared" si="1"/>
        <v>0</v>
      </c>
      <c r="J55" s="363">
        <f t="shared" si="3"/>
        <v>1</v>
      </c>
    </row>
    <row r="56" spans="1:10" s="33" customFormat="1">
      <c r="A56" s="37">
        <v>47</v>
      </c>
      <c r="B56" s="6"/>
      <c r="C56" s="6"/>
      <c r="D56" s="6"/>
      <c r="E56" s="6"/>
      <c r="F56" s="212"/>
      <c r="G56" s="345" t="str">
        <f>IF(OR($B56="",$C56="",$D56="",$F56&lt;an_initial,$F56&gt;an_final,$I56=FALSE),"",(HLOOKUP(E56,ii12punctaje,2,FALSE))*VLOOKUP(J56,Coef!$E$2:$F$17,2,FALSE))</f>
        <v/>
      </c>
      <c r="H56" s="361" t="str">
        <f t="shared" si="0"/>
        <v/>
      </c>
      <c r="I56" s="362" t="b">
        <f t="shared" si="1"/>
        <v>0</v>
      </c>
      <c r="J56" s="363">
        <f t="shared" si="3"/>
        <v>1</v>
      </c>
    </row>
    <row r="57" spans="1:10" s="33" customFormat="1">
      <c r="A57" s="37">
        <v>48</v>
      </c>
      <c r="B57" s="6"/>
      <c r="C57" s="6"/>
      <c r="D57" s="6"/>
      <c r="E57" s="6"/>
      <c r="F57" s="212"/>
      <c r="G57" s="345" t="str">
        <f>IF(OR($B57="",$C57="",$D57="",$F57&lt;an_initial,$F57&gt;an_final,$I57=FALSE),"",(HLOOKUP(E57,ii12punctaje,2,FALSE))*VLOOKUP(J57,Coef!$E$2:$F$17,2,FALSE))</f>
        <v/>
      </c>
      <c r="H57" s="361" t="str">
        <f t="shared" si="0"/>
        <v/>
      </c>
      <c r="I57" s="362" t="b">
        <f t="shared" si="1"/>
        <v>0</v>
      </c>
      <c r="J57" s="363">
        <f t="shared" si="3"/>
        <v>1</v>
      </c>
    </row>
    <row r="58" spans="1:10" s="33" customFormat="1">
      <c r="A58" s="37">
        <v>49</v>
      </c>
      <c r="B58" s="6"/>
      <c r="C58" s="6"/>
      <c r="D58" s="6"/>
      <c r="E58" s="6"/>
      <c r="F58" s="212"/>
      <c r="G58" s="345" t="str">
        <f>IF(OR($B58="",$C58="",$D58="",$F58&lt;an_initial,$F58&gt;an_final,$I58=FALSE),"",(HLOOKUP(E58,ii12punctaje,2,FALSE))*VLOOKUP(J58,Coef!$E$2:$F$17,2,FALSE))</f>
        <v/>
      </c>
      <c r="H58" s="361" t="str">
        <f t="shared" si="0"/>
        <v/>
      </c>
      <c r="I58" s="362" t="b">
        <f t="shared" si="1"/>
        <v>0</v>
      </c>
      <c r="J58" s="363">
        <f t="shared" si="3"/>
        <v>1</v>
      </c>
    </row>
    <row r="59" spans="1:10" s="33" customFormat="1">
      <c r="A59" s="37">
        <v>50</v>
      </c>
      <c r="B59" s="6"/>
      <c r="C59" s="6"/>
      <c r="D59" s="6"/>
      <c r="E59" s="6"/>
      <c r="F59" s="212"/>
      <c r="G59" s="345" t="str">
        <f>IF(OR($B59="",$C59="",$D59="",$F59&lt;an_initial,$F59&gt;an_final,$I59=FALSE),"",(HLOOKUP(E59,ii12punctaje,2,FALSE))*VLOOKUP(J59,Coef!$E$2:$F$17,2,FALSE))</f>
        <v/>
      </c>
      <c r="H59" s="361" t="str">
        <f t="shared" si="0"/>
        <v/>
      </c>
      <c r="I59" s="362" t="b">
        <f t="shared" si="1"/>
        <v>0</v>
      </c>
      <c r="J59" s="363">
        <f t="shared" si="3"/>
        <v>1</v>
      </c>
    </row>
    <row r="60" spans="1:10" s="33" customFormat="1">
      <c r="A60" s="37">
        <v>51</v>
      </c>
      <c r="B60" s="6"/>
      <c r="C60" s="6"/>
      <c r="D60" s="6"/>
      <c r="E60" s="6"/>
      <c r="F60" s="212"/>
      <c r="G60" s="345" t="str">
        <f>IF(OR($B60="",$C60="",$D60="",$F60&lt;an_initial,$F60&gt;an_final,$I60=FALSE),"",(HLOOKUP(E60,ii12punctaje,2,FALSE))*VLOOKUP(J60,Coef!$E$2:$F$17,2,FALSE))</f>
        <v/>
      </c>
      <c r="H60" s="361" t="str">
        <f t="shared" si="0"/>
        <v/>
      </c>
      <c r="I60" s="362" t="b">
        <f t="shared" si="1"/>
        <v>0</v>
      </c>
      <c r="J60" s="363">
        <f t="shared" si="3"/>
        <v>1</v>
      </c>
    </row>
    <row r="61" spans="1:10" s="33" customFormat="1">
      <c r="A61" s="37">
        <v>52</v>
      </c>
      <c r="B61" s="6"/>
      <c r="C61" s="6"/>
      <c r="D61" s="6"/>
      <c r="E61" s="6"/>
      <c r="F61" s="212"/>
      <c r="G61" s="345" t="str">
        <f>IF(OR($B61="",$C61="",$D61="",$F61&lt;an_initial,$F61&gt;an_final,$I61=FALSE),"",(HLOOKUP(E61,ii12punctaje,2,FALSE))*VLOOKUP(J61,Coef!$E$2:$F$17,2,FALSE))</f>
        <v/>
      </c>
      <c r="H61" s="361" t="str">
        <f t="shared" si="0"/>
        <v/>
      </c>
      <c r="I61" s="362" t="b">
        <f t="shared" si="1"/>
        <v>0</v>
      </c>
      <c r="J61" s="363">
        <f t="shared" si="3"/>
        <v>1</v>
      </c>
    </row>
    <row r="62" spans="1:10" s="33" customFormat="1">
      <c r="A62" s="37">
        <v>53</v>
      </c>
      <c r="B62" s="6"/>
      <c r="C62" s="6"/>
      <c r="D62" s="6"/>
      <c r="E62" s="6"/>
      <c r="F62" s="212"/>
      <c r="G62" s="345" t="str">
        <f>IF(OR($B62="",$C62="",$D62="",$F62&lt;an_initial,$F62&gt;an_final,$I62=FALSE),"",(HLOOKUP(E62,ii12punctaje,2,FALSE))*VLOOKUP(J62,Coef!$E$2:$F$17,2,FALSE))</f>
        <v/>
      </c>
      <c r="H62" s="361" t="str">
        <f t="shared" si="0"/>
        <v/>
      </c>
      <c r="I62" s="362" t="b">
        <f t="shared" si="1"/>
        <v>0</v>
      </c>
      <c r="J62" s="363">
        <f t="shared" si="3"/>
        <v>1</v>
      </c>
    </row>
    <row r="63" spans="1:10" s="33" customFormat="1">
      <c r="A63" s="37">
        <v>54</v>
      </c>
      <c r="B63" s="6"/>
      <c r="C63" s="6"/>
      <c r="D63" s="6"/>
      <c r="E63" s="6"/>
      <c r="F63" s="212"/>
      <c r="G63" s="345" t="str">
        <f>IF(OR($B63="",$C63="",$D63="",$F63&lt;an_initial,$F63&gt;an_final,$I63=FALSE),"",(HLOOKUP(E63,ii12punctaje,2,FALSE))*VLOOKUP(J63,Coef!$E$2:$F$17,2,FALSE))</f>
        <v/>
      </c>
      <c r="H63" s="361" t="str">
        <f t="shared" si="0"/>
        <v/>
      </c>
      <c r="I63" s="362" t="b">
        <f t="shared" si="1"/>
        <v>0</v>
      </c>
      <c r="J63" s="363">
        <f t="shared" si="3"/>
        <v>1</v>
      </c>
    </row>
    <row r="64" spans="1:10" s="33" customFormat="1">
      <c r="A64" s="37">
        <v>55</v>
      </c>
      <c r="B64" s="6"/>
      <c r="C64" s="6"/>
      <c r="D64" s="6"/>
      <c r="E64" s="6"/>
      <c r="F64" s="212"/>
      <c r="G64" s="345" t="str">
        <f>IF(OR($B64="",$C64="",$D64="",$F64&lt;an_initial,$F64&gt;an_final,$I64=FALSE),"",(HLOOKUP(E64,ii12punctaje,2,FALSE))*VLOOKUP(J64,Coef!$E$2:$F$17,2,FALSE))</f>
        <v/>
      </c>
      <c r="H64" s="361" t="str">
        <f t="shared" si="0"/>
        <v/>
      </c>
      <c r="I64" s="362" t="b">
        <f t="shared" si="1"/>
        <v>0</v>
      </c>
      <c r="J64" s="363">
        <f t="shared" si="3"/>
        <v>1</v>
      </c>
    </row>
    <row r="65" spans="1:11" s="33" customFormat="1">
      <c r="A65" s="37">
        <v>56</v>
      </c>
      <c r="B65" s="6"/>
      <c r="C65" s="6"/>
      <c r="D65" s="6"/>
      <c r="E65" s="6"/>
      <c r="F65" s="212"/>
      <c r="G65" s="345" t="str">
        <f>IF(OR($B65="",$C65="",$D65="",$F65&lt;an_initial,$F65&gt;an_final,$I65=FALSE),"",(HLOOKUP(E65,ii12punctaje,2,FALSE))*VLOOKUP(J65,Coef!$E$2:$F$17,2,FALSE))</f>
        <v/>
      </c>
      <c r="H65" s="361" t="str">
        <f t="shared" si="0"/>
        <v/>
      </c>
      <c r="I65" s="362" t="b">
        <f t="shared" si="1"/>
        <v>0</v>
      </c>
      <c r="J65" s="363">
        <f t="shared" si="3"/>
        <v>1</v>
      </c>
    </row>
    <row r="66" spans="1:11" s="33" customFormat="1">
      <c r="A66" s="37">
        <v>57</v>
      </c>
      <c r="B66" s="6"/>
      <c r="C66" s="6"/>
      <c r="D66" s="6"/>
      <c r="E66" s="6"/>
      <c r="F66" s="212"/>
      <c r="G66" s="345" t="str">
        <f>IF(OR($B66="",$C66="",$D66="",$F66&lt;an_initial,$F66&gt;an_final,$I66=FALSE),"",(HLOOKUP(E66,ii12punctaje,2,FALSE))*VLOOKUP(J66,Coef!$E$2:$F$17,2,FALSE))</f>
        <v/>
      </c>
      <c r="H66" s="361" t="str">
        <f t="shared" si="0"/>
        <v/>
      </c>
      <c r="I66" s="362" t="b">
        <f t="shared" si="1"/>
        <v>0</v>
      </c>
      <c r="J66" s="363">
        <f t="shared" si="3"/>
        <v>1</v>
      </c>
    </row>
    <row r="67" spans="1:11" s="33" customFormat="1">
      <c r="A67" s="37">
        <v>58</v>
      </c>
      <c r="B67" s="6"/>
      <c r="C67" s="6"/>
      <c r="D67" s="6"/>
      <c r="E67" s="6"/>
      <c r="F67" s="212"/>
      <c r="G67" s="345" t="str">
        <f>IF(OR($B67="",$C67="",$D67="",$F67&lt;an_initial,$F67&gt;an_final,$I67=FALSE),"",(HLOOKUP(E67,ii12punctaje,2,FALSE))*VLOOKUP(J67,Coef!$E$2:$F$17,2,FALSE))</f>
        <v/>
      </c>
      <c r="H67" s="361" t="str">
        <f t="shared" si="0"/>
        <v/>
      </c>
      <c r="I67" s="362" t="b">
        <f t="shared" si="1"/>
        <v>0</v>
      </c>
      <c r="J67" s="363">
        <f t="shared" si="3"/>
        <v>1</v>
      </c>
    </row>
    <row r="68" spans="1:11" s="33" customFormat="1">
      <c r="A68" s="37">
        <v>59</v>
      </c>
      <c r="B68" s="6"/>
      <c r="C68" s="6"/>
      <c r="D68" s="6"/>
      <c r="E68" s="6"/>
      <c r="F68" s="212"/>
      <c r="G68" s="345" t="str">
        <f>IF(OR($B68="",$C68="",$D68="",$F68&lt;an_initial,$F68&gt;an_final,$I68=FALSE),"",(HLOOKUP(E68,ii12punctaje,2,FALSE))*VLOOKUP(J68,Coef!$E$2:$F$17,2,FALSE))</f>
        <v/>
      </c>
      <c r="H68" s="361" t="str">
        <f t="shared" si="0"/>
        <v/>
      </c>
      <c r="I68" s="362" t="b">
        <f t="shared" si="1"/>
        <v>0</v>
      </c>
      <c r="J68" s="363">
        <f t="shared" si="3"/>
        <v>1</v>
      </c>
    </row>
    <row r="69" spans="1:11" s="33" customFormat="1">
      <c r="A69" s="37">
        <v>60</v>
      </c>
      <c r="B69" s="6"/>
      <c r="C69" s="6"/>
      <c r="D69" s="6"/>
      <c r="E69" s="6"/>
      <c r="F69" s="212"/>
      <c r="G69" s="345" t="str">
        <f>IF(OR($B69="",$C69="",$D69="",$F69&lt;an_initial,$F69&gt;an_final,$I69=FALSE),"",(HLOOKUP(E69,ii12punctaje,2,FALSE))*VLOOKUP(J69,Coef!$E$2:$F$17,2,FALSE))</f>
        <v/>
      </c>
      <c r="H69" s="361" t="str">
        <f t="shared" si="0"/>
        <v/>
      </c>
      <c r="I69" s="362" t="b">
        <f t="shared" si="1"/>
        <v>0</v>
      </c>
      <c r="J69" s="363">
        <f t="shared" si="3"/>
        <v>1</v>
      </c>
    </row>
    <row r="70" spans="1:11" s="33" customFormat="1">
      <c r="A70" s="37">
        <v>61</v>
      </c>
      <c r="B70" s="6"/>
      <c r="C70" s="6"/>
      <c r="D70" s="6"/>
      <c r="E70" s="6"/>
      <c r="F70" s="212"/>
      <c r="G70" s="345" t="str">
        <f>IF(OR($B70="",$C70="",$D70="",$F70&lt;an_initial,$F70&gt;an_final,$I70=FALSE),"",(HLOOKUP(E70,ii12punctaje,2,FALSE))*VLOOKUP(J70,Coef!$E$2:$F$17,2,FALSE))</f>
        <v/>
      </c>
      <c r="H70" s="361" t="str">
        <f t="shared" si="0"/>
        <v/>
      </c>
      <c r="I70" s="362" t="b">
        <f t="shared" si="1"/>
        <v>0</v>
      </c>
      <c r="J70" s="363">
        <f t="shared" si="3"/>
        <v>1</v>
      </c>
    </row>
    <row r="71" spans="1:11" s="33" customFormat="1">
      <c r="A71" s="37">
        <v>62</v>
      </c>
      <c r="B71" s="6"/>
      <c r="C71" s="6"/>
      <c r="D71" s="6"/>
      <c r="E71" s="6"/>
      <c r="F71" s="212"/>
      <c r="G71" s="345" t="str">
        <f>IF(OR($B71="",$C71="",$D71="",$F71&lt;an_initial,$F71&gt;an_final,$I71=FALSE),"",(HLOOKUP(E71,ii12punctaje,2,FALSE))*VLOOKUP(J71,Coef!$E$2:$F$17,2,FALSE))</f>
        <v/>
      </c>
      <c r="H71" s="361" t="str">
        <f t="shared" si="0"/>
        <v/>
      </c>
      <c r="I71" s="362" t="b">
        <f t="shared" si="1"/>
        <v>0</v>
      </c>
      <c r="J71" s="363">
        <f t="shared" si="3"/>
        <v>1</v>
      </c>
    </row>
    <row r="72" spans="1:11" s="33" customFormat="1">
      <c r="A72" s="37">
        <v>63</v>
      </c>
      <c r="B72" s="6"/>
      <c r="C72" s="6"/>
      <c r="D72" s="6"/>
      <c r="E72" s="6"/>
      <c r="F72" s="212"/>
      <c r="G72" s="345" t="str">
        <f>IF(OR($B72="",$C72="",$D72="",$F72&lt;an_initial,$F72&gt;an_final,$I72=FALSE),"",(HLOOKUP(E72,ii12punctaje,2,FALSE))*VLOOKUP(J72,Coef!$E$2:$F$17,2,FALSE))</f>
        <v/>
      </c>
      <c r="H72" s="361" t="str">
        <f t="shared" si="0"/>
        <v/>
      </c>
      <c r="I72" s="362" t="b">
        <f t="shared" si="1"/>
        <v>0</v>
      </c>
      <c r="J72" s="363">
        <f t="shared" si="3"/>
        <v>1</v>
      </c>
    </row>
    <row r="73" spans="1:11" s="33" customFormat="1">
      <c r="A73" s="37">
        <v>64</v>
      </c>
      <c r="B73" s="6"/>
      <c r="C73" s="6"/>
      <c r="D73" s="6"/>
      <c r="E73" s="6"/>
      <c r="F73" s="212"/>
      <c r="G73" s="345" t="str">
        <f>IF(OR($B73="",$C73="",$D73="",$F73&lt;an_initial,$F73&gt;an_final,$I73=FALSE),"",(HLOOKUP(E73,ii12punctaje,2,FALSE))*VLOOKUP(J73,Coef!$E$2:$F$17,2,FALSE))</f>
        <v/>
      </c>
      <c r="H73" s="361" t="str">
        <f t="shared" si="0"/>
        <v/>
      </c>
      <c r="I73" s="362" t="b">
        <f t="shared" si="1"/>
        <v>0</v>
      </c>
      <c r="J73" s="363">
        <f t="shared" si="3"/>
        <v>1</v>
      </c>
    </row>
    <row r="74" spans="1:11" s="33" customFormat="1">
      <c r="A74" s="37">
        <v>65</v>
      </c>
      <c r="B74" s="6"/>
      <c r="C74" s="6"/>
      <c r="D74" s="6"/>
      <c r="E74" s="6"/>
      <c r="F74" s="212"/>
      <c r="G74" s="345" t="str">
        <f>IF(OR($B74="",$C74="",$D74="",$F74&lt;an_initial,$F74&gt;an_final,$I74=FALSE),"",(HLOOKUP(E74,ii12punctaje,2,FALSE))*VLOOKUP(J74,Coef!$E$2:$F$17,2,FALSE))</f>
        <v/>
      </c>
      <c r="H74" s="361" t="str">
        <f t="shared" ref="H74:H137" si="4">IF(OR($B74="",$C74="",$D74="",$F74&gt;an_final,$I74=FALSE),"",IF($F74&gt;=an_initial,1,""))</f>
        <v/>
      </c>
      <c r="I74" s="362" t="b">
        <f t="shared" ref="I74:I137" si="5">IF(nume_candidat="",FALSE,ISNUMBER(SEARCH(nume_candidat,$B74)))</f>
        <v>0</v>
      </c>
      <c r="J74" s="363">
        <f t="shared" ref="J74:J105" si="6">LEN(B74)-LEN(SUBSTITUTE(B74,",",""))+1</f>
        <v>1</v>
      </c>
    </row>
    <row r="75" spans="1:11" s="33" customFormat="1">
      <c r="A75" s="37">
        <v>66</v>
      </c>
      <c r="B75" s="6"/>
      <c r="C75" s="6"/>
      <c r="D75" s="6"/>
      <c r="E75" s="6"/>
      <c r="F75" s="212"/>
      <c r="G75" s="345" t="str">
        <f>IF(OR($B75="",$C75="",$D75="",$F75&lt;an_initial,$F75&gt;an_final,$I75=FALSE),"",(HLOOKUP(E75,ii12punctaje,2,FALSE))*VLOOKUP(J75,Coef!$E$2:$F$17,2,FALSE))</f>
        <v/>
      </c>
      <c r="H75" s="361" t="str">
        <f t="shared" si="4"/>
        <v/>
      </c>
      <c r="I75" s="362" t="b">
        <f t="shared" si="5"/>
        <v>0</v>
      </c>
      <c r="J75" s="363">
        <f t="shared" si="6"/>
        <v>1</v>
      </c>
    </row>
    <row r="76" spans="1:11" s="33" customFormat="1">
      <c r="A76" s="37">
        <v>67</v>
      </c>
      <c r="B76" s="6"/>
      <c r="C76" s="6"/>
      <c r="D76" s="6"/>
      <c r="E76" s="6"/>
      <c r="F76" s="212"/>
      <c r="G76" s="345" t="str">
        <f>IF(OR($B76="",$C76="",$D76="",$F76&lt;an_initial,$F76&gt;an_final,$I76=FALSE),"",(HLOOKUP(E76,ii12punctaje,2,FALSE))*VLOOKUP(J76,Coef!$E$2:$F$17,2,FALSE))</f>
        <v/>
      </c>
      <c r="H76" s="361" t="str">
        <f t="shared" si="4"/>
        <v/>
      </c>
      <c r="I76" s="362" t="b">
        <f t="shared" si="5"/>
        <v>0</v>
      </c>
      <c r="J76" s="363">
        <f t="shared" si="6"/>
        <v>1</v>
      </c>
    </row>
    <row r="77" spans="1:11" s="33" customFormat="1">
      <c r="A77" s="37">
        <v>68</v>
      </c>
      <c r="B77" s="6"/>
      <c r="C77" s="6"/>
      <c r="D77" s="6"/>
      <c r="E77" s="6"/>
      <c r="F77" s="212"/>
      <c r="G77" s="345" t="str">
        <f>IF(OR($B77="",$C77="",$D77="",$F77&lt;an_initial,$F77&gt;an_final,$I77=FALSE),"",(HLOOKUP(E77,ii12punctaje,2,FALSE))*VLOOKUP(J77,Coef!$E$2:$F$17,2,FALSE))</f>
        <v/>
      </c>
      <c r="H77" s="361" t="str">
        <f t="shared" si="4"/>
        <v/>
      </c>
      <c r="I77" s="362" t="b">
        <f t="shared" si="5"/>
        <v>0</v>
      </c>
      <c r="J77" s="363">
        <f t="shared" si="6"/>
        <v>1</v>
      </c>
    </row>
    <row r="78" spans="1:11" s="33" customFormat="1">
      <c r="A78" s="37">
        <v>69</v>
      </c>
      <c r="B78" s="6"/>
      <c r="C78" s="6"/>
      <c r="D78" s="6"/>
      <c r="E78" s="6"/>
      <c r="F78" s="212"/>
      <c r="G78" s="345" t="str">
        <f>IF(OR($B78="",$C78="",$D78="",$F78&lt;an_initial,$F78&gt;an_final,$I78=FALSE),"",(HLOOKUP(E78,ii12punctaje,2,FALSE))*VLOOKUP(J78,Coef!$E$2:$F$17,2,FALSE))</f>
        <v/>
      </c>
      <c r="H78" s="361" t="str">
        <f t="shared" si="4"/>
        <v/>
      </c>
      <c r="I78" s="362" t="b">
        <f t="shared" si="5"/>
        <v>0</v>
      </c>
      <c r="J78" s="363">
        <f t="shared" si="6"/>
        <v>1</v>
      </c>
    </row>
    <row r="79" spans="1:11" s="33" customFormat="1">
      <c r="A79" s="37">
        <v>70</v>
      </c>
      <c r="B79" s="6"/>
      <c r="C79" s="6"/>
      <c r="D79" s="6"/>
      <c r="E79" s="6"/>
      <c r="F79" s="212"/>
      <c r="G79" s="345" t="str">
        <f>IF(OR($B79="",$C79="",$D79="",$F79&lt;an_initial,$F79&gt;an_final,$I79=FALSE),"",(HLOOKUP(E79,ii12punctaje,2,FALSE))*VLOOKUP(J79,Coef!$E$2:$F$17,2,FALSE))</f>
        <v/>
      </c>
      <c r="H79" s="361" t="str">
        <f t="shared" si="4"/>
        <v/>
      </c>
      <c r="I79" s="362" t="b">
        <f t="shared" si="5"/>
        <v>0</v>
      </c>
      <c r="J79" s="363">
        <f t="shared" si="6"/>
        <v>1</v>
      </c>
    </row>
    <row r="80" spans="1:11">
      <c r="A80" s="37">
        <v>71</v>
      </c>
      <c r="B80" s="6"/>
      <c r="C80" s="6"/>
      <c r="D80" s="6"/>
      <c r="E80" s="6"/>
      <c r="F80" s="212"/>
      <c r="G80" s="345" t="str">
        <f>IF(OR($B80="",$C80="",$D80="",$F80&lt;an_initial,$F80&gt;an_final,$I80=FALSE),"",(HLOOKUP(E80,ii12punctaje,2,FALSE))*VLOOKUP(J80,Coef!$E$2:$F$17,2,FALSE))</f>
        <v/>
      </c>
      <c r="H80" s="361" t="str">
        <f t="shared" si="4"/>
        <v/>
      </c>
      <c r="I80" s="362" t="b">
        <f t="shared" si="5"/>
        <v>0</v>
      </c>
      <c r="J80" s="363">
        <f t="shared" si="6"/>
        <v>1</v>
      </c>
      <c r="K80" s="33"/>
    </row>
    <row r="81" spans="1:11">
      <c r="A81" s="37">
        <v>72</v>
      </c>
      <c r="B81" s="6"/>
      <c r="C81" s="6"/>
      <c r="D81" s="6"/>
      <c r="E81" s="6"/>
      <c r="F81" s="212"/>
      <c r="G81" s="345" t="str">
        <f>IF(OR($B81="",$C81="",$D81="",$F81&lt;an_initial,$F81&gt;an_final,$I81=FALSE),"",(HLOOKUP(E81,ii12punctaje,2,FALSE))*VLOOKUP(J81,Coef!$E$2:$F$17,2,FALSE))</f>
        <v/>
      </c>
      <c r="H81" s="361" t="str">
        <f t="shared" si="4"/>
        <v/>
      </c>
      <c r="I81" s="362" t="b">
        <f t="shared" si="5"/>
        <v>0</v>
      </c>
      <c r="J81" s="363">
        <f t="shared" si="6"/>
        <v>1</v>
      </c>
      <c r="K81" s="33"/>
    </row>
    <row r="82" spans="1:11">
      <c r="A82" s="37">
        <v>73</v>
      </c>
      <c r="B82" s="6"/>
      <c r="C82" s="6"/>
      <c r="D82" s="6"/>
      <c r="E82" s="6"/>
      <c r="F82" s="212"/>
      <c r="G82" s="345" t="str">
        <f>IF(OR($B82="",$C82="",$D82="",$F82&lt;an_initial,$F82&gt;an_final,$I82=FALSE),"",(HLOOKUP(E82,ii12punctaje,2,FALSE))*VLOOKUP(J82,Coef!$E$2:$F$17,2,FALSE))</f>
        <v/>
      </c>
      <c r="H82" s="361" t="str">
        <f t="shared" si="4"/>
        <v/>
      </c>
      <c r="I82" s="362" t="b">
        <f t="shared" si="5"/>
        <v>0</v>
      </c>
      <c r="J82" s="363">
        <f t="shared" si="6"/>
        <v>1</v>
      </c>
      <c r="K82" s="33"/>
    </row>
    <row r="83" spans="1:11">
      <c r="A83" s="37">
        <v>74</v>
      </c>
      <c r="B83" s="6"/>
      <c r="C83" s="6"/>
      <c r="D83" s="6"/>
      <c r="E83" s="6"/>
      <c r="F83" s="212"/>
      <c r="G83" s="345" t="str">
        <f>IF(OR($B83="",$C83="",$D83="",$F83&lt;an_initial,$F83&gt;an_final,$I83=FALSE),"",(HLOOKUP(E83,ii12punctaje,2,FALSE))*VLOOKUP(J83,Coef!$E$2:$F$17,2,FALSE))</f>
        <v/>
      </c>
      <c r="H83" s="361" t="str">
        <f t="shared" si="4"/>
        <v/>
      </c>
      <c r="I83" s="362" t="b">
        <f t="shared" si="5"/>
        <v>0</v>
      </c>
      <c r="J83" s="363">
        <f t="shared" si="6"/>
        <v>1</v>
      </c>
      <c r="K83" s="33"/>
    </row>
    <row r="84" spans="1:11">
      <c r="A84" s="37">
        <v>75</v>
      </c>
      <c r="B84" s="6"/>
      <c r="C84" s="6"/>
      <c r="D84" s="6"/>
      <c r="E84" s="6"/>
      <c r="F84" s="212"/>
      <c r="G84" s="345" t="str">
        <f>IF(OR($B84="",$C84="",$D84="",$F84&lt;an_initial,$F84&gt;an_final,$I84=FALSE),"",(HLOOKUP(E84,ii12punctaje,2,FALSE))*VLOOKUP(J84,Coef!$E$2:$F$17,2,FALSE))</f>
        <v/>
      </c>
      <c r="H84" s="361" t="str">
        <f t="shared" si="4"/>
        <v/>
      </c>
      <c r="I84" s="362" t="b">
        <f t="shared" si="5"/>
        <v>0</v>
      </c>
      <c r="J84" s="363">
        <f t="shared" si="6"/>
        <v>1</v>
      </c>
      <c r="K84" s="33"/>
    </row>
    <row r="85" spans="1:11">
      <c r="A85" s="37">
        <v>76</v>
      </c>
      <c r="B85" s="6"/>
      <c r="C85" s="6"/>
      <c r="D85" s="6"/>
      <c r="E85" s="6"/>
      <c r="F85" s="212"/>
      <c r="G85" s="345" t="str">
        <f>IF(OR($B85="",$C85="",$D85="",$F85&lt;an_initial,$F85&gt;an_final,$I85=FALSE),"",(HLOOKUP(E85,ii12punctaje,2,FALSE))*VLOOKUP(J85,Coef!$E$2:$F$17,2,FALSE))</f>
        <v/>
      </c>
      <c r="H85" s="361" t="str">
        <f t="shared" si="4"/>
        <v/>
      </c>
      <c r="I85" s="362" t="b">
        <f t="shared" si="5"/>
        <v>0</v>
      </c>
      <c r="J85" s="363">
        <f t="shared" si="6"/>
        <v>1</v>
      </c>
      <c r="K85" s="33"/>
    </row>
    <row r="86" spans="1:11">
      <c r="A86" s="37">
        <v>77</v>
      </c>
      <c r="B86" s="6"/>
      <c r="C86" s="6"/>
      <c r="D86" s="6"/>
      <c r="E86" s="6"/>
      <c r="F86" s="212"/>
      <c r="G86" s="345" t="str">
        <f>IF(OR($B86="",$C86="",$D86="",$F86&lt;an_initial,$F86&gt;an_final,$I86=FALSE),"",(HLOOKUP(E86,ii12punctaje,2,FALSE))*VLOOKUP(J86,Coef!$E$2:$F$17,2,FALSE))</f>
        <v/>
      </c>
      <c r="H86" s="361" t="str">
        <f t="shared" si="4"/>
        <v/>
      </c>
      <c r="I86" s="362" t="b">
        <f t="shared" si="5"/>
        <v>0</v>
      </c>
      <c r="J86" s="363">
        <f t="shared" si="6"/>
        <v>1</v>
      </c>
      <c r="K86" s="33"/>
    </row>
    <row r="87" spans="1:11">
      <c r="A87" s="37">
        <v>78</v>
      </c>
      <c r="B87" s="6"/>
      <c r="C87" s="6"/>
      <c r="D87" s="6"/>
      <c r="E87" s="6"/>
      <c r="F87" s="212"/>
      <c r="G87" s="345" t="str">
        <f>IF(OR($B87="",$C87="",$D87="",$F87&lt;an_initial,$F87&gt;an_final,$I87=FALSE),"",(HLOOKUP(E87,ii12punctaje,2,FALSE))*VLOOKUP(J87,Coef!$E$2:$F$17,2,FALSE))</f>
        <v/>
      </c>
      <c r="H87" s="361" t="str">
        <f t="shared" si="4"/>
        <v/>
      </c>
      <c r="I87" s="362" t="b">
        <f t="shared" si="5"/>
        <v>0</v>
      </c>
      <c r="J87" s="363">
        <f t="shared" si="6"/>
        <v>1</v>
      </c>
      <c r="K87" s="33"/>
    </row>
    <row r="88" spans="1:11">
      <c r="A88" s="37">
        <v>79</v>
      </c>
      <c r="B88" s="6"/>
      <c r="C88" s="6"/>
      <c r="D88" s="6"/>
      <c r="E88" s="6"/>
      <c r="F88" s="212"/>
      <c r="G88" s="345" t="str">
        <f>IF(OR($B88="",$C88="",$D88="",$F88&lt;an_initial,$F88&gt;an_final,$I88=FALSE),"",(HLOOKUP(E88,ii12punctaje,2,FALSE))*VLOOKUP(J88,Coef!$E$2:$F$17,2,FALSE))</f>
        <v/>
      </c>
      <c r="H88" s="361" t="str">
        <f t="shared" si="4"/>
        <v/>
      </c>
      <c r="I88" s="362" t="b">
        <f t="shared" si="5"/>
        <v>0</v>
      </c>
      <c r="J88" s="363">
        <f t="shared" si="6"/>
        <v>1</v>
      </c>
      <c r="K88" s="33"/>
    </row>
    <row r="89" spans="1:11">
      <c r="A89" s="37">
        <v>80</v>
      </c>
      <c r="B89" s="6"/>
      <c r="C89" s="6"/>
      <c r="D89" s="6"/>
      <c r="E89" s="6"/>
      <c r="F89" s="212"/>
      <c r="G89" s="345" t="str">
        <f>IF(OR($B89="",$C89="",$D89="",$F89&lt;an_initial,$F89&gt;an_final,$I89=FALSE),"",(HLOOKUP(E89,ii12punctaje,2,FALSE))*VLOOKUP(J89,Coef!$E$2:$F$17,2,FALSE))</f>
        <v/>
      </c>
      <c r="H89" s="361" t="str">
        <f t="shared" si="4"/>
        <v/>
      </c>
      <c r="I89" s="362" t="b">
        <f t="shared" si="5"/>
        <v>0</v>
      </c>
      <c r="J89" s="363">
        <f t="shared" si="6"/>
        <v>1</v>
      </c>
      <c r="K89" s="33"/>
    </row>
    <row r="90" spans="1:11">
      <c r="A90" s="37">
        <v>81</v>
      </c>
      <c r="B90" s="6"/>
      <c r="C90" s="6"/>
      <c r="D90" s="6"/>
      <c r="E90" s="6"/>
      <c r="F90" s="212"/>
      <c r="G90" s="345" t="str">
        <f>IF(OR($B90="",$C90="",$D90="",$F90&lt;an_initial,$F90&gt;an_final,$I90=FALSE),"",(HLOOKUP(E90,ii12punctaje,2,FALSE))*VLOOKUP(J90,Coef!$E$2:$F$17,2,FALSE))</f>
        <v/>
      </c>
      <c r="H90" s="361" t="str">
        <f t="shared" si="4"/>
        <v/>
      </c>
      <c r="I90" s="362" t="b">
        <f t="shared" si="5"/>
        <v>0</v>
      </c>
      <c r="J90" s="363">
        <f t="shared" si="6"/>
        <v>1</v>
      </c>
      <c r="K90" s="33"/>
    </row>
    <row r="91" spans="1:11">
      <c r="A91" s="37">
        <v>82</v>
      </c>
      <c r="B91" s="6"/>
      <c r="C91" s="6"/>
      <c r="D91" s="6"/>
      <c r="E91" s="6"/>
      <c r="F91" s="212"/>
      <c r="G91" s="345" t="str">
        <f>IF(OR($B91="",$C91="",$D91="",$F91&lt;an_initial,$F91&gt;an_final,$I91=FALSE),"",(HLOOKUP(E91,ii12punctaje,2,FALSE))*VLOOKUP(J91,Coef!$E$2:$F$17,2,FALSE))</f>
        <v/>
      </c>
      <c r="H91" s="361" t="str">
        <f t="shared" si="4"/>
        <v/>
      </c>
      <c r="I91" s="362" t="b">
        <f t="shared" si="5"/>
        <v>0</v>
      </c>
      <c r="J91" s="363">
        <f t="shared" si="6"/>
        <v>1</v>
      </c>
      <c r="K91" s="33"/>
    </row>
    <row r="92" spans="1:11">
      <c r="A92" s="37">
        <v>83</v>
      </c>
      <c r="B92" s="6"/>
      <c r="C92" s="6"/>
      <c r="D92" s="6"/>
      <c r="E92" s="6"/>
      <c r="F92" s="212"/>
      <c r="G92" s="345" t="str">
        <f>IF(OR($B92="",$C92="",$D92="",$F92&lt;an_initial,$F92&gt;an_final,$I92=FALSE),"",(HLOOKUP(E92,ii12punctaje,2,FALSE))*VLOOKUP(J92,Coef!$E$2:$F$17,2,FALSE))</f>
        <v/>
      </c>
      <c r="H92" s="361" t="str">
        <f t="shared" si="4"/>
        <v/>
      </c>
      <c r="I92" s="362" t="b">
        <f t="shared" si="5"/>
        <v>0</v>
      </c>
      <c r="J92" s="363">
        <f t="shared" si="6"/>
        <v>1</v>
      </c>
      <c r="K92" s="33"/>
    </row>
    <row r="93" spans="1:11">
      <c r="A93" s="37">
        <v>84</v>
      </c>
      <c r="B93" s="6"/>
      <c r="C93" s="6"/>
      <c r="D93" s="6"/>
      <c r="E93" s="6"/>
      <c r="F93" s="212"/>
      <c r="G93" s="345" t="str">
        <f>IF(OR($B93="",$C93="",$D93="",$F93&lt;an_initial,$F93&gt;an_final,$I93=FALSE),"",(HLOOKUP(E93,ii12punctaje,2,FALSE))*VLOOKUP(J93,Coef!$E$2:$F$17,2,FALSE))</f>
        <v/>
      </c>
      <c r="H93" s="361" t="str">
        <f t="shared" si="4"/>
        <v/>
      </c>
      <c r="I93" s="362" t="b">
        <f t="shared" si="5"/>
        <v>0</v>
      </c>
      <c r="J93" s="363">
        <f t="shared" si="6"/>
        <v>1</v>
      </c>
      <c r="K93" s="33"/>
    </row>
    <row r="94" spans="1:11">
      <c r="A94" s="37">
        <v>85</v>
      </c>
      <c r="B94" s="6"/>
      <c r="C94" s="6"/>
      <c r="D94" s="6"/>
      <c r="E94" s="6"/>
      <c r="F94" s="212"/>
      <c r="G94" s="345" t="str">
        <f>IF(OR($B94="",$C94="",$D94="",$F94&lt;an_initial,$F94&gt;an_final,$I94=FALSE),"",(HLOOKUP(E94,ii12punctaje,2,FALSE))*VLOOKUP(J94,Coef!$E$2:$F$17,2,FALSE))</f>
        <v/>
      </c>
      <c r="H94" s="361" t="str">
        <f t="shared" si="4"/>
        <v/>
      </c>
      <c r="I94" s="362" t="b">
        <f t="shared" si="5"/>
        <v>0</v>
      </c>
      <c r="J94" s="363">
        <f t="shared" si="6"/>
        <v>1</v>
      </c>
      <c r="K94" s="33"/>
    </row>
    <row r="95" spans="1:11">
      <c r="A95" s="37">
        <v>86</v>
      </c>
      <c r="B95" s="6"/>
      <c r="C95" s="6"/>
      <c r="D95" s="6"/>
      <c r="E95" s="6"/>
      <c r="F95" s="212"/>
      <c r="G95" s="345" t="str">
        <f>IF(OR($B95="",$C95="",$D95="",$F95&lt;an_initial,$F95&gt;an_final,$I95=FALSE),"",(HLOOKUP(E95,ii12punctaje,2,FALSE))*VLOOKUP(J95,Coef!$E$2:$F$17,2,FALSE))</f>
        <v/>
      </c>
      <c r="H95" s="361" t="str">
        <f t="shared" si="4"/>
        <v/>
      </c>
      <c r="I95" s="362" t="b">
        <f t="shared" si="5"/>
        <v>0</v>
      </c>
      <c r="J95" s="363">
        <f t="shared" si="6"/>
        <v>1</v>
      </c>
      <c r="K95" s="33"/>
    </row>
    <row r="96" spans="1:11">
      <c r="A96" s="37">
        <v>87</v>
      </c>
      <c r="B96" s="6"/>
      <c r="C96" s="6"/>
      <c r="D96" s="6"/>
      <c r="E96" s="6"/>
      <c r="F96" s="212"/>
      <c r="G96" s="345" t="str">
        <f>IF(OR($B96="",$C96="",$D96="",$F96&lt;an_initial,$F96&gt;an_final,$I96=FALSE),"",(HLOOKUP(E96,ii12punctaje,2,FALSE))*VLOOKUP(J96,Coef!$E$2:$F$17,2,FALSE))</f>
        <v/>
      </c>
      <c r="H96" s="361" t="str">
        <f t="shared" si="4"/>
        <v/>
      </c>
      <c r="I96" s="362" t="b">
        <f t="shared" si="5"/>
        <v>0</v>
      </c>
      <c r="J96" s="363">
        <f t="shared" si="6"/>
        <v>1</v>
      </c>
      <c r="K96" s="33"/>
    </row>
    <row r="97" spans="1:11">
      <c r="A97" s="37">
        <v>88</v>
      </c>
      <c r="B97" s="6"/>
      <c r="C97" s="6"/>
      <c r="D97" s="6"/>
      <c r="E97" s="6"/>
      <c r="F97" s="212"/>
      <c r="G97" s="345" t="str">
        <f>IF(OR($B97="",$C97="",$D97="",$F97&lt;an_initial,$F97&gt;an_final,$I97=FALSE),"",(HLOOKUP(E97,ii12punctaje,2,FALSE))*VLOOKUP(J97,Coef!$E$2:$F$17,2,FALSE))</f>
        <v/>
      </c>
      <c r="H97" s="361" t="str">
        <f t="shared" si="4"/>
        <v/>
      </c>
      <c r="I97" s="362" t="b">
        <f t="shared" si="5"/>
        <v>0</v>
      </c>
      <c r="J97" s="363">
        <f t="shared" si="6"/>
        <v>1</v>
      </c>
      <c r="K97" s="33"/>
    </row>
    <row r="98" spans="1:11">
      <c r="A98" s="37">
        <v>89</v>
      </c>
      <c r="B98" s="6"/>
      <c r="C98" s="6"/>
      <c r="D98" s="6"/>
      <c r="E98" s="6"/>
      <c r="F98" s="212"/>
      <c r="G98" s="345" t="str">
        <f>IF(OR($B98="",$C98="",$D98="",$F98&lt;an_initial,$F98&gt;an_final,$I98=FALSE),"",(HLOOKUP(E98,ii12punctaje,2,FALSE))*VLOOKUP(J98,Coef!$E$2:$F$17,2,FALSE))</f>
        <v/>
      </c>
      <c r="H98" s="361" t="str">
        <f t="shared" si="4"/>
        <v/>
      </c>
      <c r="I98" s="362" t="b">
        <f t="shared" si="5"/>
        <v>0</v>
      </c>
      <c r="J98" s="363">
        <f t="shared" si="6"/>
        <v>1</v>
      </c>
      <c r="K98" s="33"/>
    </row>
    <row r="99" spans="1:11">
      <c r="A99" s="37">
        <v>90</v>
      </c>
      <c r="B99" s="6"/>
      <c r="C99" s="6"/>
      <c r="D99" s="6"/>
      <c r="E99" s="6"/>
      <c r="F99" s="212"/>
      <c r="G99" s="345" t="str">
        <f>IF(OR($B99="",$C99="",$D99="",$F99&lt;an_initial,$F99&gt;an_final,$I99=FALSE),"",(HLOOKUP(E99,ii12punctaje,2,FALSE))*VLOOKUP(J99,Coef!$E$2:$F$17,2,FALSE))</f>
        <v/>
      </c>
      <c r="H99" s="361" t="str">
        <f t="shared" si="4"/>
        <v/>
      </c>
      <c r="I99" s="362" t="b">
        <f t="shared" si="5"/>
        <v>0</v>
      </c>
      <c r="J99" s="363">
        <f t="shared" si="6"/>
        <v>1</v>
      </c>
      <c r="K99" s="33"/>
    </row>
    <row r="100" spans="1:11">
      <c r="A100" s="37">
        <v>91</v>
      </c>
      <c r="B100" s="6"/>
      <c r="C100" s="6"/>
      <c r="D100" s="6"/>
      <c r="E100" s="6"/>
      <c r="F100" s="212"/>
      <c r="G100" s="345" t="str">
        <f>IF(OR($B100="",$C100="",$D100="",$F100&lt;an_initial,$F100&gt;an_final,$I100=FALSE),"",(HLOOKUP(E100,ii12punctaje,2,FALSE))*VLOOKUP(J100,Coef!$E$2:$F$17,2,FALSE))</f>
        <v/>
      </c>
      <c r="H100" s="361" t="str">
        <f t="shared" si="4"/>
        <v/>
      </c>
      <c r="I100" s="362" t="b">
        <f t="shared" si="5"/>
        <v>0</v>
      </c>
      <c r="J100" s="363">
        <f t="shared" si="6"/>
        <v>1</v>
      </c>
      <c r="K100" s="33"/>
    </row>
    <row r="101" spans="1:11">
      <c r="A101" s="37">
        <v>92</v>
      </c>
      <c r="B101" s="6"/>
      <c r="C101" s="6"/>
      <c r="D101" s="6"/>
      <c r="E101" s="6"/>
      <c r="F101" s="212"/>
      <c r="G101" s="345" t="str">
        <f>IF(OR($B101="",$C101="",$D101="",$F101&lt;an_initial,$F101&gt;an_final,$I101=FALSE),"",(HLOOKUP(E101,ii12punctaje,2,FALSE))*VLOOKUP(J101,Coef!$E$2:$F$17,2,FALSE))</f>
        <v/>
      </c>
      <c r="H101" s="361" t="str">
        <f t="shared" si="4"/>
        <v/>
      </c>
      <c r="I101" s="362" t="b">
        <f t="shared" si="5"/>
        <v>0</v>
      </c>
      <c r="J101" s="363">
        <f t="shared" si="6"/>
        <v>1</v>
      </c>
      <c r="K101" s="33"/>
    </row>
    <row r="102" spans="1:11">
      <c r="A102" s="37">
        <v>93</v>
      </c>
      <c r="B102" s="6"/>
      <c r="C102" s="6"/>
      <c r="D102" s="6"/>
      <c r="E102" s="6"/>
      <c r="F102" s="212"/>
      <c r="G102" s="345" t="str">
        <f>IF(OR($B102="",$C102="",$D102="",$F102&lt;an_initial,$F102&gt;an_final,$I102=FALSE),"",(HLOOKUP(E102,ii12punctaje,2,FALSE))*VLOOKUP(J102,Coef!$E$2:$F$17,2,FALSE))</f>
        <v/>
      </c>
      <c r="H102" s="361" t="str">
        <f t="shared" si="4"/>
        <v/>
      </c>
      <c r="I102" s="362" t="b">
        <f t="shared" si="5"/>
        <v>0</v>
      </c>
      <c r="J102" s="363">
        <f t="shared" si="6"/>
        <v>1</v>
      </c>
      <c r="K102" s="33"/>
    </row>
    <row r="103" spans="1:11">
      <c r="A103" s="37">
        <v>94</v>
      </c>
      <c r="B103" s="6"/>
      <c r="C103" s="6"/>
      <c r="D103" s="6"/>
      <c r="E103" s="6"/>
      <c r="F103" s="212"/>
      <c r="G103" s="345" t="str">
        <f>IF(OR($B103="",$C103="",$D103="",$F103&lt;an_initial,$F103&gt;an_final,$I103=FALSE),"",(HLOOKUP(E103,ii12punctaje,2,FALSE))*VLOOKUP(J103,Coef!$E$2:$F$17,2,FALSE))</f>
        <v/>
      </c>
      <c r="H103" s="361" t="str">
        <f t="shared" si="4"/>
        <v/>
      </c>
      <c r="I103" s="362" t="b">
        <f t="shared" si="5"/>
        <v>0</v>
      </c>
      <c r="J103" s="363">
        <f t="shared" si="6"/>
        <v>1</v>
      </c>
      <c r="K103" s="33"/>
    </row>
    <row r="104" spans="1:11">
      <c r="A104" s="37">
        <v>95</v>
      </c>
      <c r="B104" s="6"/>
      <c r="C104" s="6"/>
      <c r="D104" s="6"/>
      <c r="E104" s="6"/>
      <c r="F104" s="212"/>
      <c r="G104" s="345" t="str">
        <f>IF(OR($B104="",$C104="",$D104="",$F104&lt;an_initial,$F104&gt;an_final,$I104=FALSE),"",(HLOOKUP(E104,ii12punctaje,2,FALSE))*VLOOKUP(J104,Coef!$E$2:$F$17,2,FALSE))</f>
        <v/>
      </c>
      <c r="H104" s="361" t="str">
        <f t="shared" si="4"/>
        <v/>
      </c>
      <c r="I104" s="362" t="b">
        <f t="shared" si="5"/>
        <v>0</v>
      </c>
      <c r="J104" s="363">
        <f t="shared" si="6"/>
        <v>1</v>
      </c>
      <c r="K104" s="33"/>
    </row>
    <row r="105" spans="1:11">
      <c r="A105" s="37">
        <v>96</v>
      </c>
      <c r="B105" s="6"/>
      <c r="C105" s="6"/>
      <c r="D105" s="6"/>
      <c r="E105" s="6"/>
      <c r="F105" s="212"/>
      <c r="G105" s="345" t="str">
        <f>IF(OR($B105="",$C105="",$D105="",$F105&lt;an_initial,$F105&gt;an_final,$I105=FALSE),"",(HLOOKUP(E105,ii12punctaje,2,FALSE))*VLOOKUP(J105,Coef!$E$2:$F$17,2,FALSE))</f>
        <v/>
      </c>
      <c r="H105" s="361" t="str">
        <f t="shared" si="4"/>
        <v/>
      </c>
      <c r="I105" s="362" t="b">
        <f t="shared" si="5"/>
        <v>0</v>
      </c>
      <c r="J105" s="363">
        <f t="shared" si="6"/>
        <v>1</v>
      </c>
      <c r="K105" s="33"/>
    </row>
    <row r="106" spans="1:11">
      <c r="A106" s="37">
        <v>97</v>
      </c>
      <c r="B106" s="6"/>
      <c r="C106" s="6"/>
      <c r="D106" s="6"/>
      <c r="E106" s="6"/>
      <c r="F106" s="212"/>
      <c r="G106" s="345" t="str">
        <f>IF(OR($B106="",$C106="",$D106="",$F106&lt;an_initial,$F106&gt;an_final,$I106=FALSE),"",(HLOOKUP(E106,ii12punctaje,2,FALSE))*VLOOKUP(J106,Coef!$E$2:$F$17,2,FALSE))</f>
        <v/>
      </c>
      <c r="H106" s="361" t="str">
        <f t="shared" si="4"/>
        <v/>
      </c>
      <c r="I106" s="362" t="b">
        <f t="shared" si="5"/>
        <v>0</v>
      </c>
      <c r="J106" s="363">
        <f t="shared" ref="J106:J137" si="7">LEN(B106)-LEN(SUBSTITUTE(B106,",",""))+1</f>
        <v>1</v>
      </c>
      <c r="K106" s="33"/>
    </row>
    <row r="107" spans="1:11">
      <c r="A107" s="37">
        <v>98</v>
      </c>
      <c r="B107" s="6"/>
      <c r="C107" s="6"/>
      <c r="D107" s="6"/>
      <c r="E107" s="6"/>
      <c r="F107" s="212"/>
      <c r="G107" s="345" t="str">
        <f>IF(OR($B107="",$C107="",$D107="",$F107&lt;an_initial,$F107&gt;an_final,$I107=FALSE),"",(HLOOKUP(E107,ii12punctaje,2,FALSE))*VLOOKUP(J107,Coef!$E$2:$F$17,2,FALSE))</f>
        <v/>
      </c>
      <c r="H107" s="361" t="str">
        <f t="shared" si="4"/>
        <v/>
      </c>
      <c r="I107" s="362" t="b">
        <f t="shared" si="5"/>
        <v>0</v>
      </c>
      <c r="J107" s="363">
        <f t="shared" si="7"/>
        <v>1</v>
      </c>
      <c r="K107" s="33"/>
    </row>
    <row r="108" spans="1:11">
      <c r="A108" s="37">
        <v>99</v>
      </c>
      <c r="B108" s="6"/>
      <c r="C108" s="6"/>
      <c r="D108" s="6"/>
      <c r="E108" s="6"/>
      <c r="F108" s="212"/>
      <c r="G108" s="345" t="str">
        <f>IF(OR($B108="",$C108="",$D108="",$F108&lt;an_initial,$F108&gt;an_final,$I108=FALSE),"",(HLOOKUP(E108,ii12punctaje,2,FALSE))*VLOOKUP(J108,Coef!$E$2:$F$17,2,FALSE))</f>
        <v/>
      </c>
      <c r="H108" s="361" t="str">
        <f t="shared" si="4"/>
        <v/>
      </c>
      <c r="I108" s="362" t="b">
        <f t="shared" si="5"/>
        <v>0</v>
      </c>
      <c r="J108" s="363">
        <f t="shared" si="7"/>
        <v>1</v>
      </c>
      <c r="K108" s="33"/>
    </row>
    <row r="109" spans="1:11">
      <c r="A109" s="37">
        <v>100</v>
      </c>
      <c r="B109" s="6"/>
      <c r="C109" s="6"/>
      <c r="D109" s="6"/>
      <c r="E109" s="6"/>
      <c r="F109" s="212"/>
      <c r="G109" s="345" t="str">
        <f>IF(OR($B109="",$C109="",$D109="",$F109&lt;an_initial,$F109&gt;an_final,$I109=FALSE),"",(HLOOKUP(E109,ii12punctaje,2,FALSE))*VLOOKUP(J109,Coef!$E$2:$F$17,2,FALSE))</f>
        <v/>
      </c>
      <c r="H109" s="361" t="str">
        <f t="shared" si="4"/>
        <v/>
      </c>
      <c r="I109" s="362" t="b">
        <f t="shared" si="5"/>
        <v>0</v>
      </c>
      <c r="J109" s="363">
        <f t="shared" si="7"/>
        <v>1</v>
      </c>
      <c r="K109" s="33"/>
    </row>
    <row r="110" spans="1:11">
      <c r="A110" s="37">
        <v>101</v>
      </c>
      <c r="B110" s="6"/>
      <c r="C110" s="6"/>
      <c r="D110" s="6"/>
      <c r="E110" s="6"/>
      <c r="F110" s="212"/>
      <c r="G110" s="345" t="str">
        <f>IF(OR($B110="",$C110="",$D110="",$F110&lt;an_initial,$F110&gt;an_final,$I110=FALSE),"",(HLOOKUP(E110,ii12punctaje,2,FALSE))*VLOOKUP(J110,Coef!$E$2:$F$17,2,FALSE))</f>
        <v/>
      </c>
      <c r="H110" s="361" t="str">
        <f t="shared" si="4"/>
        <v/>
      </c>
      <c r="I110" s="362" t="b">
        <f t="shared" si="5"/>
        <v>0</v>
      </c>
      <c r="J110" s="363">
        <f t="shared" si="7"/>
        <v>1</v>
      </c>
      <c r="K110" s="33"/>
    </row>
    <row r="111" spans="1:11">
      <c r="A111" s="37">
        <v>102</v>
      </c>
      <c r="B111" s="6"/>
      <c r="C111" s="6"/>
      <c r="D111" s="6"/>
      <c r="E111" s="6"/>
      <c r="F111" s="212"/>
      <c r="G111" s="345" t="str">
        <f>IF(OR($B111="",$C111="",$D111="",$F111&lt;an_initial,$F111&gt;an_final,$I111=FALSE),"",(HLOOKUP(E111,ii12punctaje,2,FALSE))*VLOOKUP(J111,Coef!$E$2:$F$17,2,FALSE))</f>
        <v/>
      </c>
      <c r="H111" s="361" t="str">
        <f t="shared" si="4"/>
        <v/>
      </c>
      <c r="I111" s="362" t="b">
        <f t="shared" si="5"/>
        <v>0</v>
      </c>
      <c r="J111" s="363">
        <f t="shared" si="7"/>
        <v>1</v>
      </c>
      <c r="K111" s="33"/>
    </row>
    <row r="112" spans="1:11">
      <c r="A112" s="37">
        <v>103</v>
      </c>
      <c r="B112" s="6"/>
      <c r="C112" s="6"/>
      <c r="D112" s="6"/>
      <c r="E112" s="6"/>
      <c r="F112" s="212"/>
      <c r="G112" s="345" t="str">
        <f>IF(OR($B112="",$C112="",$D112="",$F112&lt;an_initial,$F112&gt;an_final,$I112=FALSE),"",(HLOOKUP(E112,ii12punctaje,2,FALSE))*VLOOKUP(J112,Coef!$E$2:$F$17,2,FALSE))</f>
        <v/>
      </c>
      <c r="H112" s="361" t="str">
        <f t="shared" si="4"/>
        <v/>
      </c>
      <c r="I112" s="362" t="b">
        <f t="shared" si="5"/>
        <v>0</v>
      </c>
      <c r="J112" s="363">
        <f t="shared" si="7"/>
        <v>1</v>
      </c>
      <c r="K112" s="33"/>
    </row>
    <row r="113" spans="1:11">
      <c r="A113" s="37">
        <v>104</v>
      </c>
      <c r="B113" s="6"/>
      <c r="C113" s="6"/>
      <c r="D113" s="6"/>
      <c r="E113" s="6"/>
      <c r="F113" s="212"/>
      <c r="G113" s="345" t="str">
        <f>IF(OR($B113="",$C113="",$D113="",$F113&lt;an_initial,$F113&gt;an_final,$I113=FALSE),"",(HLOOKUP(E113,ii12punctaje,2,FALSE))*VLOOKUP(J113,Coef!$E$2:$F$17,2,FALSE))</f>
        <v/>
      </c>
      <c r="H113" s="361" t="str">
        <f t="shared" si="4"/>
        <v/>
      </c>
      <c r="I113" s="362" t="b">
        <f t="shared" si="5"/>
        <v>0</v>
      </c>
      <c r="J113" s="363">
        <f t="shared" si="7"/>
        <v>1</v>
      </c>
      <c r="K113" s="33"/>
    </row>
    <row r="114" spans="1:11">
      <c r="A114" s="37">
        <v>105</v>
      </c>
      <c r="B114" s="6"/>
      <c r="C114" s="6"/>
      <c r="D114" s="6"/>
      <c r="E114" s="6"/>
      <c r="F114" s="212"/>
      <c r="G114" s="345" t="str">
        <f>IF(OR($B114="",$C114="",$D114="",$F114&lt;an_initial,$F114&gt;an_final,$I114=FALSE),"",(HLOOKUP(E114,ii12punctaje,2,FALSE))*VLOOKUP(J114,Coef!$E$2:$F$17,2,FALSE))</f>
        <v/>
      </c>
      <c r="H114" s="361" t="str">
        <f t="shared" si="4"/>
        <v/>
      </c>
      <c r="I114" s="362" t="b">
        <f t="shared" si="5"/>
        <v>0</v>
      </c>
      <c r="J114" s="363">
        <f t="shared" si="7"/>
        <v>1</v>
      </c>
      <c r="K114" s="33"/>
    </row>
    <row r="115" spans="1:11">
      <c r="A115" s="37">
        <v>106</v>
      </c>
      <c r="B115" s="6"/>
      <c r="C115" s="6"/>
      <c r="D115" s="6"/>
      <c r="E115" s="6"/>
      <c r="F115" s="212"/>
      <c r="G115" s="345" t="str">
        <f>IF(OR($B115="",$C115="",$D115="",$F115&lt;an_initial,$F115&gt;an_final,$I115=FALSE),"",(HLOOKUP(E115,ii12punctaje,2,FALSE))*VLOOKUP(J115,Coef!$E$2:$F$17,2,FALSE))</f>
        <v/>
      </c>
      <c r="H115" s="361" t="str">
        <f t="shared" si="4"/>
        <v/>
      </c>
      <c r="I115" s="362" t="b">
        <f t="shared" si="5"/>
        <v>0</v>
      </c>
      <c r="J115" s="363">
        <f t="shared" si="7"/>
        <v>1</v>
      </c>
      <c r="K115" s="33"/>
    </row>
    <row r="116" spans="1:11">
      <c r="A116" s="37">
        <v>107</v>
      </c>
      <c r="B116" s="6"/>
      <c r="C116" s="6"/>
      <c r="D116" s="6"/>
      <c r="E116" s="6"/>
      <c r="F116" s="212"/>
      <c r="G116" s="345" t="str">
        <f>IF(OR($B116="",$C116="",$D116="",$F116&lt;an_initial,$F116&gt;an_final,$I116=FALSE),"",(HLOOKUP(E116,ii12punctaje,2,FALSE))*VLOOKUP(J116,Coef!$E$2:$F$17,2,FALSE))</f>
        <v/>
      </c>
      <c r="H116" s="361" t="str">
        <f t="shared" si="4"/>
        <v/>
      </c>
      <c r="I116" s="362" t="b">
        <f t="shared" si="5"/>
        <v>0</v>
      </c>
      <c r="J116" s="363">
        <f t="shared" si="7"/>
        <v>1</v>
      </c>
      <c r="K116" s="33"/>
    </row>
    <row r="117" spans="1:11">
      <c r="A117" s="37">
        <v>108</v>
      </c>
      <c r="B117" s="6"/>
      <c r="C117" s="6"/>
      <c r="D117" s="6"/>
      <c r="E117" s="6"/>
      <c r="F117" s="212"/>
      <c r="G117" s="345" t="str">
        <f>IF(OR($B117="",$C117="",$D117="",$F117&lt;an_initial,$F117&gt;an_final,$I117=FALSE),"",(HLOOKUP(E117,ii12punctaje,2,FALSE))*VLOOKUP(J117,Coef!$E$2:$F$17,2,FALSE))</f>
        <v/>
      </c>
      <c r="H117" s="361" t="str">
        <f t="shared" si="4"/>
        <v/>
      </c>
      <c r="I117" s="362" t="b">
        <f t="shared" si="5"/>
        <v>0</v>
      </c>
      <c r="J117" s="363">
        <f t="shared" si="7"/>
        <v>1</v>
      </c>
      <c r="K117" s="33"/>
    </row>
    <row r="118" spans="1:11">
      <c r="A118" s="37">
        <v>109</v>
      </c>
      <c r="B118" s="6"/>
      <c r="C118" s="6"/>
      <c r="D118" s="6"/>
      <c r="E118" s="6"/>
      <c r="F118" s="212"/>
      <c r="G118" s="345" t="str">
        <f>IF(OR($B118="",$C118="",$D118="",$F118&lt;an_initial,$F118&gt;an_final,$I118=FALSE),"",(HLOOKUP(E118,ii12punctaje,2,FALSE))*VLOOKUP(J118,Coef!$E$2:$F$17,2,FALSE))</f>
        <v/>
      </c>
      <c r="H118" s="361" t="str">
        <f t="shared" si="4"/>
        <v/>
      </c>
      <c r="I118" s="362" t="b">
        <f t="shared" si="5"/>
        <v>0</v>
      </c>
      <c r="J118" s="363">
        <f t="shared" si="7"/>
        <v>1</v>
      </c>
      <c r="K118" s="33"/>
    </row>
    <row r="119" spans="1:11">
      <c r="A119" s="37">
        <v>110</v>
      </c>
      <c r="B119" s="6"/>
      <c r="C119" s="6"/>
      <c r="D119" s="6"/>
      <c r="E119" s="6"/>
      <c r="F119" s="212"/>
      <c r="G119" s="345" t="str">
        <f>IF(OR($B119="",$C119="",$D119="",$F119&lt;an_initial,$F119&gt;an_final,$I119=FALSE),"",(HLOOKUP(E119,ii12punctaje,2,FALSE))*VLOOKUP(J119,Coef!$E$2:$F$17,2,FALSE))</f>
        <v/>
      </c>
      <c r="H119" s="361" t="str">
        <f t="shared" si="4"/>
        <v/>
      </c>
      <c r="I119" s="362" t="b">
        <f t="shared" si="5"/>
        <v>0</v>
      </c>
      <c r="J119" s="363">
        <f t="shared" si="7"/>
        <v>1</v>
      </c>
      <c r="K119" s="33"/>
    </row>
    <row r="120" spans="1:11">
      <c r="A120" s="37">
        <v>111</v>
      </c>
      <c r="B120" s="6"/>
      <c r="C120" s="6"/>
      <c r="D120" s="6"/>
      <c r="E120" s="6"/>
      <c r="F120" s="212"/>
      <c r="G120" s="345" t="str">
        <f>IF(OR($B120="",$C120="",$D120="",$F120&lt;an_initial,$F120&gt;an_final,$I120=FALSE),"",(HLOOKUP(E120,ii12punctaje,2,FALSE))*VLOOKUP(J120,Coef!$E$2:$F$17,2,FALSE))</f>
        <v/>
      </c>
      <c r="H120" s="361" t="str">
        <f t="shared" si="4"/>
        <v/>
      </c>
      <c r="I120" s="362" t="b">
        <f t="shared" si="5"/>
        <v>0</v>
      </c>
      <c r="J120" s="363">
        <f t="shared" si="7"/>
        <v>1</v>
      </c>
      <c r="K120" s="33"/>
    </row>
    <row r="121" spans="1:11">
      <c r="A121" s="37">
        <v>112</v>
      </c>
      <c r="B121" s="6"/>
      <c r="C121" s="6"/>
      <c r="D121" s="6"/>
      <c r="E121" s="6"/>
      <c r="F121" s="212"/>
      <c r="G121" s="345" t="str">
        <f>IF(OR($B121="",$C121="",$D121="",$F121&lt;an_initial,$F121&gt;an_final,$I121=FALSE),"",(HLOOKUP(E121,ii12punctaje,2,FALSE))*VLOOKUP(J121,Coef!$E$2:$F$17,2,FALSE))</f>
        <v/>
      </c>
      <c r="H121" s="361" t="str">
        <f t="shared" si="4"/>
        <v/>
      </c>
      <c r="I121" s="362" t="b">
        <f t="shared" si="5"/>
        <v>0</v>
      </c>
      <c r="J121" s="363">
        <f t="shared" si="7"/>
        <v>1</v>
      </c>
      <c r="K121" s="33"/>
    </row>
    <row r="122" spans="1:11">
      <c r="A122" s="37">
        <v>113</v>
      </c>
      <c r="B122" s="6"/>
      <c r="C122" s="6"/>
      <c r="D122" s="6"/>
      <c r="E122" s="6"/>
      <c r="F122" s="212"/>
      <c r="G122" s="345" t="str">
        <f>IF(OR($B122="",$C122="",$D122="",$F122&lt;an_initial,$F122&gt;an_final,$I122=FALSE),"",(HLOOKUP(E122,ii12punctaje,2,FALSE))*VLOOKUP(J122,Coef!$E$2:$F$17,2,FALSE))</f>
        <v/>
      </c>
      <c r="H122" s="361" t="str">
        <f t="shared" si="4"/>
        <v/>
      </c>
      <c r="I122" s="362" t="b">
        <f t="shared" si="5"/>
        <v>0</v>
      </c>
      <c r="J122" s="363">
        <f t="shared" si="7"/>
        <v>1</v>
      </c>
      <c r="K122" s="33"/>
    </row>
    <row r="123" spans="1:11">
      <c r="A123" s="37">
        <v>114</v>
      </c>
      <c r="B123" s="6"/>
      <c r="C123" s="6"/>
      <c r="D123" s="6"/>
      <c r="E123" s="6"/>
      <c r="F123" s="212"/>
      <c r="G123" s="345" t="str">
        <f>IF(OR($B123="",$C123="",$D123="",$F123&lt;an_initial,$F123&gt;an_final,$I123=FALSE),"",(HLOOKUP(E123,ii12punctaje,2,FALSE))*VLOOKUP(J123,Coef!$E$2:$F$17,2,FALSE))</f>
        <v/>
      </c>
      <c r="H123" s="361" t="str">
        <f t="shared" si="4"/>
        <v/>
      </c>
      <c r="I123" s="362" t="b">
        <f t="shared" si="5"/>
        <v>0</v>
      </c>
      <c r="J123" s="363">
        <f t="shared" si="7"/>
        <v>1</v>
      </c>
      <c r="K123" s="33"/>
    </row>
    <row r="124" spans="1:11">
      <c r="A124" s="37">
        <v>115</v>
      </c>
      <c r="B124" s="6"/>
      <c r="C124" s="6"/>
      <c r="D124" s="6"/>
      <c r="E124" s="6"/>
      <c r="F124" s="212"/>
      <c r="G124" s="345" t="str">
        <f>IF(OR($B124="",$C124="",$D124="",$F124&lt;an_initial,$F124&gt;an_final,$I124=FALSE),"",(HLOOKUP(E124,ii12punctaje,2,FALSE))*VLOOKUP(J124,Coef!$E$2:$F$17,2,FALSE))</f>
        <v/>
      </c>
      <c r="H124" s="361" t="str">
        <f t="shared" si="4"/>
        <v/>
      </c>
      <c r="I124" s="362" t="b">
        <f t="shared" si="5"/>
        <v>0</v>
      </c>
      <c r="J124" s="363">
        <f t="shared" si="7"/>
        <v>1</v>
      </c>
      <c r="K124" s="33"/>
    </row>
    <row r="125" spans="1:11">
      <c r="A125" s="37">
        <v>116</v>
      </c>
      <c r="B125" s="6"/>
      <c r="C125" s="6"/>
      <c r="D125" s="6"/>
      <c r="E125" s="6"/>
      <c r="F125" s="212"/>
      <c r="G125" s="345" t="str">
        <f>IF(OR($B125="",$C125="",$D125="",$F125&lt;an_initial,$F125&gt;an_final,$I125=FALSE),"",(HLOOKUP(E125,ii12punctaje,2,FALSE))*VLOOKUP(J125,Coef!$E$2:$F$17,2,FALSE))</f>
        <v/>
      </c>
      <c r="H125" s="361" t="str">
        <f t="shared" si="4"/>
        <v/>
      </c>
      <c r="I125" s="362" t="b">
        <f t="shared" si="5"/>
        <v>0</v>
      </c>
      <c r="J125" s="363">
        <f t="shared" si="7"/>
        <v>1</v>
      </c>
      <c r="K125" s="33"/>
    </row>
    <row r="126" spans="1:11">
      <c r="A126" s="37">
        <v>117</v>
      </c>
      <c r="B126" s="6"/>
      <c r="C126" s="6"/>
      <c r="D126" s="6"/>
      <c r="E126" s="6"/>
      <c r="F126" s="212"/>
      <c r="G126" s="345" t="str">
        <f>IF(OR($B126="",$C126="",$D126="",$F126&lt;an_initial,$F126&gt;an_final,$I126=FALSE),"",(HLOOKUP(E126,ii12punctaje,2,FALSE))*VLOOKUP(J126,Coef!$E$2:$F$17,2,FALSE))</f>
        <v/>
      </c>
      <c r="H126" s="361" t="str">
        <f t="shared" si="4"/>
        <v/>
      </c>
      <c r="I126" s="362" t="b">
        <f t="shared" si="5"/>
        <v>0</v>
      </c>
      <c r="J126" s="363">
        <f t="shared" si="7"/>
        <v>1</v>
      </c>
      <c r="K126" s="33"/>
    </row>
    <row r="127" spans="1:11">
      <c r="A127" s="37">
        <v>118</v>
      </c>
      <c r="B127" s="6"/>
      <c r="C127" s="6"/>
      <c r="D127" s="6"/>
      <c r="E127" s="6"/>
      <c r="F127" s="212"/>
      <c r="G127" s="345" t="str">
        <f>IF(OR($B127="",$C127="",$D127="",$F127&lt;an_initial,$F127&gt;an_final,$I127=FALSE),"",(HLOOKUP(E127,ii12punctaje,2,FALSE))*VLOOKUP(J127,Coef!$E$2:$F$17,2,FALSE))</f>
        <v/>
      </c>
      <c r="H127" s="361" t="str">
        <f t="shared" si="4"/>
        <v/>
      </c>
      <c r="I127" s="362" t="b">
        <f t="shared" si="5"/>
        <v>0</v>
      </c>
      <c r="J127" s="363">
        <f t="shared" si="7"/>
        <v>1</v>
      </c>
      <c r="K127" s="33"/>
    </row>
    <row r="128" spans="1:11">
      <c r="A128" s="37">
        <v>119</v>
      </c>
      <c r="B128" s="6"/>
      <c r="C128" s="6"/>
      <c r="D128" s="6"/>
      <c r="E128" s="6"/>
      <c r="F128" s="212"/>
      <c r="G128" s="345" t="str">
        <f>IF(OR($B128="",$C128="",$D128="",$F128&lt;an_initial,$F128&gt;an_final,$I128=FALSE),"",(HLOOKUP(E128,ii12punctaje,2,FALSE))*VLOOKUP(J128,Coef!$E$2:$F$17,2,FALSE))</f>
        <v/>
      </c>
      <c r="H128" s="361" t="str">
        <f t="shared" si="4"/>
        <v/>
      </c>
      <c r="I128" s="362" t="b">
        <f t="shared" si="5"/>
        <v>0</v>
      </c>
      <c r="J128" s="363">
        <f t="shared" si="7"/>
        <v>1</v>
      </c>
      <c r="K128" s="33"/>
    </row>
    <row r="129" spans="1:11">
      <c r="A129" s="37">
        <v>120</v>
      </c>
      <c r="B129" s="6"/>
      <c r="C129" s="6"/>
      <c r="D129" s="6"/>
      <c r="E129" s="6"/>
      <c r="F129" s="212"/>
      <c r="G129" s="345" t="str">
        <f>IF(OR($B129="",$C129="",$D129="",$F129&lt;an_initial,$F129&gt;an_final,$I129=FALSE),"",(HLOOKUP(E129,ii12punctaje,2,FALSE))*VLOOKUP(J129,Coef!$E$2:$F$17,2,FALSE))</f>
        <v/>
      </c>
      <c r="H129" s="361" t="str">
        <f t="shared" si="4"/>
        <v/>
      </c>
      <c r="I129" s="362" t="b">
        <f t="shared" si="5"/>
        <v>0</v>
      </c>
      <c r="J129" s="363">
        <f t="shared" si="7"/>
        <v>1</v>
      </c>
      <c r="K129" s="33"/>
    </row>
    <row r="130" spans="1:11">
      <c r="A130" s="37">
        <v>121</v>
      </c>
      <c r="B130" s="6"/>
      <c r="C130" s="6"/>
      <c r="D130" s="6"/>
      <c r="E130" s="6"/>
      <c r="F130" s="212"/>
      <c r="G130" s="345" t="str">
        <f>IF(OR($B130="",$C130="",$D130="",$F130&lt;an_initial,$F130&gt;an_final,$I130=FALSE),"",(HLOOKUP(E130,ii12punctaje,2,FALSE))*VLOOKUP(J130,Coef!$E$2:$F$17,2,FALSE))</f>
        <v/>
      </c>
      <c r="H130" s="361" t="str">
        <f t="shared" si="4"/>
        <v/>
      </c>
      <c r="I130" s="362" t="b">
        <f t="shared" si="5"/>
        <v>0</v>
      </c>
      <c r="J130" s="363">
        <f t="shared" si="7"/>
        <v>1</v>
      </c>
      <c r="K130" s="33"/>
    </row>
    <row r="131" spans="1:11">
      <c r="A131" s="37">
        <v>122</v>
      </c>
      <c r="B131" s="6"/>
      <c r="C131" s="6"/>
      <c r="D131" s="6"/>
      <c r="E131" s="6"/>
      <c r="F131" s="212"/>
      <c r="G131" s="345" t="str">
        <f>IF(OR($B131="",$C131="",$D131="",$F131&lt;an_initial,$F131&gt;an_final,$I131=FALSE),"",(HLOOKUP(E131,ii12punctaje,2,FALSE))*VLOOKUP(J131,Coef!$E$2:$F$17,2,FALSE))</f>
        <v/>
      </c>
      <c r="H131" s="361" t="str">
        <f t="shared" si="4"/>
        <v/>
      </c>
      <c r="I131" s="362" t="b">
        <f t="shared" si="5"/>
        <v>0</v>
      </c>
      <c r="J131" s="363">
        <f t="shared" si="7"/>
        <v>1</v>
      </c>
      <c r="K131" s="33"/>
    </row>
    <row r="132" spans="1:11">
      <c r="A132" s="37">
        <v>123</v>
      </c>
      <c r="B132" s="6"/>
      <c r="C132" s="6"/>
      <c r="D132" s="6"/>
      <c r="E132" s="6"/>
      <c r="F132" s="212"/>
      <c r="G132" s="345" t="str">
        <f>IF(OR($B132="",$C132="",$D132="",$F132&lt;an_initial,$F132&gt;an_final,$I132=FALSE),"",(HLOOKUP(E132,ii12punctaje,2,FALSE))*VLOOKUP(J132,Coef!$E$2:$F$17,2,FALSE))</f>
        <v/>
      </c>
      <c r="H132" s="361" t="str">
        <f t="shared" si="4"/>
        <v/>
      </c>
      <c r="I132" s="362" t="b">
        <f t="shared" si="5"/>
        <v>0</v>
      </c>
      <c r="J132" s="363">
        <f t="shared" si="7"/>
        <v>1</v>
      </c>
      <c r="K132" s="33"/>
    </row>
    <row r="133" spans="1:11">
      <c r="A133" s="37">
        <v>124</v>
      </c>
      <c r="B133" s="6"/>
      <c r="C133" s="6"/>
      <c r="D133" s="6"/>
      <c r="E133" s="6"/>
      <c r="F133" s="212"/>
      <c r="G133" s="345" t="str">
        <f>IF(OR($B133="",$C133="",$D133="",$F133&lt;an_initial,$F133&gt;an_final,$I133=FALSE),"",(HLOOKUP(E133,ii12punctaje,2,FALSE))*VLOOKUP(J133,Coef!$E$2:$F$17,2,FALSE))</f>
        <v/>
      </c>
      <c r="H133" s="361" t="str">
        <f t="shared" si="4"/>
        <v/>
      </c>
      <c r="I133" s="362" t="b">
        <f t="shared" si="5"/>
        <v>0</v>
      </c>
      <c r="J133" s="363">
        <f t="shared" si="7"/>
        <v>1</v>
      </c>
      <c r="K133" s="33"/>
    </row>
    <row r="134" spans="1:11">
      <c r="A134" s="37">
        <v>125</v>
      </c>
      <c r="B134" s="6"/>
      <c r="C134" s="6"/>
      <c r="D134" s="6"/>
      <c r="E134" s="6"/>
      <c r="F134" s="212"/>
      <c r="G134" s="345" t="str">
        <f>IF(OR($B134="",$C134="",$D134="",$F134&lt;an_initial,$F134&gt;an_final,$I134=FALSE),"",(HLOOKUP(E134,ii12punctaje,2,FALSE))*VLOOKUP(J134,Coef!$E$2:$F$17,2,FALSE))</f>
        <v/>
      </c>
      <c r="H134" s="361" t="str">
        <f t="shared" si="4"/>
        <v/>
      </c>
      <c r="I134" s="362" t="b">
        <f t="shared" si="5"/>
        <v>0</v>
      </c>
      <c r="J134" s="363">
        <f t="shared" si="7"/>
        <v>1</v>
      </c>
      <c r="K134" s="33"/>
    </row>
    <row r="135" spans="1:11">
      <c r="A135" s="37">
        <v>126</v>
      </c>
      <c r="B135" s="6"/>
      <c r="C135" s="6"/>
      <c r="D135" s="6"/>
      <c r="E135" s="6"/>
      <c r="F135" s="212"/>
      <c r="G135" s="345" t="str">
        <f>IF(OR($B135="",$C135="",$D135="",$F135&lt;an_initial,$F135&gt;an_final,$I135=FALSE),"",(HLOOKUP(E135,ii12punctaje,2,FALSE))*VLOOKUP(J135,Coef!$E$2:$F$17,2,FALSE))</f>
        <v/>
      </c>
      <c r="H135" s="361" t="str">
        <f t="shared" si="4"/>
        <v/>
      </c>
      <c r="I135" s="362" t="b">
        <f t="shared" si="5"/>
        <v>0</v>
      </c>
      <c r="J135" s="363">
        <f t="shared" si="7"/>
        <v>1</v>
      </c>
      <c r="K135" s="33"/>
    </row>
    <row r="136" spans="1:11">
      <c r="A136" s="37">
        <v>127</v>
      </c>
      <c r="B136" s="6"/>
      <c r="C136" s="6"/>
      <c r="D136" s="6"/>
      <c r="E136" s="6"/>
      <c r="F136" s="212"/>
      <c r="G136" s="345" t="str">
        <f>IF(OR($B136="",$C136="",$D136="",$F136&lt;an_initial,$F136&gt;an_final,$I136=FALSE),"",(HLOOKUP(E136,ii12punctaje,2,FALSE))*VLOOKUP(J136,Coef!$E$2:$F$17,2,FALSE))</f>
        <v/>
      </c>
      <c r="H136" s="361" t="str">
        <f t="shared" si="4"/>
        <v/>
      </c>
      <c r="I136" s="362" t="b">
        <f t="shared" si="5"/>
        <v>0</v>
      </c>
      <c r="J136" s="363">
        <f t="shared" si="7"/>
        <v>1</v>
      </c>
      <c r="K136" s="33"/>
    </row>
    <row r="137" spans="1:11">
      <c r="A137" s="37">
        <v>128</v>
      </c>
      <c r="B137" s="6"/>
      <c r="C137" s="6"/>
      <c r="D137" s="6"/>
      <c r="E137" s="6"/>
      <c r="F137" s="212"/>
      <c r="G137" s="345" t="str">
        <f>IF(OR($B137="",$C137="",$D137="",$F137&lt;an_initial,$F137&gt;an_final,$I137=FALSE),"",(HLOOKUP(E137,ii12punctaje,2,FALSE))*VLOOKUP(J137,Coef!$E$2:$F$17,2,FALSE))</f>
        <v/>
      </c>
      <c r="H137" s="361" t="str">
        <f t="shared" si="4"/>
        <v/>
      </c>
      <c r="I137" s="362" t="b">
        <f t="shared" si="5"/>
        <v>0</v>
      </c>
      <c r="J137" s="363">
        <f t="shared" si="7"/>
        <v>1</v>
      </c>
      <c r="K137" s="33"/>
    </row>
    <row r="138" spans="1:11">
      <c r="A138" s="37">
        <v>129</v>
      </c>
      <c r="B138" s="6"/>
      <c r="C138" s="6"/>
      <c r="D138" s="6"/>
      <c r="E138" s="6"/>
      <c r="F138" s="212"/>
      <c r="G138" s="345" t="str">
        <f>IF(OR($B138="",$C138="",$D138="",$F138&lt;an_initial,$F138&gt;an_final,$I138=FALSE),"",(HLOOKUP(E138,ii12punctaje,2,FALSE))*VLOOKUP(J138,Coef!$E$2:$F$17,2,FALSE))</f>
        <v/>
      </c>
      <c r="H138" s="361" t="str">
        <f t="shared" ref="H138:H201" si="8">IF(OR($B138="",$C138="",$D138="",$F138&gt;an_final,$I138=FALSE),"",IF($F138&gt;=an_initial,1,""))</f>
        <v/>
      </c>
      <c r="I138" s="362" t="b">
        <f t="shared" ref="I138:I201" si="9">IF(nume_candidat="",FALSE,ISNUMBER(SEARCH(nume_candidat,$B138)))</f>
        <v>0</v>
      </c>
      <c r="J138" s="363">
        <f t="shared" ref="J138:J169" si="10">LEN(B138)-LEN(SUBSTITUTE(B138,",",""))+1</f>
        <v>1</v>
      </c>
      <c r="K138" s="33"/>
    </row>
    <row r="139" spans="1:11">
      <c r="A139" s="37">
        <v>130</v>
      </c>
      <c r="B139" s="6"/>
      <c r="C139" s="6"/>
      <c r="D139" s="6"/>
      <c r="E139" s="6"/>
      <c r="F139" s="212"/>
      <c r="G139" s="345" t="str">
        <f>IF(OR($B139="",$C139="",$D139="",$F139&lt;an_initial,$F139&gt;an_final,$I139=FALSE),"",(HLOOKUP(E139,ii12punctaje,2,FALSE))*VLOOKUP(J139,Coef!$E$2:$F$17,2,FALSE))</f>
        <v/>
      </c>
      <c r="H139" s="361" t="str">
        <f t="shared" si="8"/>
        <v/>
      </c>
      <c r="I139" s="362" t="b">
        <f t="shared" si="9"/>
        <v>0</v>
      </c>
      <c r="J139" s="363">
        <f t="shared" si="10"/>
        <v>1</v>
      </c>
      <c r="K139" s="33"/>
    </row>
    <row r="140" spans="1:11">
      <c r="A140" s="37">
        <v>131</v>
      </c>
      <c r="B140" s="6"/>
      <c r="C140" s="6"/>
      <c r="D140" s="6"/>
      <c r="E140" s="6"/>
      <c r="F140" s="212"/>
      <c r="G140" s="345" t="str">
        <f>IF(OR($B140="",$C140="",$D140="",$F140&lt;an_initial,$F140&gt;an_final,$I140=FALSE),"",(HLOOKUP(E140,ii12punctaje,2,FALSE))*VLOOKUP(J140,Coef!$E$2:$F$17,2,FALSE))</f>
        <v/>
      </c>
      <c r="H140" s="361" t="str">
        <f t="shared" si="8"/>
        <v/>
      </c>
      <c r="I140" s="362" t="b">
        <f t="shared" si="9"/>
        <v>0</v>
      </c>
      <c r="J140" s="363">
        <f t="shared" si="10"/>
        <v>1</v>
      </c>
      <c r="K140" s="33"/>
    </row>
    <row r="141" spans="1:11">
      <c r="A141" s="37">
        <v>132</v>
      </c>
      <c r="B141" s="6"/>
      <c r="C141" s="6"/>
      <c r="D141" s="6"/>
      <c r="E141" s="6"/>
      <c r="F141" s="212"/>
      <c r="G141" s="345" t="str">
        <f>IF(OR($B141="",$C141="",$D141="",$F141&lt;an_initial,$F141&gt;an_final,$I141=FALSE),"",(HLOOKUP(E141,ii12punctaje,2,FALSE))*VLOOKUP(J141,Coef!$E$2:$F$17,2,FALSE))</f>
        <v/>
      </c>
      <c r="H141" s="361" t="str">
        <f t="shared" si="8"/>
        <v/>
      </c>
      <c r="I141" s="362" t="b">
        <f t="shared" si="9"/>
        <v>0</v>
      </c>
      <c r="J141" s="363">
        <f t="shared" si="10"/>
        <v>1</v>
      </c>
      <c r="K141" s="33"/>
    </row>
    <row r="142" spans="1:11">
      <c r="A142" s="37">
        <v>133</v>
      </c>
      <c r="B142" s="6"/>
      <c r="C142" s="6"/>
      <c r="D142" s="6"/>
      <c r="E142" s="6"/>
      <c r="F142" s="212"/>
      <c r="G142" s="345" t="str">
        <f>IF(OR($B142="",$C142="",$D142="",$F142&lt;an_initial,$F142&gt;an_final,$I142=FALSE),"",(HLOOKUP(E142,ii12punctaje,2,FALSE))*VLOOKUP(J142,Coef!$E$2:$F$17,2,FALSE))</f>
        <v/>
      </c>
      <c r="H142" s="361" t="str">
        <f t="shared" si="8"/>
        <v/>
      </c>
      <c r="I142" s="362" t="b">
        <f t="shared" si="9"/>
        <v>0</v>
      </c>
      <c r="J142" s="363">
        <f t="shared" si="10"/>
        <v>1</v>
      </c>
      <c r="K142" s="33"/>
    </row>
    <row r="143" spans="1:11">
      <c r="A143" s="37">
        <v>134</v>
      </c>
      <c r="B143" s="6"/>
      <c r="C143" s="6"/>
      <c r="D143" s="6"/>
      <c r="E143" s="6"/>
      <c r="F143" s="212"/>
      <c r="G143" s="345" t="str">
        <f>IF(OR($B143="",$C143="",$D143="",$F143&lt;an_initial,$F143&gt;an_final,$I143=FALSE),"",(HLOOKUP(E143,ii12punctaje,2,FALSE))*VLOOKUP(J143,Coef!$E$2:$F$17,2,FALSE))</f>
        <v/>
      </c>
      <c r="H143" s="361" t="str">
        <f t="shared" si="8"/>
        <v/>
      </c>
      <c r="I143" s="362" t="b">
        <f t="shared" si="9"/>
        <v>0</v>
      </c>
      <c r="J143" s="363">
        <f t="shared" si="10"/>
        <v>1</v>
      </c>
      <c r="K143" s="33"/>
    </row>
    <row r="144" spans="1:11">
      <c r="A144" s="37">
        <v>135</v>
      </c>
      <c r="B144" s="6"/>
      <c r="C144" s="6"/>
      <c r="D144" s="6"/>
      <c r="E144" s="6"/>
      <c r="F144" s="212"/>
      <c r="G144" s="345" t="str">
        <f>IF(OR($B144="",$C144="",$D144="",$F144&lt;an_initial,$F144&gt;an_final,$I144=FALSE),"",(HLOOKUP(E144,ii12punctaje,2,FALSE))*VLOOKUP(J144,Coef!$E$2:$F$17,2,FALSE))</f>
        <v/>
      </c>
      <c r="H144" s="361" t="str">
        <f t="shared" si="8"/>
        <v/>
      </c>
      <c r="I144" s="362" t="b">
        <f t="shared" si="9"/>
        <v>0</v>
      </c>
      <c r="J144" s="363">
        <f t="shared" si="10"/>
        <v>1</v>
      </c>
      <c r="K144" s="33"/>
    </row>
    <row r="145" spans="1:11">
      <c r="A145" s="37">
        <v>136</v>
      </c>
      <c r="B145" s="6"/>
      <c r="C145" s="6"/>
      <c r="D145" s="6"/>
      <c r="E145" s="6"/>
      <c r="F145" s="212"/>
      <c r="G145" s="345" t="str">
        <f>IF(OR($B145="",$C145="",$D145="",$F145&lt;an_initial,$F145&gt;an_final,$I145=FALSE),"",(HLOOKUP(E145,ii12punctaje,2,FALSE))*VLOOKUP(J145,Coef!$E$2:$F$17,2,FALSE))</f>
        <v/>
      </c>
      <c r="H145" s="361" t="str">
        <f t="shared" si="8"/>
        <v/>
      </c>
      <c r="I145" s="362" t="b">
        <f t="shared" si="9"/>
        <v>0</v>
      </c>
      <c r="J145" s="363">
        <f t="shared" si="10"/>
        <v>1</v>
      </c>
      <c r="K145" s="33"/>
    </row>
    <row r="146" spans="1:11">
      <c r="A146" s="37">
        <v>137</v>
      </c>
      <c r="B146" s="6"/>
      <c r="C146" s="6"/>
      <c r="D146" s="6"/>
      <c r="E146" s="6"/>
      <c r="F146" s="212"/>
      <c r="G146" s="345" t="str">
        <f>IF(OR($B146="",$C146="",$D146="",$F146&lt;an_initial,$F146&gt;an_final,$I146=FALSE),"",(HLOOKUP(E146,ii12punctaje,2,FALSE))*VLOOKUP(J146,Coef!$E$2:$F$17,2,FALSE))</f>
        <v/>
      </c>
      <c r="H146" s="361" t="str">
        <f t="shared" si="8"/>
        <v/>
      </c>
      <c r="I146" s="362" t="b">
        <f t="shared" si="9"/>
        <v>0</v>
      </c>
      <c r="J146" s="363">
        <f t="shared" si="10"/>
        <v>1</v>
      </c>
      <c r="K146" s="33"/>
    </row>
    <row r="147" spans="1:11">
      <c r="A147" s="37">
        <v>138</v>
      </c>
      <c r="B147" s="6"/>
      <c r="C147" s="6"/>
      <c r="D147" s="6"/>
      <c r="E147" s="6"/>
      <c r="F147" s="212"/>
      <c r="G147" s="345" t="str">
        <f>IF(OR($B147="",$C147="",$D147="",$F147&lt;an_initial,$F147&gt;an_final,$I147=FALSE),"",(HLOOKUP(E147,ii12punctaje,2,FALSE))*VLOOKUP(J147,Coef!$E$2:$F$17,2,FALSE))</f>
        <v/>
      </c>
      <c r="H147" s="361" t="str">
        <f t="shared" si="8"/>
        <v/>
      </c>
      <c r="I147" s="362" t="b">
        <f t="shared" si="9"/>
        <v>0</v>
      </c>
      <c r="J147" s="363">
        <f t="shared" si="10"/>
        <v>1</v>
      </c>
      <c r="K147" s="33"/>
    </row>
    <row r="148" spans="1:11">
      <c r="A148" s="37">
        <v>139</v>
      </c>
      <c r="B148" s="6"/>
      <c r="C148" s="6"/>
      <c r="D148" s="6"/>
      <c r="E148" s="6"/>
      <c r="F148" s="212"/>
      <c r="G148" s="345" t="str">
        <f>IF(OR($B148="",$C148="",$D148="",$F148&lt;an_initial,$F148&gt;an_final,$I148=FALSE),"",(HLOOKUP(E148,ii12punctaje,2,FALSE))*VLOOKUP(J148,Coef!$E$2:$F$17,2,FALSE))</f>
        <v/>
      </c>
      <c r="H148" s="361" t="str">
        <f t="shared" si="8"/>
        <v/>
      </c>
      <c r="I148" s="362" t="b">
        <f t="shared" si="9"/>
        <v>0</v>
      </c>
      <c r="J148" s="363">
        <f t="shared" si="10"/>
        <v>1</v>
      </c>
      <c r="K148" s="33"/>
    </row>
    <row r="149" spans="1:11">
      <c r="A149" s="37">
        <v>140</v>
      </c>
      <c r="B149" s="6"/>
      <c r="C149" s="6"/>
      <c r="D149" s="6"/>
      <c r="E149" s="6"/>
      <c r="F149" s="212"/>
      <c r="G149" s="345" t="str">
        <f>IF(OR($B149="",$C149="",$D149="",$F149&lt;an_initial,$F149&gt;an_final,$I149=FALSE),"",(HLOOKUP(E149,ii12punctaje,2,FALSE))*VLOOKUP(J149,Coef!$E$2:$F$17,2,FALSE))</f>
        <v/>
      </c>
      <c r="H149" s="361" t="str">
        <f t="shared" si="8"/>
        <v/>
      </c>
      <c r="I149" s="362" t="b">
        <f t="shared" si="9"/>
        <v>0</v>
      </c>
      <c r="J149" s="363">
        <f t="shared" si="10"/>
        <v>1</v>
      </c>
      <c r="K149" s="33"/>
    </row>
    <row r="150" spans="1:11">
      <c r="A150" s="37">
        <v>141</v>
      </c>
      <c r="B150" s="6"/>
      <c r="C150" s="6"/>
      <c r="D150" s="6"/>
      <c r="E150" s="6"/>
      <c r="F150" s="212"/>
      <c r="G150" s="345" t="str">
        <f>IF(OR($B150="",$C150="",$D150="",$F150&lt;an_initial,$F150&gt;an_final,$I150=FALSE),"",(HLOOKUP(E150,ii12punctaje,2,FALSE))*VLOOKUP(J150,Coef!$E$2:$F$17,2,FALSE))</f>
        <v/>
      </c>
      <c r="H150" s="361" t="str">
        <f t="shared" si="8"/>
        <v/>
      </c>
      <c r="I150" s="362" t="b">
        <f t="shared" si="9"/>
        <v>0</v>
      </c>
      <c r="J150" s="363">
        <f t="shared" si="10"/>
        <v>1</v>
      </c>
      <c r="K150" s="33"/>
    </row>
    <row r="151" spans="1:11">
      <c r="A151" s="37">
        <v>142</v>
      </c>
      <c r="B151" s="6"/>
      <c r="C151" s="6"/>
      <c r="D151" s="6"/>
      <c r="E151" s="6"/>
      <c r="F151" s="212"/>
      <c r="G151" s="345" t="str">
        <f>IF(OR($B151="",$C151="",$D151="",$F151&lt;an_initial,$F151&gt;an_final,$I151=FALSE),"",(HLOOKUP(E151,ii12punctaje,2,FALSE))*VLOOKUP(J151,Coef!$E$2:$F$17,2,FALSE))</f>
        <v/>
      </c>
      <c r="H151" s="361" t="str">
        <f t="shared" si="8"/>
        <v/>
      </c>
      <c r="I151" s="362" t="b">
        <f t="shared" si="9"/>
        <v>0</v>
      </c>
      <c r="J151" s="363">
        <f t="shared" si="10"/>
        <v>1</v>
      </c>
      <c r="K151" s="33"/>
    </row>
    <row r="152" spans="1:11">
      <c r="A152" s="37">
        <v>143</v>
      </c>
      <c r="B152" s="6"/>
      <c r="C152" s="6"/>
      <c r="D152" s="6"/>
      <c r="E152" s="6"/>
      <c r="F152" s="212"/>
      <c r="G152" s="345" t="str">
        <f>IF(OR($B152="",$C152="",$D152="",$F152&lt;an_initial,$F152&gt;an_final,$I152=FALSE),"",(HLOOKUP(E152,ii12punctaje,2,FALSE))*VLOOKUP(J152,Coef!$E$2:$F$17,2,FALSE))</f>
        <v/>
      </c>
      <c r="H152" s="361" t="str">
        <f t="shared" si="8"/>
        <v/>
      </c>
      <c r="I152" s="362" t="b">
        <f t="shared" si="9"/>
        <v>0</v>
      </c>
      <c r="J152" s="363">
        <f t="shared" si="10"/>
        <v>1</v>
      </c>
      <c r="K152" s="33"/>
    </row>
    <row r="153" spans="1:11">
      <c r="A153" s="37">
        <v>144</v>
      </c>
      <c r="B153" s="6"/>
      <c r="C153" s="6"/>
      <c r="D153" s="6"/>
      <c r="E153" s="6"/>
      <c r="F153" s="212"/>
      <c r="G153" s="345" t="str">
        <f>IF(OR($B153="",$C153="",$D153="",$F153&lt;an_initial,$F153&gt;an_final,$I153=FALSE),"",(HLOOKUP(E153,ii12punctaje,2,FALSE))*VLOOKUP(J153,Coef!$E$2:$F$17,2,FALSE))</f>
        <v/>
      </c>
      <c r="H153" s="361" t="str">
        <f t="shared" si="8"/>
        <v/>
      </c>
      <c r="I153" s="362" t="b">
        <f t="shared" si="9"/>
        <v>0</v>
      </c>
      <c r="J153" s="363">
        <f t="shared" si="10"/>
        <v>1</v>
      </c>
      <c r="K153" s="33"/>
    </row>
    <row r="154" spans="1:11">
      <c r="A154" s="37">
        <v>145</v>
      </c>
      <c r="B154" s="6"/>
      <c r="C154" s="6"/>
      <c r="D154" s="6"/>
      <c r="E154" s="6"/>
      <c r="F154" s="212"/>
      <c r="G154" s="345" t="str">
        <f>IF(OR($B154="",$C154="",$D154="",$F154&lt;an_initial,$F154&gt;an_final,$I154=FALSE),"",(HLOOKUP(E154,ii12punctaje,2,FALSE))*VLOOKUP(J154,Coef!$E$2:$F$17,2,FALSE))</f>
        <v/>
      </c>
      <c r="H154" s="361" t="str">
        <f t="shared" si="8"/>
        <v/>
      </c>
      <c r="I154" s="362" t="b">
        <f t="shared" si="9"/>
        <v>0</v>
      </c>
      <c r="J154" s="363">
        <f t="shared" si="10"/>
        <v>1</v>
      </c>
      <c r="K154" s="33"/>
    </row>
    <row r="155" spans="1:11">
      <c r="A155" s="37">
        <v>146</v>
      </c>
      <c r="B155" s="6"/>
      <c r="C155" s="6"/>
      <c r="D155" s="6"/>
      <c r="E155" s="6"/>
      <c r="F155" s="212"/>
      <c r="G155" s="345" t="str">
        <f>IF(OR($B155="",$C155="",$D155="",$F155&lt;an_initial,$F155&gt;an_final,$I155=FALSE),"",(HLOOKUP(E155,ii12punctaje,2,FALSE))*VLOOKUP(J155,Coef!$E$2:$F$17,2,FALSE))</f>
        <v/>
      </c>
      <c r="H155" s="361" t="str">
        <f t="shared" si="8"/>
        <v/>
      </c>
      <c r="I155" s="362" t="b">
        <f t="shared" si="9"/>
        <v>0</v>
      </c>
      <c r="J155" s="363">
        <f t="shared" si="10"/>
        <v>1</v>
      </c>
      <c r="K155" s="33"/>
    </row>
    <row r="156" spans="1:11">
      <c r="A156" s="37">
        <v>147</v>
      </c>
      <c r="B156" s="6"/>
      <c r="C156" s="6"/>
      <c r="D156" s="6"/>
      <c r="E156" s="6"/>
      <c r="F156" s="212"/>
      <c r="G156" s="345" t="str">
        <f>IF(OR($B156="",$C156="",$D156="",$F156&lt;an_initial,$F156&gt;an_final,$I156=FALSE),"",(HLOOKUP(E156,ii12punctaje,2,FALSE))*VLOOKUP(J156,Coef!$E$2:$F$17,2,FALSE))</f>
        <v/>
      </c>
      <c r="H156" s="361" t="str">
        <f t="shared" si="8"/>
        <v/>
      </c>
      <c r="I156" s="362" t="b">
        <f t="shared" si="9"/>
        <v>0</v>
      </c>
      <c r="J156" s="363">
        <f t="shared" si="10"/>
        <v>1</v>
      </c>
      <c r="K156" s="33"/>
    </row>
    <row r="157" spans="1:11">
      <c r="A157" s="37">
        <v>148</v>
      </c>
      <c r="B157" s="6"/>
      <c r="C157" s="6"/>
      <c r="D157" s="6"/>
      <c r="E157" s="6"/>
      <c r="F157" s="212"/>
      <c r="G157" s="345" t="str">
        <f>IF(OR($B157="",$C157="",$D157="",$F157&lt;an_initial,$F157&gt;an_final,$I157=FALSE),"",(HLOOKUP(E157,ii12punctaje,2,FALSE))*VLOOKUP(J157,Coef!$E$2:$F$17,2,FALSE))</f>
        <v/>
      </c>
      <c r="H157" s="361" t="str">
        <f t="shared" si="8"/>
        <v/>
      </c>
      <c r="I157" s="362" t="b">
        <f t="shared" si="9"/>
        <v>0</v>
      </c>
      <c r="J157" s="363">
        <f t="shared" si="10"/>
        <v>1</v>
      </c>
      <c r="K157" s="33"/>
    </row>
    <row r="158" spans="1:11">
      <c r="A158" s="37">
        <v>149</v>
      </c>
      <c r="B158" s="6"/>
      <c r="C158" s="6"/>
      <c r="D158" s="6"/>
      <c r="E158" s="6"/>
      <c r="F158" s="212"/>
      <c r="G158" s="345" t="str">
        <f>IF(OR($B158="",$C158="",$D158="",$F158&lt;an_initial,$F158&gt;an_final,$I158=FALSE),"",(HLOOKUP(E158,ii12punctaje,2,FALSE))*VLOOKUP(J158,Coef!$E$2:$F$17,2,FALSE))</f>
        <v/>
      </c>
      <c r="H158" s="361" t="str">
        <f t="shared" si="8"/>
        <v/>
      </c>
      <c r="I158" s="362" t="b">
        <f t="shared" si="9"/>
        <v>0</v>
      </c>
      <c r="J158" s="363">
        <f t="shared" si="10"/>
        <v>1</v>
      </c>
      <c r="K158" s="33"/>
    </row>
    <row r="159" spans="1:11">
      <c r="A159" s="37">
        <v>150</v>
      </c>
      <c r="B159" s="6"/>
      <c r="C159" s="6"/>
      <c r="D159" s="6"/>
      <c r="E159" s="6"/>
      <c r="F159" s="212"/>
      <c r="G159" s="345" t="str">
        <f>IF(OR($B159="",$C159="",$D159="",$F159&lt;an_initial,$F159&gt;an_final,$I159=FALSE),"",(HLOOKUP(E159,ii12punctaje,2,FALSE))*VLOOKUP(J159,Coef!$E$2:$F$17,2,FALSE))</f>
        <v/>
      </c>
      <c r="H159" s="361" t="str">
        <f t="shared" si="8"/>
        <v/>
      </c>
      <c r="I159" s="362" t="b">
        <f t="shared" si="9"/>
        <v>0</v>
      </c>
      <c r="J159" s="363">
        <f t="shared" si="10"/>
        <v>1</v>
      </c>
      <c r="K159" s="33"/>
    </row>
    <row r="160" spans="1:11">
      <c r="A160" s="37">
        <v>151</v>
      </c>
      <c r="B160" s="6"/>
      <c r="C160" s="6"/>
      <c r="D160" s="6"/>
      <c r="E160" s="6"/>
      <c r="F160" s="212"/>
      <c r="G160" s="345" t="str">
        <f>IF(OR($B160="",$C160="",$D160="",$F160&lt;an_initial,$F160&gt;an_final,$I160=FALSE),"",(HLOOKUP(E160,ii12punctaje,2,FALSE))*VLOOKUP(J160,Coef!$E$2:$F$17,2,FALSE))</f>
        <v/>
      </c>
      <c r="H160" s="361" t="str">
        <f t="shared" si="8"/>
        <v/>
      </c>
      <c r="I160" s="362" t="b">
        <f t="shared" si="9"/>
        <v>0</v>
      </c>
      <c r="J160" s="363">
        <f t="shared" si="10"/>
        <v>1</v>
      </c>
      <c r="K160" s="33"/>
    </row>
    <row r="161" spans="1:11">
      <c r="A161" s="37">
        <v>152</v>
      </c>
      <c r="B161" s="6"/>
      <c r="C161" s="6"/>
      <c r="D161" s="6"/>
      <c r="E161" s="6"/>
      <c r="F161" s="212"/>
      <c r="G161" s="345" t="str">
        <f>IF(OR($B161="",$C161="",$D161="",$F161&lt;an_initial,$F161&gt;an_final,$I161=FALSE),"",(HLOOKUP(E161,ii12punctaje,2,FALSE))*VLOOKUP(J161,Coef!$E$2:$F$17,2,FALSE))</f>
        <v/>
      </c>
      <c r="H161" s="361" t="str">
        <f t="shared" si="8"/>
        <v/>
      </c>
      <c r="I161" s="362" t="b">
        <f t="shared" si="9"/>
        <v>0</v>
      </c>
      <c r="J161" s="363">
        <f t="shared" si="10"/>
        <v>1</v>
      </c>
      <c r="K161" s="33"/>
    </row>
    <row r="162" spans="1:11">
      <c r="A162" s="37">
        <v>153</v>
      </c>
      <c r="B162" s="6"/>
      <c r="C162" s="6"/>
      <c r="D162" s="6"/>
      <c r="E162" s="6"/>
      <c r="F162" s="212"/>
      <c r="G162" s="345" t="str">
        <f>IF(OR($B162="",$C162="",$D162="",$F162&lt;an_initial,$F162&gt;an_final,$I162=FALSE),"",(HLOOKUP(E162,ii12punctaje,2,FALSE))*VLOOKUP(J162,Coef!$E$2:$F$17,2,FALSE))</f>
        <v/>
      </c>
      <c r="H162" s="361" t="str">
        <f t="shared" si="8"/>
        <v/>
      </c>
      <c r="I162" s="362" t="b">
        <f t="shared" si="9"/>
        <v>0</v>
      </c>
      <c r="J162" s="363">
        <f t="shared" si="10"/>
        <v>1</v>
      </c>
      <c r="K162" s="33"/>
    </row>
    <row r="163" spans="1:11">
      <c r="A163" s="37">
        <v>154</v>
      </c>
      <c r="B163" s="6"/>
      <c r="C163" s="6"/>
      <c r="D163" s="6"/>
      <c r="E163" s="6"/>
      <c r="F163" s="212"/>
      <c r="G163" s="345" t="str">
        <f>IF(OR($B163="",$C163="",$D163="",$F163&lt;an_initial,$F163&gt;an_final,$I163=FALSE),"",(HLOOKUP(E163,ii12punctaje,2,FALSE))*VLOOKUP(J163,Coef!$E$2:$F$17,2,FALSE))</f>
        <v/>
      </c>
      <c r="H163" s="361" t="str">
        <f t="shared" si="8"/>
        <v/>
      </c>
      <c r="I163" s="362" t="b">
        <f t="shared" si="9"/>
        <v>0</v>
      </c>
      <c r="J163" s="363">
        <f t="shared" si="10"/>
        <v>1</v>
      </c>
      <c r="K163" s="33"/>
    </row>
    <row r="164" spans="1:11">
      <c r="A164" s="37">
        <v>155</v>
      </c>
      <c r="B164" s="6"/>
      <c r="C164" s="6"/>
      <c r="D164" s="6"/>
      <c r="E164" s="6"/>
      <c r="F164" s="212"/>
      <c r="G164" s="345" t="str">
        <f>IF(OR($B164="",$C164="",$D164="",$F164&lt;an_initial,$F164&gt;an_final,$I164=FALSE),"",(HLOOKUP(E164,ii12punctaje,2,FALSE))*VLOOKUP(J164,Coef!$E$2:$F$17,2,FALSE))</f>
        <v/>
      </c>
      <c r="H164" s="361" t="str">
        <f t="shared" si="8"/>
        <v/>
      </c>
      <c r="I164" s="362" t="b">
        <f t="shared" si="9"/>
        <v>0</v>
      </c>
      <c r="J164" s="363">
        <f t="shared" si="10"/>
        <v>1</v>
      </c>
      <c r="K164" s="33"/>
    </row>
    <row r="165" spans="1:11">
      <c r="A165" s="37">
        <v>156</v>
      </c>
      <c r="B165" s="6"/>
      <c r="C165" s="6"/>
      <c r="D165" s="6"/>
      <c r="E165" s="6"/>
      <c r="F165" s="212"/>
      <c r="G165" s="345" t="str">
        <f>IF(OR($B165="",$C165="",$D165="",$F165&lt;an_initial,$F165&gt;an_final,$I165=FALSE),"",(HLOOKUP(E165,ii12punctaje,2,FALSE))*VLOOKUP(J165,Coef!$E$2:$F$17,2,FALSE))</f>
        <v/>
      </c>
      <c r="H165" s="361" t="str">
        <f t="shared" si="8"/>
        <v/>
      </c>
      <c r="I165" s="362" t="b">
        <f t="shared" si="9"/>
        <v>0</v>
      </c>
      <c r="J165" s="363">
        <f t="shared" si="10"/>
        <v>1</v>
      </c>
      <c r="K165" s="33"/>
    </row>
    <row r="166" spans="1:11">
      <c r="A166" s="37">
        <v>157</v>
      </c>
      <c r="B166" s="6"/>
      <c r="C166" s="6"/>
      <c r="D166" s="6"/>
      <c r="E166" s="6"/>
      <c r="F166" s="212"/>
      <c r="G166" s="345" t="str">
        <f>IF(OR($B166="",$C166="",$D166="",$F166&lt;an_initial,$F166&gt;an_final,$I166=FALSE),"",(HLOOKUP(E166,ii12punctaje,2,FALSE))*VLOOKUP(J166,Coef!$E$2:$F$17,2,FALSE))</f>
        <v/>
      </c>
      <c r="H166" s="361" t="str">
        <f t="shared" si="8"/>
        <v/>
      </c>
      <c r="I166" s="362" t="b">
        <f t="shared" si="9"/>
        <v>0</v>
      </c>
      <c r="J166" s="363">
        <f t="shared" si="10"/>
        <v>1</v>
      </c>
      <c r="K166" s="33"/>
    </row>
    <row r="167" spans="1:11">
      <c r="A167" s="37">
        <v>158</v>
      </c>
      <c r="B167" s="6"/>
      <c r="C167" s="6"/>
      <c r="D167" s="6"/>
      <c r="E167" s="6"/>
      <c r="F167" s="212"/>
      <c r="G167" s="345" t="str">
        <f>IF(OR($B167="",$C167="",$D167="",$F167&lt;an_initial,$F167&gt;an_final,$I167=FALSE),"",(HLOOKUP(E167,ii12punctaje,2,FALSE))*VLOOKUP(J167,Coef!$E$2:$F$17,2,FALSE))</f>
        <v/>
      </c>
      <c r="H167" s="361" t="str">
        <f t="shared" si="8"/>
        <v/>
      </c>
      <c r="I167" s="362" t="b">
        <f t="shared" si="9"/>
        <v>0</v>
      </c>
      <c r="J167" s="363">
        <f t="shared" si="10"/>
        <v>1</v>
      </c>
      <c r="K167" s="33"/>
    </row>
    <row r="168" spans="1:11">
      <c r="A168" s="37">
        <v>159</v>
      </c>
      <c r="B168" s="6"/>
      <c r="C168" s="6"/>
      <c r="D168" s="6"/>
      <c r="E168" s="6"/>
      <c r="F168" s="212"/>
      <c r="G168" s="345" t="str">
        <f>IF(OR($B168="",$C168="",$D168="",$F168&lt;an_initial,$F168&gt;an_final,$I168=FALSE),"",(HLOOKUP(E168,ii12punctaje,2,FALSE))*VLOOKUP(J168,Coef!$E$2:$F$17,2,FALSE))</f>
        <v/>
      </c>
      <c r="H168" s="361" t="str">
        <f t="shared" si="8"/>
        <v/>
      </c>
      <c r="I168" s="362" t="b">
        <f t="shared" si="9"/>
        <v>0</v>
      </c>
      <c r="J168" s="363">
        <f t="shared" si="10"/>
        <v>1</v>
      </c>
      <c r="K168" s="33"/>
    </row>
    <row r="169" spans="1:11">
      <c r="A169" s="37">
        <v>160</v>
      </c>
      <c r="B169" s="6"/>
      <c r="C169" s="6"/>
      <c r="D169" s="6"/>
      <c r="E169" s="6"/>
      <c r="F169" s="212"/>
      <c r="G169" s="345" t="str">
        <f>IF(OR($B169="",$C169="",$D169="",$F169&lt;an_initial,$F169&gt;an_final,$I169=FALSE),"",(HLOOKUP(E169,ii12punctaje,2,FALSE))*VLOOKUP(J169,Coef!$E$2:$F$17,2,FALSE))</f>
        <v/>
      </c>
      <c r="H169" s="361" t="str">
        <f t="shared" si="8"/>
        <v/>
      </c>
      <c r="I169" s="362" t="b">
        <f t="shared" si="9"/>
        <v>0</v>
      </c>
      <c r="J169" s="363">
        <f t="shared" si="10"/>
        <v>1</v>
      </c>
      <c r="K169" s="33"/>
    </row>
    <row r="170" spans="1:11">
      <c r="A170" s="37">
        <v>161</v>
      </c>
      <c r="B170" s="6"/>
      <c r="C170" s="6"/>
      <c r="D170" s="6"/>
      <c r="E170" s="6"/>
      <c r="F170" s="212"/>
      <c r="G170" s="345" t="str">
        <f>IF(OR($B170="",$C170="",$D170="",$F170&lt;an_initial,$F170&gt;an_final,$I170=FALSE),"",(HLOOKUP(E170,ii12punctaje,2,FALSE))*VLOOKUP(J170,Coef!$E$2:$F$17,2,FALSE))</f>
        <v/>
      </c>
      <c r="H170" s="361" t="str">
        <f t="shared" si="8"/>
        <v/>
      </c>
      <c r="I170" s="362" t="b">
        <f t="shared" si="9"/>
        <v>0</v>
      </c>
      <c r="J170" s="363">
        <f t="shared" ref="J170:J202" si="11">LEN(B170)-LEN(SUBSTITUTE(B170,",",""))+1</f>
        <v>1</v>
      </c>
      <c r="K170" s="33"/>
    </row>
    <row r="171" spans="1:11">
      <c r="A171" s="37">
        <v>162</v>
      </c>
      <c r="B171" s="6"/>
      <c r="C171" s="6"/>
      <c r="D171" s="6"/>
      <c r="E171" s="6"/>
      <c r="F171" s="212"/>
      <c r="G171" s="345" t="str">
        <f>IF(OR($B171="",$C171="",$D171="",$F171&lt;an_initial,$F171&gt;an_final,$I171=FALSE),"",(HLOOKUP(E171,ii12punctaje,2,FALSE))*VLOOKUP(J171,Coef!$E$2:$F$17,2,FALSE))</f>
        <v/>
      </c>
      <c r="H171" s="361" t="str">
        <f t="shared" si="8"/>
        <v/>
      </c>
      <c r="I171" s="362" t="b">
        <f t="shared" si="9"/>
        <v>0</v>
      </c>
      <c r="J171" s="363">
        <f t="shared" si="11"/>
        <v>1</v>
      </c>
      <c r="K171" s="33"/>
    </row>
    <row r="172" spans="1:11">
      <c r="A172" s="37">
        <v>163</v>
      </c>
      <c r="B172" s="6"/>
      <c r="C172" s="6"/>
      <c r="D172" s="6"/>
      <c r="E172" s="6"/>
      <c r="F172" s="212"/>
      <c r="G172" s="345" t="str">
        <f>IF(OR($B172="",$C172="",$D172="",$F172&lt;an_initial,$F172&gt;an_final,$I172=FALSE),"",(HLOOKUP(E172,ii12punctaje,2,FALSE))*VLOOKUP(J172,Coef!$E$2:$F$17,2,FALSE))</f>
        <v/>
      </c>
      <c r="H172" s="361" t="str">
        <f t="shared" si="8"/>
        <v/>
      </c>
      <c r="I172" s="362" t="b">
        <f t="shared" si="9"/>
        <v>0</v>
      </c>
      <c r="J172" s="363">
        <f t="shared" si="11"/>
        <v>1</v>
      </c>
      <c r="K172" s="33"/>
    </row>
    <row r="173" spans="1:11">
      <c r="A173" s="37">
        <v>164</v>
      </c>
      <c r="B173" s="6"/>
      <c r="C173" s="6"/>
      <c r="D173" s="6"/>
      <c r="E173" s="6"/>
      <c r="F173" s="212"/>
      <c r="G173" s="345" t="str">
        <f>IF(OR($B173="",$C173="",$D173="",$F173&lt;an_initial,$F173&gt;an_final,$I173=FALSE),"",(HLOOKUP(E173,ii12punctaje,2,FALSE))*VLOOKUP(J173,Coef!$E$2:$F$17,2,FALSE))</f>
        <v/>
      </c>
      <c r="H173" s="361" t="str">
        <f t="shared" si="8"/>
        <v/>
      </c>
      <c r="I173" s="362" t="b">
        <f t="shared" si="9"/>
        <v>0</v>
      </c>
      <c r="J173" s="363">
        <f t="shared" si="11"/>
        <v>1</v>
      </c>
      <c r="K173" s="33"/>
    </row>
    <row r="174" spans="1:11">
      <c r="A174" s="37">
        <v>165</v>
      </c>
      <c r="B174" s="6"/>
      <c r="C174" s="6"/>
      <c r="D174" s="6"/>
      <c r="E174" s="6"/>
      <c r="F174" s="212"/>
      <c r="G174" s="345" t="str">
        <f>IF(OR($B174="",$C174="",$D174="",$F174&lt;an_initial,$F174&gt;an_final,$I174=FALSE),"",(HLOOKUP(E174,ii12punctaje,2,FALSE))*VLOOKUP(J174,Coef!$E$2:$F$17,2,FALSE))</f>
        <v/>
      </c>
      <c r="H174" s="361" t="str">
        <f t="shared" si="8"/>
        <v/>
      </c>
      <c r="I174" s="362" t="b">
        <f t="shared" si="9"/>
        <v>0</v>
      </c>
      <c r="J174" s="363">
        <f t="shared" si="11"/>
        <v>1</v>
      </c>
      <c r="K174" s="33"/>
    </row>
    <row r="175" spans="1:11">
      <c r="A175" s="37">
        <v>166</v>
      </c>
      <c r="B175" s="6"/>
      <c r="C175" s="6"/>
      <c r="D175" s="6"/>
      <c r="E175" s="6"/>
      <c r="F175" s="212"/>
      <c r="G175" s="345" t="str">
        <f>IF(OR($B175="",$C175="",$D175="",$F175&lt;an_initial,$F175&gt;an_final,$I175=FALSE),"",(HLOOKUP(E175,ii12punctaje,2,FALSE))*VLOOKUP(J175,Coef!$E$2:$F$17,2,FALSE))</f>
        <v/>
      </c>
      <c r="H175" s="361" t="str">
        <f t="shared" si="8"/>
        <v/>
      </c>
      <c r="I175" s="362" t="b">
        <f t="shared" si="9"/>
        <v>0</v>
      </c>
      <c r="J175" s="363">
        <f t="shared" si="11"/>
        <v>1</v>
      </c>
      <c r="K175" s="33"/>
    </row>
    <row r="176" spans="1:11">
      <c r="A176" s="37">
        <v>167</v>
      </c>
      <c r="B176" s="6"/>
      <c r="C176" s="6"/>
      <c r="D176" s="6"/>
      <c r="E176" s="6"/>
      <c r="F176" s="212"/>
      <c r="G176" s="345" t="str">
        <f>IF(OR($B176="",$C176="",$D176="",$F176&lt;an_initial,$F176&gt;an_final,$I176=FALSE),"",(HLOOKUP(E176,ii12punctaje,2,FALSE))*VLOOKUP(J176,Coef!$E$2:$F$17,2,FALSE))</f>
        <v/>
      </c>
      <c r="H176" s="361" t="str">
        <f t="shared" si="8"/>
        <v/>
      </c>
      <c r="I176" s="362" t="b">
        <f t="shared" si="9"/>
        <v>0</v>
      </c>
      <c r="J176" s="363">
        <f t="shared" si="11"/>
        <v>1</v>
      </c>
      <c r="K176" s="33"/>
    </row>
    <row r="177" spans="1:11">
      <c r="A177" s="37">
        <v>168</v>
      </c>
      <c r="B177" s="6"/>
      <c r="C177" s="6"/>
      <c r="D177" s="6"/>
      <c r="E177" s="6"/>
      <c r="F177" s="212"/>
      <c r="G177" s="345" t="str">
        <f>IF(OR($B177="",$C177="",$D177="",$F177&lt;an_initial,$F177&gt;an_final,$I177=FALSE),"",(HLOOKUP(E177,ii12punctaje,2,FALSE))*VLOOKUP(J177,Coef!$E$2:$F$17,2,FALSE))</f>
        <v/>
      </c>
      <c r="H177" s="361" t="str">
        <f t="shared" si="8"/>
        <v/>
      </c>
      <c r="I177" s="362" t="b">
        <f t="shared" si="9"/>
        <v>0</v>
      </c>
      <c r="J177" s="363">
        <f t="shared" si="11"/>
        <v>1</v>
      </c>
      <c r="K177" s="33"/>
    </row>
    <row r="178" spans="1:11">
      <c r="A178" s="37">
        <v>169</v>
      </c>
      <c r="B178" s="6"/>
      <c r="C178" s="6"/>
      <c r="D178" s="6"/>
      <c r="E178" s="6"/>
      <c r="F178" s="212"/>
      <c r="G178" s="345" t="str">
        <f>IF(OR($B178="",$C178="",$D178="",$F178&lt;an_initial,$F178&gt;an_final,$I178=FALSE),"",(HLOOKUP(E178,ii12punctaje,2,FALSE))*VLOOKUP(J178,Coef!$E$2:$F$17,2,FALSE))</f>
        <v/>
      </c>
      <c r="H178" s="361" t="str">
        <f t="shared" si="8"/>
        <v/>
      </c>
      <c r="I178" s="362" t="b">
        <f t="shared" si="9"/>
        <v>0</v>
      </c>
      <c r="J178" s="363">
        <f t="shared" si="11"/>
        <v>1</v>
      </c>
      <c r="K178" s="33"/>
    </row>
    <row r="179" spans="1:11">
      <c r="A179" s="37">
        <v>170</v>
      </c>
      <c r="B179" s="6"/>
      <c r="C179" s="6"/>
      <c r="D179" s="6"/>
      <c r="E179" s="6"/>
      <c r="F179" s="212"/>
      <c r="G179" s="345" t="str">
        <f>IF(OR($B179="",$C179="",$D179="",$F179&lt;an_initial,$F179&gt;an_final,$I179=FALSE),"",(HLOOKUP(E179,ii12punctaje,2,FALSE))*VLOOKUP(J179,Coef!$E$2:$F$17,2,FALSE))</f>
        <v/>
      </c>
      <c r="H179" s="361" t="str">
        <f t="shared" si="8"/>
        <v/>
      </c>
      <c r="I179" s="362" t="b">
        <f t="shared" si="9"/>
        <v>0</v>
      </c>
      <c r="J179" s="363">
        <f t="shared" si="11"/>
        <v>1</v>
      </c>
      <c r="K179" s="33"/>
    </row>
    <row r="180" spans="1:11">
      <c r="A180" s="37">
        <v>171</v>
      </c>
      <c r="B180" s="6"/>
      <c r="C180" s="6"/>
      <c r="D180" s="6"/>
      <c r="E180" s="6"/>
      <c r="F180" s="212"/>
      <c r="G180" s="345" t="str">
        <f>IF(OR($B180="",$C180="",$D180="",$F180&lt;an_initial,$F180&gt;an_final,$I180=FALSE),"",(HLOOKUP(E180,ii12punctaje,2,FALSE))*VLOOKUP(J180,Coef!$E$2:$F$17,2,FALSE))</f>
        <v/>
      </c>
      <c r="H180" s="361" t="str">
        <f t="shared" si="8"/>
        <v/>
      </c>
      <c r="I180" s="362" t="b">
        <f t="shared" si="9"/>
        <v>0</v>
      </c>
      <c r="J180" s="363">
        <f t="shared" si="11"/>
        <v>1</v>
      </c>
      <c r="K180" s="33"/>
    </row>
    <row r="181" spans="1:11">
      <c r="A181" s="37">
        <v>172</v>
      </c>
      <c r="B181" s="6"/>
      <c r="C181" s="6"/>
      <c r="D181" s="6"/>
      <c r="E181" s="6"/>
      <c r="F181" s="212"/>
      <c r="G181" s="345" t="str">
        <f>IF(OR($B181="",$C181="",$D181="",$F181&lt;an_initial,$F181&gt;an_final,$I181=FALSE),"",(HLOOKUP(E181,ii12punctaje,2,FALSE))*VLOOKUP(J181,Coef!$E$2:$F$17,2,FALSE))</f>
        <v/>
      </c>
      <c r="H181" s="361" t="str">
        <f t="shared" si="8"/>
        <v/>
      </c>
      <c r="I181" s="362" t="b">
        <f t="shared" si="9"/>
        <v>0</v>
      </c>
      <c r="J181" s="363">
        <f t="shared" si="11"/>
        <v>1</v>
      </c>
      <c r="K181" s="33"/>
    </row>
    <row r="182" spans="1:11">
      <c r="A182" s="37">
        <v>173</v>
      </c>
      <c r="B182" s="6"/>
      <c r="C182" s="6"/>
      <c r="D182" s="6"/>
      <c r="E182" s="6"/>
      <c r="F182" s="212"/>
      <c r="G182" s="345" t="str">
        <f>IF(OR($B182="",$C182="",$D182="",$F182&lt;an_initial,$F182&gt;an_final,$I182=FALSE),"",(HLOOKUP(E182,ii12punctaje,2,FALSE))*VLOOKUP(J182,Coef!$E$2:$F$17,2,FALSE))</f>
        <v/>
      </c>
      <c r="H182" s="361" t="str">
        <f t="shared" si="8"/>
        <v/>
      </c>
      <c r="I182" s="362" t="b">
        <f t="shared" si="9"/>
        <v>0</v>
      </c>
      <c r="J182" s="363">
        <f t="shared" si="11"/>
        <v>1</v>
      </c>
      <c r="K182" s="33"/>
    </row>
    <row r="183" spans="1:11">
      <c r="A183" s="37">
        <v>174</v>
      </c>
      <c r="B183" s="6"/>
      <c r="C183" s="6"/>
      <c r="D183" s="6"/>
      <c r="E183" s="6"/>
      <c r="F183" s="212"/>
      <c r="G183" s="345" t="str">
        <f>IF(OR($B183="",$C183="",$D183="",$F183&lt;an_initial,$F183&gt;an_final,$I183=FALSE),"",(HLOOKUP(E183,ii12punctaje,2,FALSE))*VLOOKUP(J183,Coef!$E$2:$F$17,2,FALSE))</f>
        <v/>
      </c>
      <c r="H183" s="361" t="str">
        <f t="shared" si="8"/>
        <v/>
      </c>
      <c r="I183" s="362" t="b">
        <f t="shared" si="9"/>
        <v>0</v>
      </c>
      <c r="J183" s="363">
        <f t="shared" si="11"/>
        <v>1</v>
      </c>
      <c r="K183" s="33"/>
    </row>
    <row r="184" spans="1:11">
      <c r="A184" s="37">
        <v>175</v>
      </c>
      <c r="B184" s="6"/>
      <c r="C184" s="6"/>
      <c r="D184" s="6"/>
      <c r="E184" s="6"/>
      <c r="F184" s="212"/>
      <c r="G184" s="345" t="str">
        <f>IF(OR($B184="",$C184="",$D184="",$F184&lt;an_initial,$F184&gt;an_final,$I184=FALSE),"",(HLOOKUP(E184,ii12punctaje,2,FALSE))*VLOOKUP(J184,Coef!$E$2:$F$17,2,FALSE))</f>
        <v/>
      </c>
      <c r="H184" s="361" t="str">
        <f t="shared" si="8"/>
        <v/>
      </c>
      <c r="I184" s="362" t="b">
        <f t="shared" si="9"/>
        <v>0</v>
      </c>
      <c r="J184" s="363">
        <f t="shared" si="11"/>
        <v>1</v>
      </c>
      <c r="K184" s="33"/>
    </row>
    <row r="185" spans="1:11">
      <c r="A185" s="37">
        <v>176</v>
      </c>
      <c r="B185" s="6"/>
      <c r="C185" s="6"/>
      <c r="D185" s="6"/>
      <c r="E185" s="6"/>
      <c r="F185" s="212"/>
      <c r="G185" s="345" t="str">
        <f>IF(OR($B185="",$C185="",$D185="",$F185&lt;an_initial,$F185&gt;an_final,$I185=FALSE),"",(HLOOKUP(E185,ii12punctaje,2,FALSE))*VLOOKUP(J185,Coef!$E$2:$F$17,2,FALSE))</f>
        <v/>
      </c>
      <c r="H185" s="361" t="str">
        <f t="shared" si="8"/>
        <v/>
      </c>
      <c r="I185" s="362" t="b">
        <f t="shared" si="9"/>
        <v>0</v>
      </c>
      <c r="J185" s="363">
        <f t="shared" si="11"/>
        <v>1</v>
      </c>
      <c r="K185" s="33"/>
    </row>
    <row r="186" spans="1:11">
      <c r="A186" s="37">
        <v>177</v>
      </c>
      <c r="B186" s="6"/>
      <c r="C186" s="6"/>
      <c r="D186" s="6"/>
      <c r="E186" s="6"/>
      <c r="F186" s="212"/>
      <c r="G186" s="345" t="str">
        <f>IF(OR($B186="",$C186="",$D186="",$F186&lt;an_initial,$F186&gt;an_final,$I186=FALSE),"",(HLOOKUP(E186,ii12punctaje,2,FALSE))*VLOOKUP(J186,Coef!$E$2:$F$17,2,FALSE))</f>
        <v/>
      </c>
      <c r="H186" s="361" t="str">
        <f t="shared" si="8"/>
        <v/>
      </c>
      <c r="I186" s="362" t="b">
        <f t="shared" si="9"/>
        <v>0</v>
      </c>
      <c r="J186" s="363">
        <f t="shared" si="11"/>
        <v>1</v>
      </c>
      <c r="K186" s="33"/>
    </row>
    <row r="187" spans="1:11">
      <c r="A187" s="37">
        <v>178</v>
      </c>
      <c r="B187" s="6"/>
      <c r="C187" s="6"/>
      <c r="D187" s="6"/>
      <c r="E187" s="6"/>
      <c r="F187" s="212"/>
      <c r="G187" s="345" t="str">
        <f>IF(OR($B187="",$C187="",$D187="",$F187&lt;an_initial,$F187&gt;an_final,$I187=FALSE),"",(HLOOKUP(E187,ii12punctaje,2,FALSE))*VLOOKUP(J187,Coef!$E$2:$F$17,2,FALSE))</f>
        <v/>
      </c>
      <c r="H187" s="361" t="str">
        <f t="shared" si="8"/>
        <v/>
      </c>
      <c r="I187" s="362" t="b">
        <f t="shared" si="9"/>
        <v>0</v>
      </c>
      <c r="J187" s="363">
        <f t="shared" si="11"/>
        <v>1</v>
      </c>
      <c r="K187" s="33"/>
    </row>
    <row r="188" spans="1:11">
      <c r="A188" s="37">
        <v>179</v>
      </c>
      <c r="B188" s="6"/>
      <c r="C188" s="6"/>
      <c r="D188" s="6"/>
      <c r="E188" s="6"/>
      <c r="F188" s="212"/>
      <c r="G188" s="345" t="str">
        <f>IF(OR($B188="",$C188="",$D188="",$F188&lt;an_initial,$F188&gt;an_final,$I188=FALSE),"",(HLOOKUP(E188,ii12punctaje,2,FALSE))*VLOOKUP(J188,Coef!$E$2:$F$17,2,FALSE))</f>
        <v/>
      </c>
      <c r="H188" s="361" t="str">
        <f t="shared" si="8"/>
        <v/>
      </c>
      <c r="I188" s="362" t="b">
        <f t="shared" si="9"/>
        <v>0</v>
      </c>
      <c r="J188" s="363">
        <f t="shared" si="11"/>
        <v>1</v>
      </c>
      <c r="K188" s="33"/>
    </row>
    <row r="189" spans="1:11">
      <c r="A189" s="37">
        <v>180</v>
      </c>
      <c r="B189" s="6"/>
      <c r="C189" s="6"/>
      <c r="D189" s="6"/>
      <c r="E189" s="6"/>
      <c r="F189" s="212"/>
      <c r="G189" s="345" t="str">
        <f>IF(OR($B189="",$C189="",$D189="",$F189&lt;an_initial,$F189&gt;an_final,$I189=FALSE),"",(HLOOKUP(E189,ii12punctaje,2,FALSE))*VLOOKUP(J189,Coef!$E$2:$F$17,2,FALSE))</f>
        <v/>
      </c>
      <c r="H189" s="361" t="str">
        <f t="shared" si="8"/>
        <v/>
      </c>
      <c r="I189" s="362" t="b">
        <f t="shared" si="9"/>
        <v>0</v>
      </c>
      <c r="J189" s="363">
        <f t="shared" si="11"/>
        <v>1</v>
      </c>
      <c r="K189" s="33"/>
    </row>
    <row r="190" spans="1:11">
      <c r="A190" s="37">
        <v>181</v>
      </c>
      <c r="B190" s="6"/>
      <c r="C190" s="6"/>
      <c r="D190" s="6"/>
      <c r="E190" s="6"/>
      <c r="F190" s="212"/>
      <c r="G190" s="345" t="str">
        <f>IF(OR($B190="",$C190="",$D190="",$F190&lt;an_initial,$F190&gt;an_final,$I190=FALSE),"",(HLOOKUP(E190,ii12punctaje,2,FALSE))*VLOOKUP(J190,Coef!$E$2:$F$17,2,FALSE))</f>
        <v/>
      </c>
      <c r="H190" s="361" t="str">
        <f t="shared" si="8"/>
        <v/>
      </c>
      <c r="I190" s="362" t="b">
        <f t="shared" si="9"/>
        <v>0</v>
      </c>
      <c r="J190" s="363">
        <f t="shared" si="11"/>
        <v>1</v>
      </c>
      <c r="K190" s="33"/>
    </row>
    <row r="191" spans="1:11">
      <c r="A191" s="37">
        <v>182</v>
      </c>
      <c r="B191" s="6"/>
      <c r="C191" s="6"/>
      <c r="D191" s="6"/>
      <c r="E191" s="6"/>
      <c r="F191" s="212"/>
      <c r="G191" s="345" t="str">
        <f>IF(OR($B191="",$C191="",$D191="",$F191&lt;an_initial,$F191&gt;an_final,$I191=FALSE),"",(HLOOKUP(E191,ii12punctaje,2,FALSE))*VLOOKUP(J191,Coef!$E$2:$F$17,2,FALSE))</f>
        <v/>
      </c>
      <c r="H191" s="361" t="str">
        <f t="shared" si="8"/>
        <v/>
      </c>
      <c r="I191" s="362" t="b">
        <f t="shared" si="9"/>
        <v>0</v>
      </c>
      <c r="J191" s="363">
        <f t="shared" si="11"/>
        <v>1</v>
      </c>
      <c r="K191" s="33"/>
    </row>
    <row r="192" spans="1:11">
      <c r="A192" s="37">
        <v>183</v>
      </c>
      <c r="B192" s="6"/>
      <c r="C192" s="6"/>
      <c r="D192" s="6"/>
      <c r="E192" s="6"/>
      <c r="F192" s="212"/>
      <c r="G192" s="345" t="str">
        <f>IF(OR($B192="",$C192="",$D192="",$F192&lt;an_initial,$F192&gt;an_final,$I192=FALSE),"",(HLOOKUP(E192,ii12punctaje,2,FALSE))*VLOOKUP(J192,Coef!$E$2:$F$17,2,FALSE))</f>
        <v/>
      </c>
      <c r="H192" s="361" t="str">
        <f t="shared" si="8"/>
        <v/>
      </c>
      <c r="I192" s="362" t="b">
        <f t="shared" si="9"/>
        <v>0</v>
      </c>
      <c r="J192" s="363">
        <f t="shared" si="11"/>
        <v>1</v>
      </c>
      <c r="K192" s="33"/>
    </row>
    <row r="193" spans="1:11">
      <c r="A193" s="37">
        <v>184</v>
      </c>
      <c r="B193" s="6"/>
      <c r="C193" s="6"/>
      <c r="D193" s="6"/>
      <c r="E193" s="6"/>
      <c r="F193" s="212"/>
      <c r="G193" s="345" t="str">
        <f>IF(OR($B193="",$C193="",$D193="",$F193&lt;an_initial,$F193&gt;an_final,$I193=FALSE),"",(HLOOKUP(E193,ii12punctaje,2,FALSE))*VLOOKUP(J193,Coef!$E$2:$F$17,2,FALSE))</f>
        <v/>
      </c>
      <c r="H193" s="361" t="str">
        <f t="shared" si="8"/>
        <v/>
      </c>
      <c r="I193" s="362" t="b">
        <f t="shared" si="9"/>
        <v>0</v>
      </c>
      <c r="J193" s="363">
        <f t="shared" si="11"/>
        <v>1</v>
      </c>
      <c r="K193" s="33"/>
    </row>
    <row r="194" spans="1:11">
      <c r="A194" s="37">
        <v>185</v>
      </c>
      <c r="B194" s="6"/>
      <c r="C194" s="6"/>
      <c r="D194" s="6"/>
      <c r="E194" s="6"/>
      <c r="F194" s="212"/>
      <c r="G194" s="345" t="str">
        <f>IF(OR($B194="",$C194="",$D194="",$F194&lt;an_initial,$F194&gt;an_final,$I194=FALSE),"",(HLOOKUP(E194,ii12punctaje,2,FALSE))*VLOOKUP(J194,Coef!$E$2:$F$17,2,FALSE))</f>
        <v/>
      </c>
      <c r="H194" s="361" t="str">
        <f t="shared" si="8"/>
        <v/>
      </c>
      <c r="I194" s="362" t="b">
        <f t="shared" si="9"/>
        <v>0</v>
      </c>
      <c r="J194" s="363">
        <f t="shared" si="11"/>
        <v>1</v>
      </c>
      <c r="K194" s="33"/>
    </row>
    <row r="195" spans="1:11">
      <c r="A195" s="37">
        <v>186</v>
      </c>
      <c r="B195" s="6"/>
      <c r="C195" s="6"/>
      <c r="D195" s="6"/>
      <c r="E195" s="6"/>
      <c r="F195" s="212"/>
      <c r="G195" s="345" t="str">
        <f>IF(OR($B195="",$C195="",$D195="",$F195&lt;an_initial,$F195&gt;an_final,$I195=FALSE),"",(HLOOKUP(E195,ii12punctaje,2,FALSE))*VLOOKUP(J195,Coef!$E$2:$F$17,2,FALSE))</f>
        <v/>
      </c>
      <c r="H195" s="361" t="str">
        <f t="shared" si="8"/>
        <v/>
      </c>
      <c r="I195" s="362" t="b">
        <f t="shared" si="9"/>
        <v>0</v>
      </c>
      <c r="J195" s="363">
        <f t="shared" si="11"/>
        <v>1</v>
      </c>
      <c r="K195" s="33"/>
    </row>
    <row r="196" spans="1:11">
      <c r="A196" s="37">
        <v>187</v>
      </c>
      <c r="B196" s="6"/>
      <c r="C196" s="6"/>
      <c r="D196" s="6"/>
      <c r="E196" s="6"/>
      <c r="F196" s="212"/>
      <c r="G196" s="345" t="str">
        <f>IF(OR($B196="",$C196="",$D196="",$F196&lt;an_initial,$F196&gt;an_final,$I196=FALSE),"",(HLOOKUP(E196,ii12punctaje,2,FALSE))*VLOOKUP(J196,Coef!$E$2:$F$17,2,FALSE))</f>
        <v/>
      </c>
      <c r="H196" s="361" t="str">
        <f t="shared" si="8"/>
        <v/>
      </c>
      <c r="I196" s="362" t="b">
        <f t="shared" si="9"/>
        <v>0</v>
      </c>
      <c r="J196" s="363">
        <f t="shared" si="11"/>
        <v>1</v>
      </c>
      <c r="K196" s="33"/>
    </row>
    <row r="197" spans="1:11">
      <c r="A197" s="37">
        <v>188</v>
      </c>
      <c r="B197" s="6"/>
      <c r="C197" s="6"/>
      <c r="D197" s="6"/>
      <c r="E197" s="6"/>
      <c r="F197" s="212"/>
      <c r="G197" s="345" t="str">
        <f>IF(OR($B197="",$C197="",$D197="",$F197&lt;an_initial,$F197&gt;an_final,$I197=FALSE),"",(HLOOKUP(E197,ii12punctaje,2,FALSE))*VLOOKUP(J197,Coef!$E$2:$F$17,2,FALSE))</f>
        <v/>
      </c>
      <c r="H197" s="361" t="str">
        <f t="shared" si="8"/>
        <v/>
      </c>
      <c r="I197" s="362" t="b">
        <f t="shared" si="9"/>
        <v>0</v>
      </c>
      <c r="J197" s="363">
        <f t="shared" si="11"/>
        <v>1</v>
      </c>
      <c r="K197" s="33"/>
    </row>
    <row r="198" spans="1:11">
      <c r="A198" s="37">
        <v>189</v>
      </c>
      <c r="B198" s="6"/>
      <c r="C198" s="6"/>
      <c r="D198" s="6"/>
      <c r="E198" s="6"/>
      <c r="F198" s="212"/>
      <c r="G198" s="345" t="str">
        <f>IF(OR($B198="",$C198="",$D198="",$F198&lt;an_initial,$F198&gt;an_final,$I198=FALSE),"",(HLOOKUP(E198,ii12punctaje,2,FALSE))*VLOOKUP(J198,Coef!$E$2:$F$17,2,FALSE))</f>
        <v/>
      </c>
      <c r="H198" s="361" t="str">
        <f t="shared" si="8"/>
        <v/>
      </c>
      <c r="I198" s="362" t="b">
        <f t="shared" si="9"/>
        <v>0</v>
      </c>
      <c r="J198" s="363">
        <f t="shared" si="11"/>
        <v>1</v>
      </c>
      <c r="K198" s="33"/>
    </row>
    <row r="199" spans="1:11">
      <c r="A199" s="37">
        <v>190</v>
      </c>
      <c r="B199" s="6"/>
      <c r="C199" s="6"/>
      <c r="D199" s="6"/>
      <c r="E199" s="6"/>
      <c r="F199" s="212"/>
      <c r="G199" s="345" t="str">
        <f>IF(OR($B199="",$C199="",$D199="",$F199&lt;an_initial,$F199&gt;an_final,$I199=FALSE),"",(HLOOKUP(E199,ii12punctaje,2,FALSE))*VLOOKUP(J199,Coef!$E$2:$F$17,2,FALSE))</f>
        <v/>
      </c>
      <c r="H199" s="361" t="str">
        <f t="shared" si="8"/>
        <v/>
      </c>
      <c r="I199" s="362" t="b">
        <f t="shared" si="9"/>
        <v>0</v>
      </c>
      <c r="J199" s="363">
        <f t="shared" si="11"/>
        <v>1</v>
      </c>
      <c r="K199" s="33"/>
    </row>
    <row r="200" spans="1:11">
      <c r="A200" s="37">
        <v>191</v>
      </c>
      <c r="B200" s="6"/>
      <c r="C200" s="6"/>
      <c r="D200" s="6"/>
      <c r="E200" s="6"/>
      <c r="F200" s="212"/>
      <c r="G200" s="345" t="str">
        <f>IF(OR($B200="",$C200="",$D200="",$F200&lt;an_initial,$F200&gt;an_final,$I200=FALSE),"",(HLOOKUP(E200,ii12punctaje,2,FALSE))*VLOOKUP(J200,Coef!$E$2:$F$17,2,FALSE))</f>
        <v/>
      </c>
      <c r="H200" s="361" t="str">
        <f t="shared" si="8"/>
        <v/>
      </c>
      <c r="I200" s="362" t="b">
        <f t="shared" si="9"/>
        <v>0</v>
      </c>
      <c r="J200" s="363">
        <f t="shared" si="11"/>
        <v>1</v>
      </c>
      <c r="K200" s="33"/>
    </row>
    <row r="201" spans="1:11">
      <c r="A201" s="37">
        <v>192</v>
      </c>
      <c r="B201" s="6"/>
      <c r="C201" s="6"/>
      <c r="D201" s="6"/>
      <c r="E201" s="6"/>
      <c r="F201" s="212"/>
      <c r="G201" s="345" t="str">
        <f>IF(OR($B201="",$C201="",$D201="",$F201&lt;an_initial,$F201&gt;an_final,$I201=FALSE),"",(HLOOKUP(E201,ii12punctaje,2,FALSE))*VLOOKUP(J201,Coef!$E$2:$F$17,2,FALSE))</f>
        <v/>
      </c>
      <c r="H201" s="361" t="str">
        <f t="shared" si="8"/>
        <v/>
      </c>
      <c r="I201" s="362" t="b">
        <f t="shared" si="9"/>
        <v>0</v>
      </c>
      <c r="J201" s="363">
        <f t="shared" si="11"/>
        <v>1</v>
      </c>
      <c r="K201" s="33"/>
    </row>
    <row r="202" spans="1:11">
      <c r="A202" s="37">
        <v>193</v>
      </c>
      <c r="B202" s="6"/>
      <c r="C202" s="6"/>
      <c r="D202" s="6"/>
      <c r="E202" s="6"/>
      <c r="F202" s="212"/>
      <c r="G202" s="345" t="str">
        <f>IF(OR($B202="",$C202="",$D202="",$F202&lt;an_initial,$F202&gt;an_final,$I202=FALSE),"",(HLOOKUP(E202,ii12punctaje,2,FALSE))*VLOOKUP(J202,Coef!$E$2:$F$17,2,FALSE))</f>
        <v/>
      </c>
      <c r="H202" s="361" t="str">
        <f t="shared" ref="H202:H259" si="12">IF(OR($B202="",$C202="",$D202="",$F202&gt;an_final,$I202=FALSE),"",IF($F202&gt;=an_initial,1,""))</f>
        <v/>
      </c>
      <c r="I202" s="362" t="b">
        <f t="shared" ref="I202:I259" si="13">IF(nume_candidat="",FALSE,ISNUMBER(SEARCH(nume_candidat,$B202)))</f>
        <v>0</v>
      </c>
      <c r="J202" s="363">
        <f t="shared" si="11"/>
        <v>1</v>
      </c>
      <c r="K202" s="33"/>
    </row>
    <row r="203" spans="1:11">
      <c r="A203" s="37">
        <v>194</v>
      </c>
      <c r="B203" s="6"/>
      <c r="C203" s="6"/>
      <c r="D203" s="6"/>
      <c r="E203" s="6"/>
      <c r="F203" s="212"/>
      <c r="G203" s="345" t="str">
        <f>IF(OR($B203="",$C203="",$D203="",$F203&lt;an_initial,$F203&gt;an_final,$I203=FALSE),"",(HLOOKUP(E203,ii12punctaje,2,FALSE))*VLOOKUP(J203,Coef!$E$2:$F$17,2,FALSE))</f>
        <v/>
      </c>
      <c r="H203" s="361" t="str">
        <f t="shared" si="12"/>
        <v/>
      </c>
      <c r="I203" s="362" t="b">
        <f t="shared" si="13"/>
        <v>0</v>
      </c>
      <c r="J203" s="363">
        <f t="shared" ref="J203:J259" si="14">LEN(B203)-LEN(SUBSTITUTE(B203,",",""))+1</f>
        <v>1</v>
      </c>
      <c r="K203" s="33"/>
    </row>
    <row r="204" spans="1:11">
      <c r="A204" s="37">
        <v>195</v>
      </c>
      <c r="B204" s="6"/>
      <c r="C204" s="6"/>
      <c r="D204" s="6"/>
      <c r="E204" s="6"/>
      <c r="F204" s="212"/>
      <c r="G204" s="345" t="str">
        <f>IF(OR($B204="",$C204="",$D204="",$F204&lt;an_initial,$F204&gt;an_final,$I204=FALSE),"",(HLOOKUP(E204,ii12punctaje,2,FALSE))*VLOOKUP(J204,Coef!$E$2:$F$17,2,FALSE))</f>
        <v/>
      </c>
      <c r="H204" s="361" t="str">
        <f t="shared" si="12"/>
        <v/>
      </c>
      <c r="I204" s="362" t="b">
        <f t="shared" si="13"/>
        <v>0</v>
      </c>
      <c r="J204" s="363">
        <f t="shared" si="14"/>
        <v>1</v>
      </c>
      <c r="K204" s="33"/>
    </row>
    <row r="205" spans="1:11">
      <c r="A205" s="37">
        <v>196</v>
      </c>
      <c r="B205" s="6"/>
      <c r="C205" s="6"/>
      <c r="D205" s="6"/>
      <c r="E205" s="6"/>
      <c r="F205" s="212"/>
      <c r="G205" s="345" t="str">
        <f>IF(OR($B205="",$C205="",$D205="",$F205&lt;an_initial,$F205&gt;an_final,$I205=FALSE),"",(HLOOKUP(E205,ii12punctaje,2,FALSE))*VLOOKUP(J205,Coef!$E$2:$F$17,2,FALSE))</f>
        <v/>
      </c>
      <c r="H205" s="361" t="str">
        <f t="shared" si="12"/>
        <v/>
      </c>
      <c r="I205" s="362" t="b">
        <f t="shared" si="13"/>
        <v>0</v>
      </c>
      <c r="J205" s="363">
        <f t="shared" si="14"/>
        <v>1</v>
      </c>
      <c r="K205" s="33"/>
    </row>
    <row r="206" spans="1:11">
      <c r="A206" s="37">
        <v>197</v>
      </c>
      <c r="B206" s="6"/>
      <c r="C206" s="6"/>
      <c r="D206" s="6"/>
      <c r="E206" s="6"/>
      <c r="F206" s="212"/>
      <c r="G206" s="345" t="str">
        <f>IF(OR($B206="",$C206="",$D206="",$F206&lt;an_initial,$F206&gt;an_final,$I206=FALSE),"",(HLOOKUP(E206,ii12punctaje,2,FALSE))*VLOOKUP(J206,Coef!$E$2:$F$17,2,FALSE))</f>
        <v/>
      </c>
      <c r="H206" s="361" t="str">
        <f t="shared" si="12"/>
        <v/>
      </c>
      <c r="I206" s="362" t="b">
        <f t="shared" si="13"/>
        <v>0</v>
      </c>
      <c r="J206" s="363">
        <f t="shared" si="14"/>
        <v>1</v>
      </c>
      <c r="K206" s="33"/>
    </row>
    <row r="207" spans="1:11">
      <c r="A207" s="37">
        <v>198</v>
      </c>
      <c r="B207" s="6"/>
      <c r="C207" s="6"/>
      <c r="D207" s="6"/>
      <c r="E207" s="6"/>
      <c r="F207" s="212"/>
      <c r="G207" s="345" t="str">
        <f>IF(OR($B207="",$C207="",$D207="",$F207&lt;an_initial,$F207&gt;an_final,$I207=FALSE),"",(HLOOKUP(E207,ii12punctaje,2,FALSE))*VLOOKUP(J207,Coef!$E$2:$F$17,2,FALSE))</f>
        <v/>
      </c>
      <c r="H207" s="361" t="str">
        <f t="shared" si="12"/>
        <v/>
      </c>
      <c r="I207" s="362" t="b">
        <f t="shared" si="13"/>
        <v>0</v>
      </c>
      <c r="J207" s="363">
        <f t="shared" si="14"/>
        <v>1</v>
      </c>
      <c r="K207" s="33"/>
    </row>
    <row r="208" spans="1:11">
      <c r="A208" s="37">
        <v>199</v>
      </c>
      <c r="B208" s="6"/>
      <c r="C208" s="6"/>
      <c r="D208" s="6"/>
      <c r="E208" s="6"/>
      <c r="F208" s="212"/>
      <c r="G208" s="345" t="str">
        <f>IF(OR($B208="",$C208="",$D208="",$F208&lt;an_initial,$F208&gt;an_final,$I208=FALSE),"",(HLOOKUP(E208,ii12punctaje,2,FALSE))*VLOOKUP(J208,Coef!$E$2:$F$17,2,FALSE))</f>
        <v/>
      </c>
      <c r="H208" s="361" t="str">
        <f t="shared" si="12"/>
        <v/>
      </c>
      <c r="I208" s="362" t="b">
        <f t="shared" si="13"/>
        <v>0</v>
      </c>
      <c r="J208" s="363">
        <f t="shared" si="14"/>
        <v>1</v>
      </c>
      <c r="K208" s="33"/>
    </row>
    <row r="209" spans="1:11">
      <c r="A209" s="37">
        <v>200</v>
      </c>
      <c r="B209" s="6"/>
      <c r="C209" s="6"/>
      <c r="D209" s="6"/>
      <c r="E209" s="6"/>
      <c r="F209" s="212"/>
      <c r="G209" s="345" t="str">
        <f>IF(OR($B209="",$C209="",$D209="",$F209&lt;an_initial,$F209&gt;an_final,$I209=FALSE),"",(HLOOKUP(E209,ii12punctaje,2,FALSE))*VLOOKUP(J209,Coef!$E$2:$F$17,2,FALSE))</f>
        <v/>
      </c>
      <c r="H209" s="361" t="str">
        <f t="shared" si="12"/>
        <v/>
      </c>
      <c r="I209" s="362" t="b">
        <f t="shared" si="13"/>
        <v>0</v>
      </c>
      <c r="J209" s="363">
        <f t="shared" si="14"/>
        <v>1</v>
      </c>
      <c r="K209" s="33"/>
    </row>
    <row r="210" spans="1:11">
      <c r="A210" s="37">
        <v>201</v>
      </c>
      <c r="B210" s="6"/>
      <c r="C210" s="6"/>
      <c r="D210" s="6"/>
      <c r="E210" s="6"/>
      <c r="F210" s="212"/>
      <c r="G210" s="345" t="str">
        <f>IF(OR($B210="",$C210="",$D210="",$F210&lt;an_initial,$F210&gt;an_final,$I210=FALSE),"",(HLOOKUP(E210,ii12punctaje,2,FALSE))*VLOOKUP(J210,Coef!$E$2:$F$17,2,FALSE))</f>
        <v/>
      </c>
      <c r="H210" s="361" t="str">
        <f t="shared" si="12"/>
        <v/>
      </c>
      <c r="I210" s="362" t="b">
        <f t="shared" si="13"/>
        <v>0</v>
      </c>
      <c r="J210" s="363">
        <f t="shared" si="14"/>
        <v>1</v>
      </c>
      <c r="K210" s="33"/>
    </row>
    <row r="211" spans="1:11">
      <c r="A211" s="37">
        <v>202</v>
      </c>
      <c r="B211" s="6"/>
      <c r="C211" s="6"/>
      <c r="D211" s="6"/>
      <c r="E211" s="6"/>
      <c r="F211" s="212"/>
      <c r="G211" s="345" t="str">
        <f>IF(OR($B211="",$C211="",$D211="",$F211&lt;an_initial,$F211&gt;an_final,$I211=FALSE),"",(HLOOKUP(E211,ii12punctaje,2,FALSE))*VLOOKUP(J211,Coef!$E$2:$F$17,2,FALSE))</f>
        <v/>
      </c>
      <c r="H211" s="361" t="str">
        <f t="shared" si="12"/>
        <v/>
      </c>
      <c r="I211" s="362" t="b">
        <f t="shared" si="13"/>
        <v>0</v>
      </c>
      <c r="J211" s="363">
        <f t="shared" si="14"/>
        <v>1</v>
      </c>
      <c r="K211" s="33"/>
    </row>
    <row r="212" spans="1:11">
      <c r="A212" s="37">
        <v>203</v>
      </c>
      <c r="B212" s="6"/>
      <c r="C212" s="6"/>
      <c r="D212" s="6"/>
      <c r="E212" s="6"/>
      <c r="F212" s="212"/>
      <c r="G212" s="345" t="str">
        <f>IF(OR($B212="",$C212="",$D212="",$F212&lt;an_initial,$F212&gt;an_final,$I212=FALSE),"",(HLOOKUP(E212,ii12punctaje,2,FALSE))*VLOOKUP(J212,Coef!$E$2:$F$17,2,FALSE))</f>
        <v/>
      </c>
      <c r="H212" s="361" t="str">
        <f t="shared" si="12"/>
        <v/>
      </c>
      <c r="I212" s="362" t="b">
        <f t="shared" si="13"/>
        <v>0</v>
      </c>
      <c r="J212" s="363">
        <f t="shared" si="14"/>
        <v>1</v>
      </c>
      <c r="K212" s="33"/>
    </row>
    <row r="213" spans="1:11">
      <c r="A213" s="37">
        <v>204</v>
      </c>
      <c r="B213" s="6"/>
      <c r="C213" s="6"/>
      <c r="D213" s="6"/>
      <c r="E213" s="6"/>
      <c r="F213" s="212"/>
      <c r="G213" s="345" t="str">
        <f>IF(OR($B213="",$C213="",$D213="",$F213&lt;an_initial,$F213&gt;an_final,$I213=FALSE),"",(HLOOKUP(E213,ii12punctaje,2,FALSE))*VLOOKUP(J213,Coef!$E$2:$F$17,2,FALSE))</f>
        <v/>
      </c>
      <c r="H213" s="361" t="str">
        <f t="shared" si="12"/>
        <v/>
      </c>
      <c r="I213" s="362" t="b">
        <f t="shared" si="13"/>
        <v>0</v>
      </c>
      <c r="J213" s="363">
        <f t="shared" si="14"/>
        <v>1</v>
      </c>
      <c r="K213" s="33"/>
    </row>
    <row r="214" spans="1:11">
      <c r="A214" s="37">
        <v>205</v>
      </c>
      <c r="B214" s="6"/>
      <c r="C214" s="6"/>
      <c r="D214" s="6"/>
      <c r="E214" s="6"/>
      <c r="F214" s="212"/>
      <c r="G214" s="345" t="str">
        <f>IF(OR($B214="",$C214="",$D214="",$F214&lt;an_initial,$F214&gt;an_final,$I214=FALSE),"",(HLOOKUP(E214,ii12punctaje,2,FALSE))*VLOOKUP(J214,Coef!$E$2:$F$17,2,FALSE))</f>
        <v/>
      </c>
      <c r="H214" s="361" t="str">
        <f t="shared" si="12"/>
        <v/>
      </c>
      <c r="I214" s="362" t="b">
        <f t="shared" si="13"/>
        <v>0</v>
      </c>
      <c r="J214" s="363">
        <f t="shared" si="14"/>
        <v>1</v>
      </c>
      <c r="K214" s="33"/>
    </row>
    <row r="215" spans="1:11">
      <c r="A215" s="37">
        <v>206</v>
      </c>
      <c r="B215" s="6"/>
      <c r="C215" s="6"/>
      <c r="D215" s="6"/>
      <c r="E215" s="6"/>
      <c r="F215" s="212"/>
      <c r="G215" s="345" t="str">
        <f>IF(OR($B215="",$C215="",$D215="",$F215&lt;an_initial,$F215&gt;an_final,$I215=FALSE),"",(HLOOKUP(E215,ii12punctaje,2,FALSE))*VLOOKUP(J215,Coef!$E$2:$F$17,2,FALSE))</f>
        <v/>
      </c>
      <c r="H215" s="361" t="str">
        <f t="shared" si="12"/>
        <v/>
      </c>
      <c r="I215" s="362" t="b">
        <f t="shared" si="13"/>
        <v>0</v>
      </c>
      <c r="J215" s="363">
        <f t="shared" si="14"/>
        <v>1</v>
      </c>
      <c r="K215" s="33"/>
    </row>
    <row r="216" spans="1:11">
      <c r="A216" s="37">
        <v>207</v>
      </c>
      <c r="B216" s="6"/>
      <c r="C216" s="6"/>
      <c r="D216" s="6"/>
      <c r="E216" s="6"/>
      <c r="F216" s="212"/>
      <c r="G216" s="345" t="str">
        <f>IF(OR($B216="",$C216="",$D216="",$F216&lt;an_initial,$F216&gt;an_final,$I216=FALSE),"",(HLOOKUP(E216,ii12punctaje,2,FALSE))*VLOOKUP(J216,Coef!$E$2:$F$17,2,FALSE))</f>
        <v/>
      </c>
      <c r="H216" s="361" t="str">
        <f t="shared" si="12"/>
        <v/>
      </c>
      <c r="I216" s="362" t="b">
        <f t="shared" si="13"/>
        <v>0</v>
      </c>
      <c r="J216" s="363">
        <f t="shared" si="14"/>
        <v>1</v>
      </c>
      <c r="K216" s="33"/>
    </row>
    <row r="217" spans="1:11">
      <c r="A217" s="37">
        <v>208</v>
      </c>
      <c r="B217" s="6"/>
      <c r="C217" s="6"/>
      <c r="D217" s="6"/>
      <c r="E217" s="6"/>
      <c r="F217" s="212"/>
      <c r="G217" s="345" t="str">
        <f>IF(OR($B217="",$C217="",$D217="",$F217&lt;an_initial,$F217&gt;an_final,$I217=FALSE),"",(HLOOKUP(E217,ii12punctaje,2,FALSE))*VLOOKUP(J217,Coef!$E$2:$F$17,2,FALSE))</f>
        <v/>
      </c>
      <c r="H217" s="361" t="str">
        <f t="shared" si="12"/>
        <v/>
      </c>
      <c r="I217" s="362" t="b">
        <f t="shared" si="13"/>
        <v>0</v>
      </c>
      <c r="J217" s="363">
        <f t="shared" si="14"/>
        <v>1</v>
      </c>
      <c r="K217" s="33"/>
    </row>
    <row r="218" spans="1:11">
      <c r="A218" s="37">
        <v>209</v>
      </c>
      <c r="B218" s="6"/>
      <c r="C218" s="6"/>
      <c r="D218" s="6"/>
      <c r="E218" s="6"/>
      <c r="F218" s="212"/>
      <c r="G218" s="345" t="str">
        <f>IF(OR($B218="",$C218="",$D218="",$F218&lt;an_initial,$F218&gt;an_final,$I218=FALSE),"",(HLOOKUP(E218,ii12punctaje,2,FALSE))*VLOOKUP(J218,Coef!$E$2:$F$17,2,FALSE))</f>
        <v/>
      </c>
      <c r="H218" s="361" t="str">
        <f t="shared" si="12"/>
        <v/>
      </c>
      <c r="I218" s="362" t="b">
        <f t="shared" si="13"/>
        <v>0</v>
      </c>
      <c r="J218" s="363">
        <f t="shared" si="14"/>
        <v>1</v>
      </c>
      <c r="K218" s="33"/>
    </row>
    <row r="219" spans="1:11">
      <c r="A219" s="37">
        <v>210</v>
      </c>
      <c r="B219" s="6"/>
      <c r="C219" s="6"/>
      <c r="D219" s="6"/>
      <c r="E219" s="6"/>
      <c r="F219" s="212"/>
      <c r="G219" s="345" t="str">
        <f>IF(OR($B219="",$C219="",$D219="",$F219&lt;an_initial,$F219&gt;an_final,$I219=FALSE),"",(HLOOKUP(E219,ii12punctaje,2,FALSE))*VLOOKUP(J219,Coef!$E$2:$F$17,2,FALSE))</f>
        <v/>
      </c>
      <c r="H219" s="361" t="str">
        <f t="shared" si="12"/>
        <v/>
      </c>
      <c r="I219" s="362" t="b">
        <f t="shared" si="13"/>
        <v>0</v>
      </c>
      <c r="J219" s="363">
        <f t="shared" si="14"/>
        <v>1</v>
      </c>
      <c r="K219" s="33"/>
    </row>
    <row r="220" spans="1:11">
      <c r="A220" s="37">
        <v>211</v>
      </c>
      <c r="B220" s="6"/>
      <c r="C220" s="6"/>
      <c r="D220" s="6"/>
      <c r="E220" s="6"/>
      <c r="F220" s="212"/>
      <c r="G220" s="345" t="str">
        <f>IF(OR($B220="",$C220="",$D220="",$F220&lt;an_initial,$F220&gt;an_final,$I220=FALSE),"",(HLOOKUP(E220,ii12punctaje,2,FALSE))*VLOOKUP(J220,Coef!$E$2:$F$17,2,FALSE))</f>
        <v/>
      </c>
      <c r="H220" s="361" t="str">
        <f t="shared" si="12"/>
        <v/>
      </c>
      <c r="I220" s="362" t="b">
        <f t="shared" si="13"/>
        <v>0</v>
      </c>
      <c r="J220" s="363">
        <f t="shared" si="14"/>
        <v>1</v>
      </c>
      <c r="K220" s="33"/>
    </row>
    <row r="221" spans="1:11">
      <c r="A221" s="37">
        <v>212</v>
      </c>
      <c r="B221" s="6"/>
      <c r="C221" s="6"/>
      <c r="D221" s="6"/>
      <c r="E221" s="6"/>
      <c r="F221" s="212"/>
      <c r="G221" s="345" t="str">
        <f>IF(OR($B221="",$C221="",$D221="",$F221&lt;an_initial,$F221&gt;an_final,$I221=FALSE),"",(HLOOKUP(E221,ii12punctaje,2,FALSE))*VLOOKUP(J221,Coef!$E$2:$F$17,2,FALSE))</f>
        <v/>
      </c>
      <c r="H221" s="361" t="str">
        <f t="shared" si="12"/>
        <v/>
      </c>
      <c r="I221" s="362" t="b">
        <f t="shared" si="13"/>
        <v>0</v>
      </c>
      <c r="J221" s="363">
        <f t="shared" si="14"/>
        <v>1</v>
      </c>
      <c r="K221" s="33"/>
    </row>
    <row r="222" spans="1:11">
      <c r="A222" s="37">
        <v>213</v>
      </c>
      <c r="B222" s="6"/>
      <c r="C222" s="6"/>
      <c r="D222" s="6"/>
      <c r="E222" s="6"/>
      <c r="F222" s="212"/>
      <c r="G222" s="345" t="str">
        <f>IF(OR($B222="",$C222="",$D222="",$F222&lt;an_initial,$F222&gt;an_final,$I222=FALSE),"",(HLOOKUP(E222,ii12punctaje,2,FALSE))*VLOOKUP(J222,Coef!$E$2:$F$17,2,FALSE))</f>
        <v/>
      </c>
      <c r="H222" s="361" t="str">
        <f t="shared" si="12"/>
        <v/>
      </c>
      <c r="I222" s="362" t="b">
        <f t="shared" si="13"/>
        <v>0</v>
      </c>
      <c r="J222" s="363">
        <f t="shared" si="14"/>
        <v>1</v>
      </c>
      <c r="K222" s="33"/>
    </row>
    <row r="223" spans="1:11">
      <c r="A223" s="37">
        <v>214</v>
      </c>
      <c r="B223" s="6"/>
      <c r="C223" s="6"/>
      <c r="D223" s="6"/>
      <c r="E223" s="6"/>
      <c r="F223" s="212"/>
      <c r="G223" s="345" t="str">
        <f>IF(OR($B223="",$C223="",$D223="",$F223&lt;an_initial,$F223&gt;an_final,$I223=FALSE),"",(HLOOKUP(E223,ii12punctaje,2,FALSE))*VLOOKUP(J223,Coef!$E$2:$F$17,2,FALSE))</f>
        <v/>
      </c>
      <c r="H223" s="361" t="str">
        <f t="shared" si="12"/>
        <v/>
      </c>
      <c r="I223" s="362" t="b">
        <f t="shared" si="13"/>
        <v>0</v>
      </c>
      <c r="J223" s="363">
        <f t="shared" si="14"/>
        <v>1</v>
      </c>
      <c r="K223" s="33"/>
    </row>
    <row r="224" spans="1:11">
      <c r="A224" s="37">
        <v>215</v>
      </c>
      <c r="B224" s="6"/>
      <c r="C224" s="6"/>
      <c r="D224" s="6"/>
      <c r="E224" s="6"/>
      <c r="F224" s="212"/>
      <c r="G224" s="345" t="str">
        <f>IF(OR($B224="",$C224="",$D224="",$F224&lt;an_initial,$F224&gt;an_final,$I224=FALSE),"",(HLOOKUP(E224,ii12punctaje,2,FALSE))*VLOOKUP(J224,Coef!$E$2:$F$17,2,FALSE))</f>
        <v/>
      </c>
      <c r="H224" s="361" t="str">
        <f t="shared" si="12"/>
        <v/>
      </c>
      <c r="I224" s="362" t="b">
        <f t="shared" si="13"/>
        <v>0</v>
      </c>
      <c r="J224" s="363">
        <f t="shared" si="14"/>
        <v>1</v>
      </c>
      <c r="K224" s="33"/>
    </row>
    <row r="225" spans="1:11">
      <c r="A225" s="37">
        <v>216</v>
      </c>
      <c r="B225" s="6"/>
      <c r="C225" s="6"/>
      <c r="D225" s="6"/>
      <c r="E225" s="6"/>
      <c r="F225" s="212"/>
      <c r="G225" s="345" t="str">
        <f>IF(OR($B225="",$C225="",$D225="",$F225&lt;an_initial,$F225&gt;an_final,$I225=FALSE),"",(HLOOKUP(E225,ii12punctaje,2,FALSE))*VLOOKUP(J225,Coef!$E$2:$F$17,2,FALSE))</f>
        <v/>
      </c>
      <c r="H225" s="361" t="str">
        <f t="shared" si="12"/>
        <v/>
      </c>
      <c r="I225" s="362" t="b">
        <f t="shared" si="13"/>
        <v>0</v>
      </c>
      <c r="J225" s="363">
        <f t="shared" si="14"/>
        <v>1</v>
      </c>
      <c r="K225" s="33"/>
    </row>
    <row r="226" spans="1:11">
      <c r="A226" s="37">
        <v>217</v>
      </c>
      <c r="B226" s="6"/>
      <c r="C226" s="6"/>
      <c r="D226" s="6"/>
      <c r="E226" s="6"/>
      <c r="F226" s="212"/>
      <c r="G226" s="345" t="str">
        <f>IF(OR($B226="",$C226="",$D226="",$F226&lt;an_initial,$F226&gt;an_final,$I226=FALSE),"",(HLOOKUP(E226,ii12punctaje,2,FALSE))*VLOOKUP(J226,Coef!$E$2:$F$17,2,FALSE))</f>
        <v/>
      </c>
      <c r="H226" s="361" t="str">
        <f t="shared" si="12"/>
        <v/>
      </c>
      <c r="I226" s="362" t="b">
        <f t="shared" si="13"/>
        <v>0</v>
      </c>
      <c r="J226" s="363">
        <f t="shared" si="14"/>
        <v>1</v>
      </c>
      <c r="K226" s="33"/>
    </row>
    <row r="227" spans="1:11">
      <c r="A227" s="37">
        <v>218</v>
      </c>
      <c r="B227" s="6"/>
      <c r="C227" s="6"/>
      <c r="D227" s="6"/>
      <c r="E227" s="6"/>
      <c r="F227" s="212"/>
      <c r="G227" s="345" t="str">
        <f>IF(OR($B227="",$C227="",$D227="",$F227&lt;an_initial,$F227&gt;an_final,$I227=FALSE),"",(HLOOKUP(E227,ii12punctaje,2,FALSE))*VLOOKUP(J227,Coef!$E$2:$F$17,2,FALSE))</f>
        <v/>
      </c>
      <c r="H227" s="361" t="str">
        <f t="shared" si="12"/>
        <v/>
      </c>
      <c r="I227" s="362" t="b">
        <f t="shared" si="13"/>
        <v>0</v>
      </c>
      <c r="J227" s="363">
        <f t="shared" si="14"/>
        <v>1</v>
      </c>
      <c r="K227" s="33"/>
    </row>
    <row r="228" spans="1:11">
      <c r="A228" s="37">
        <v>219</v>
      </c>
      <c r="B228" s="6"/>
      <c r="C228" s="6"/>
      <c r="D228" s="6"/>
      <c r="E228" s="6"/>
      <c r="F228" s="212"/>
      <c r="G228" s="345" t="str">
        <f>IF(OR($B228="",$C228="",$D228="",$F228&lt;an_initial,$F228&gt;an_final,$I228=FALSE),"",(HLOOKUP(E228,ii12punctaje,2,FALSE))*VLOOKUP(J228,Coef!$E$2:$F$17,2,FALSE))</f>
        <v/>
      </c>
      <c r="H228" s="361" t="str">
        <f t="shared" si="12"/>
        <v/>
      </c>
      <c r="I228" s="362" t="b">
        <f t="shared" si="13"/>
        <v>0</v>
      </c>
      <c r="J228" s="363">
        <f t="shared" si="14"/>
        <v>1</v>
      </c>
      <c r="K228" s="33"/>
    </row>
    <row r="229" spans="1:11">
      <c r="A229" s="37">
        <v>220</v>
      </c>
      <c r="B229" s="6"/>
      <c r="C229" s="6"/>
      <c r="D229" s="6"/>
      <c r="E229" s="6"/>
      <c r="F229" s="212"/>
      <c r="G229" s="345" t="str">
        <f>IF(OR($B229="",$C229="",$D229="",$F229&lt;an_initial,$F229&gt;an_final,$I229=FALSE),"",(HLOOKUP(E229,ii12punctaje,2,FALSE))*VLOOKUP(J229,Coef!$E$2:$F$17,2,FALSE))</f>
        <v/>
      </c>
      <c r="H229" s="361" t="str">
        <f t="shared" si="12"/>
        <v/>
      </c>
      <c r="I229" s="362" t="b">
        <f t="shared" si="13"/>
        <v>0</v>
      </c>
      <c r="J229" s="363">
        <f t="shared" si="14"/>
        <v>1</v>
      </c>
      <c r="K229" s="33"/>
    </row>
    <row r="230" spans="1:11">
      <c r="A230" s="37">
        <v>221</v>
      </c>
      <c r="B230" s="6"/>
      <c r="C230" s="6"/>
      <c r="D230" s="6"/>
      <c r="E230" s="6"/>
      <c r="F230" s="212"/>
      <c r="G230" s="345" t="str">
        <f>IF(OR($B230="",$C230="",$D230="",$F230&lt;an_initial,$F230&gt;an_final,$I230=FALSE),"",(HLOOKUP(E230,ii12punctaje,2,FALSE))*VLOOKUP(J230,Coef!$E$2:$F$17,2,FALSE))</f>
        <v/>
      </c>
      <c r="H230" s="361" t="str">
        <f t="shared" si="12"/>
        <v/>
      </c>
      <c r="I230" s="362" t="b">
        <f t="shared" si="13"/>
        <v>0</v>
      </c>
      <c r="J230" s="363">
        <f t="shared" si="14"/>
        <v>1</v>
      </c>
      <c r="K230" s="33"/>
    </row>
    <row r="231" spans="1:11">
      <c r="A231" s="37">
        <v>222</v>
      </c>
      <c r="B231" s="6"/>
      <c r="C231" s="6"/>
      <c r="D231" s="6"/>
      <c r="E231" s="6"/>
      <c r="F231" s="212"/>
      <c r="G231" s="345" t="str">
        <f>IF(OR($B231="",$C231="",$D231="",$F231&lt;an_initial,$F231&gt;an_final,$I231=FALSE),"",(HLOOKUP(E231,ii12punctaje,2,FALSE))*VLOOKUP(J231,Coef!$E$2:$F$17,2,FALSE))</f>
        <v/>
      </c>
      <c r="H231" s="361" t="str">
        <f t="shared" si="12"/>
        <v/>
      </c>
      <c r="I231" s="362" t="b">
        <f t="shared" si="13"/>
        <v>0</v>
      </c>
      <c r="J231" s="363">
        <f t="shared" si="14"/>
        <v>1</v>
      </c>
      <c r="K231" s="33"/>
    </row>
    <row r="232" spans="1:11">
      <c r="A232" s="37">
        <v>223</v>
      </c>
      <c r="B232" s="6"/>
      <c r="C232" s="6"/>
      <c r="D232" s="6"/>
      <c r="E232" s="6"/>
      <c r="F232" s="212"/>
      <c r="G232" s="345" t="str">
        <f>IF(OR($B232="",$C232="",$D232="",$F232&lt;an_initial,$F232&gt;an_final,$I232=FALSE),"",(HLOOKUP(E232,ii12punctaje,2,FALSE))*VLOOKUP(J232,Coef!$E$2:$F$17,2,FALSE))</f>
        <v/>
      </c>
      <c r="H232" s="361" t="str">
        <f t="shared" si="12"/>
        <v/>
      </c>
      <c r="I232" s="362" t="b">
        <f t="shared" si="13"/>
        <v>0</v>
      </c>
      <c r="J232" s="363">
        <f t="shared" si="14"/>
        <v>1</v>
      </c>
      <c r="K232" s="33"/>
    </row>
    <row r="233" spans="1:11">
      <c r="A233" s="37">
        <v>224</v>
      </c>
      <c r="B233" s="6"/>
      <c r="C233" s="6"/>
      <c r="D233" s="6"/>
      <c r="E233" s="6"/>
      <c r="F233" s="212"/>
      <c r="G233" s="345" t="str">
        <f>IF(OR($B233="",$C233="",$D233="",$F233&lt;an_initial,$F233&gt;an_final,$I233=FALSE),"",(HLOOKUP(E233,ii12punctaje,2,FALSE))*VLOOKUP(J233,Coef!$E$2:$F$17,2,FALSE))</f>
        <v/>
      </c>
      <c r="H233" s="361" t="str">
        <f t="shared" si="12"/>
        <v/>
      </c>
      <c r="I233" s="362" t="b">
        <f t="shared" si="13"/>
        <v>0</v>
      </c>
      <c r="J233" s="363">
        <f t="shared" si="14"/>
        <v>1</v>
      </c>
      <c r="K233" s="33"/>
    </row>
    <row r="234" spans="1:11">
      <c r="A234" s="37">
        <v>225</v>
      </c>
      <c r="B234" s="6"/>
      <c r="C234" s="6"/>
      <c r="D234" s="6"/>
      <c r="E234" s="6"/>
      <c r="F234" s="212"/>
      <c r="G234" s="345" t="str">
        <f>IF(OR($B234="",$C234="",$D234="",$F234&lt;an_initial,$F234&gt;an_final,$I234=FALSE),"",(HLOOKUP(E234,ii12punctaje,2,FALSE))*VLOOKUP(J234,Coef!$E$2:$F$17,2,FALSE))</f>
        <v/>
      </c>
      <c r="H234" s="361" t="str">
        <f t="shared" si="12"/>
        <v/>
      </c>
      <c r="I234" s="362" t="b">
        <f t="shared" si="13"/>
        <v>0</v>
      </c>
      <c r="J234" s="363">
        <f t="shared" si="14"/>
        <v>1</v>
      </c>
      <c r="K234" s="33"/>
    </row>
    <row r="235" spans="1:11">
      <c r="A235" s="37">
        <v>226</v>
      </c>
      <c r="B235" s="6"/>
      <c r="C235" s="6"/>
      <c r="D235" s="6"/>
      <c r="E235" s="6"/>
      <c r="F235" s="212"/>
      <c r="G235" s="345" t="str">
        <f>IF(OR($B235="",$C235="",$D235="",$F235&lt;an_initial,$F235&gt;an_final,$I235=FALSE),"",(HLOOKUP(E235,ii12punctaje,2,FALSE))*VLOOKUP(J235,Coef!$E$2:$F$17,2,FALSE))</f>
        <v/>
      </c>
      <c r="H235" s="361" t="str">
        <f t="shared" si="12"/>
        <v/>
      </c>
      <c r="I235" s="362" t="b">
        <f t="shared" si="13"/>
        <v>0</v>
      </c>
      <c r="J235" s="363">
        <f t="shared" si="14"/>
        <v>1</v>
      </c>
      <c r="K235" s="33"/>
    </row>
    <row r="236" spans="1:11">
      <c r="A236" s="37">
        <v>227</v>
      </c>
      <c r="B236" s="6"/>
      <c r="C236" s="6"/>
      <c r="D236" s="6"/>
      <c r="E236" s="6"/>
      <c r="F236" s="212"/>
      <c r="G236" s="345" t="str">
        <f>IF(OR($B236="",$C236="",$D236="",$F236&lt;an_initial,$F236&gt;an_final,$I236=FALSE),"",(HLOOKUP(E236,ii12punctaje,2,FALSE))*VLOOKUP(J236,Coef!$E$2:$F$17,2,FALSE))</f>
        <v/>
      </c>
      <c r="H236" s="361" t="str">
        <f t="shared" si="12"/>
        <v/>
      </c>
      <c r="I236" s="362" t="b">
        <f t="shared" si="13"/>
        <v>0</v>
      </c>
      <c r="J236" s="363">
        <f t="shared" si="14"/>
        <v>1</v>
      </c>
      <c r="K236" s="33"/>
    </row>
    <row r="237" spans="1:11">
      <c r="A237" s="37">
        <v>228</v>
      </c>
      <c r="B237" s="6"/>
      <c r="C237" s="6"/>
      <c r="D237" s="6"/>
      <c r="E237" s="6"/>
      <c r="F237" s="212"/>
      <c r="G237" s="345" t="str">
        <f>IF(OR($B237="",$C237="",$D237="",$F237&lt;an_initial,$F237&gt;an_final,$I237=FALSE),"",(HLOOKUP(E237,ii12punctaje,2,FALSE))*VLOOKUP(J237,Coef!$E$2:$F$17,2,FALSE))</f>
        <v/>
      </c>
      <c r="H237" s="361" t="str">
        <f t="shared" si="12"/>
        <v/>
      </c>
      <c r="I237" s="362" t="b">
        <f t="shared" si="13"/>
        <v>0</v>
      </c>
      <c r="J237" s="363">
        <f t="shared" si="14"/>
        <v>1</v>
      </c>
      <c r="K237" s="33"/>
    </row>
    <row r="238" spans="1:11">
      <c r="A238" s="37">
        <v>229</v>
      </c>
      <c r="B238" s="6"/>
      <c r="C238" s="6"/>
      <c r="D238" s="6"/>
      <c r="E238" s="6"/>
      <c r="F238" s="212"/>
      <c r="G238" s="345" t="str">
        <f>IF(OR($B238="",$C238="",$D238="",$F238&lt;an_initial,$F238&gt;an_final,$I238=FALSE),"",(HLOOKUP(E238,ii12punctaje,2,FALSE))*VLOOKUP(J238,Coef!$E$2:$F$17,2,FALSE))</f>
        <v/>
      </c>
      <c r="H238" s="361" t="str">
        <f t="shared" si="12"/>
        <v/>
      </c>
      <c r="I238" s="362" t="b">
        <f t="shared" si="13"/>
        <v>0</v>
      </c>
      <c r="J238" s="363">
        <f t="shared" si="14"/>
        <v>1</v>
      </c>
      <c r="K238" s="33"/>
    </row>
    <row r="239" spans="1:11">
      <c r="A239" s="37">
        <v>230</v>
      </c>
      <c r="B239" s="6"/>
      <c r="C239" s="6"/>
      <c r="D239" s="6"/>
      <c r="E239" s="6"/>
      <c r="F239" s="212"/>
      <c r="G239" s="345" t="str">
        <f>IF(OR($B239="",$C239="",$D239="",$F239&lt;an_initial,$F239&gt;an_final,$I239=FALSE),"",(HLOOKUP(E239,ii12punctaje,2,FALSE))*VLOOKUP(J239,Coef!$E$2:$F$17,2,FALSE))</f>
        <v/>
      </c>
      <c r="H239" s="361" t="str">
        <f t="shared" si="12"/>
        <v/>
      </c>
      <c r="I239" s="362" t="b">
        <f t="shared" si="13"/>
        <v>0</v>
      </c>
      <c r="J239" s="363">
        <f t="shared" si="14"/>
        <v>1</v>
      </c>
      <c r="K239" s="33"/>
    </row>
    <row r="240" spans="1:11">
      <c r="A240" s="37">
        <v>231</v>
      </c>
      <c r="B240" s="6"/>
      <c r="C240" s="6"/>
      <c r="D240" s="6"/>
      <c r="E240" s="6"/>
      <c r="F240" s="212"/>
      <c r="G240" s="345" t="str">
        <f>IF(OR($B240="",$C240="",$D240="",$F240&lt;an_initial,$F240&gt;an_final,$I240=FALSE),"",(HLOOKUP(E240,ii12punctaje,2,FALSE))*VLOOKUP(J240,Coef!$E$2:$F$17,2,FALSE))</f>
        <v/>
      </c>
      <c r="H240" s="361" t="str">
        <f t="shared" si="12"/>
        <v/>
      </c>
      <c r="I240" s="362" t="b">
        <f t="shared" si="13"/>
        <v>0</v>
      </c>
      <c r="J240" s="363">
        <f t="shared" si="14"/>
        <v>1</v>
      </c>
      <c r="K240" s="33"/>
    </row>
    <row r="241" spans="1:11">
      <c r="A241" s="37">
        <v>232</v>
      </c>
      <c r="B241" s="6"/>
      <c r="C241" s="6"/>
      <c r="D241" s="6"/>
      <c r="E241" s="6"/>
      <c r="F241" s="212"/>
      <c r="G241" s="345" t="str">
        <f>IF(OR($B241="",$C241="",$D241="",$F241&lt;an_initial,$F241&gt;an_final,$I241=FALSE),"",(HLOOKUP(E241,ii12punctaje,2,FALSE))*VLOOKUP(J241,Coef!$E$2:$F$17,2,FALSE))</f>
        <v/>
      </c>
      <c r="H241" s="361" t="str">
        <f t="shared" si="12"/>
        <v/>
      </c>
      <c r="I241" s="362" t="b">
        <f t="shared" si="13"/>
        <v>0</v>
      </c>
      <c r="J241" s="363">
        <f t="shared" si="14"/>
        <v>1</v>
      </c>
      <c r="K241" s="33"/>
    </row>
    <row r="242" spans="1:11">
      <c r="A242" s="37">
        <v>233</v>
      </c>
      <c r="B242" s="6"/>
      <c r="C242" s="6"/>
      <c r="D242" s="6"/>
      <c r="E242" s="6"/>
      <c r="F242" s="212"/>
      <c r="G242" s="345" t="str">
        <f>IF(OR($B242="",$C242="",$D242="",$F242&lt;an_initial,$F242&gt;an_final,$I242=FALSE),"",(HLOOKUP(E242,ii12punctaje,2,FALSE))*VLOOKUP(J242,Coef!$E$2:$F$17,2,FALSE))</f>
        <v/>
      </c>
      <c r="H242" s="361" t="str">
        <f t="shared" si="12"/>
        <v/>
      </c>
      <c r="I242" s="362" t="b">
        <f t="shared" si="13"/>
        <v>0</v>
      </c>
      <c r="J242" s="363">
        <f t="shared" si="14"/>
        <v>1</v>
      </c>
      <c r="K242" s="33"/>
    </row>
    <row r="243" spans="1:11">
      <c r="A243" s="37">
        <v>234</v>
      </c>
      <c r="B243" s="6"/>
      <c r="C243" s="6"/>
      <c r="D243" s="6"/>
      <c r="E243" s="6"/>
      <c r="F243" s="212"/>
      <c r="G243" s="345" t="str">
        <f>IF(OR($B243="",$C243="",$D243="",$F243&lt;an_initial,$F243&gt;an_final,$I243=FALSE),"",(HLOOKUP(E243,ii12punctaje,2,FALSE))*VLOOKUP(J243,Coef!$E$2:$F$17,2,FALSE))</f>
        <v/>
      </c>
      <c r="H243" s="361" t="str">
        <f t="shared" si="12"/>
        <v/>
      </c>
      <c r="I243" s="362" t="b">
        <f t="shared" si="13"/>
        <v>0</v>
      </c>
      <c r="J243" s="363">
        <f t="shared" si="14"/>
        <v>1</v>
      </c>
      <c r="K243" s="33"/>
    </row>
    <row r="244" spans="1:11">
      <c r="A244" s="37">
        <v>235</v>
      </c>
      <c r="B244" s="6"/>
      <c r="C244" s="6"/>
      <c r="D244" s="6"/>
      <c r="E244" s="6"/>
      <c r="F244" s="212"/>
      <c r="G244" s="345" t="str">
        <f>IF(OR($B244="",$C244="",$D244="",$F244&lt;an_initial,$F244&gt;an_final,$I244=FALSE),"",(HLOOKUP(E244,ii12punctaje,2,FALSE))*VLOOKUP(J244,Coef!$E$2:$F$17,2,FALSE))</f>
        <v/>
      </c>
      <c r="H244" s="361" t="str">
        <f t="shared" si="12"/>
        <v/>
      </c>
      <c r="I244" s="362" t="b">
        <f t="shared" si="13"/>
        <v>0</v>
      </c>
      <c r="J244" s="363">
        <f t="shared" si="14"/>
        <v>1</v>
      </c>
      <c r="K244" s="33"/>
    </row>
    <row r="245" spans="1:11">
      <c r="A245" s="37">
        <v>236</v>
      </c>
      <c r="B245" s="6"/>
      <c r="C245" s="6"/>
      <c r="D245" s="6"/>
      <c r="E245" s="6"/>
      <c r="F245" s="212"/>
      <c r="G245" s="345" t="str">
        <f>IF(OR($B245="",$C245="",$D245="",$F245&lt;an_initial,$F245&gt;an_final,$I245=FALSE),"",(HLOOKUP(E245,ii12punctaje,2,FALSE))*VLOOKUP(J245,Coef!$E$2:$F$17,2,FALSE))</f>
        <v/>
      </c>
      <c r="H245" s="361" t="str">
        <f t="shared" si="12"/>
        <v/>
      </c>
      <c r="I245" s="362" t="b">
        <f t="shared" si="13"/>
        <v>0</v>
      </c>
      <c r="J245" s="363">
        <f t="shared" si="14"/>
        <v>1</v>
      </c>
      <c r="K245" s="33"/>
    </row>
    <row r="246" spans="1:11">
      <c r="A246" s="37">
        <v>237</v>
      </c>
      <c r="B246" s="6"/>
      <c r="C246" s="6"/>
      <c r="D246" s="6"/>
      <c r="E246" s="6"/>
      <c r="F246" s="212"/>
      <c r="G246" s="345" t="str">
        <f>IF(OR($B246="",$C246="",$D246="",$F246&lt;an_initial,$F246&gt;an_final,$I246=FALSE),"",(HLOOKUP(E246,ii12punctaje,2,FALSE))*VLOOKUP(J246,Coef!$E$2:$F$17,2,FALSE))</f>
        <v/>
      </c>
      <c r="H246" s="361" t="str">
        <f t="shared" si="12"/>
        <v/>
      </c>
      <c r="I246" s="362" t="b">
        <f t="shared" si="13"/>
        <v>0</v>
      </c>
      <c r="J246" s="363">
        <f t="shared" si="14"/>
        <v>1</v>
      </c>
      <c r="K246" s="33"/>
    </row>
    <row r="247" spans="1:11">
      <c r="A247" s="37">
        <v>238</v>
      </c>
      <c r="B247" s="6"/>
      <c r="C247" s="6"/>
      <c r="D247" s="6"/>
      <c r="E247" s="6"/>
      <c r="F247" s="212"/>
      <c r="G247" s="345" t="str">
        <f>IF(OR($B247="",$C247="",$D247="",$F247&lt;an_initial,$F247&gt;an_final,$I247=FALSE),"",(HLOOKUP(E247,ii12punctaje,2,FALSE))*VLOOKUP(J247,Coef!$E$2:$F$17,2,FALSE))</f>
        <v/>
      </c>
      <c r="H247" s="361" t="str">
        <f t="shared" si="12"/>
        <v/>
      </c>
      <c r="I247" s="362" t="b">
        <f t="shared" si="13"/>
        <v>0</v>
      </c>
      <c r="J247" s="363">
        <f t="shared" si="14"/>
        <v>1</v>
      </c>
      <c r="K247" s="33"/>
    </row>
    <row r="248" spans="1:11">
      <c r="A248" s="37">
        <v>239</v>
      </c>
      <c r="B248" s="6"/>
      <c r="C248" s="6"/>
      <c r="D248" s="6"/>
      <c r="E248" s="6"/>
      <c r="F248" s="212"/>
      <c r="G248" s="345" t="str">
        <f>IF(OR($B248="",$C248="",$D248="",$F248&lt;an_initial,$F248&gt;an_final,$I248=FALSE),"",(HLOOKUP(E248,ii12punctaje,2,FALSE))*VLOOKUP(J248,Coef!$E$2:$F$17,2,FALSE))</f>
        <v/>
      </c>
      <c r="H248" s="361" t="str">
        <f t="shared" si="12"/>
        <v/>
      </c>
      <c r="I248" s="362" t="b">
        <f t="shared" si="13"/>
        <v>0</v>
      </c>
      <c r="J248" s="363">
        <f t="shared" si="14"/>
        <v>1</v>
      </c>
      <c r="K248" s="33"/>
    </row>
    <row r="249" spans="1:11">
      <c r="A249" s="37">
        <v>240</v>
      </c>
      <c r="B249" s="6"/>
      <c r="C249" s="6"/>
      <c r="D249" s="6"/>
      <c r="E249" s="6"/>
      <c r="F249" s="212"/>
      <c r="G249" s="345" t="str">
        <f>IF(OR($B249="",$C249="",$D249="",$F249&lt;an_initial,$F249&gt;an_final,$I249=FALSE),"",(HLOOKUP(E249,ii12punctaje,2,FALSE))*VLOOKUP(J249,Coef!$E$2:$F$17,2,FALSE))</f>
        <v/>
      </c>
      <c r="H249" s="361" t="str">
        <f t="shared" si="12"/>
        <v/>
      </c>
      <c r="I249" s="362" t="b">
        <f t="shared" si="13"/>
        <v>0</v>
      </c>
      <c r="J249" s="363">
        <f t="shared" si="14"/>
        <v>1</v>
      </c>
      <c r="K249" s="33"/>
    </row>
    <row r="250" spans="1:11">
      <c r="A250" s="37">
        <v>241</v>
      </c>
      <c r="B250" s="6"/>
      <c r="C250" s="6"/>
      <c r="D250" s="6"/>
      <c r="E250" s="6"/>
      <c r="F250" s="212"/>
      <c r="G250" s="345" t="str">
        <f>IF(OR($B250="",$C250="",$D250="",$F250&lt;an_initial,$F250&gt;an_final,$I250=FALSE),"",(HLOOKUP(E250,ii12punctaje,2,FALSE))*VLOOKUP(J250,Coef!$E$2:$F$17,2,FALSE))</f>
        <v/>
      </c>
      <c r="H250" s="361" t="str">
        <f t="shared" si="12"/>
        <v/>
      </c>
      <c r="I250" s="362" t="b">
        <f t="shared" si="13"/>
        <v>0</v>
      </c>
      <c r="J250" s="363">
        <f t="shared" si="14"/>
        <v>1</v>
      </c>
      <c r="K250" s="33"/>
    </row>
    <row r="251" spans="1:11">
      <c r="A251" s="37">
        <v>242</v>
      </c>
      <c r="B251" s="6"/>
      <c r="C251" s="6"/>
      <c r="D251" s="6"/>
      <c r="E251" s="6"/>
      <c r="F251" s="212"/>
      <c r="G251" s="345" t="str">
        <f>IF(OR($B251="",$C251="",$D251="",$F251&lt;an_initial,$F251&gt;an_final,$I251=FALSE),"",(HLOOKUP(E251,ii12punctaje,2,FALSE))*VLOOKUP(J251,Coef!$E$2:$F$17,2,FALSE))</f>
        <v/>
      </c>
      <c r="H251" s="361" t="str">
        <f t="shared" si="12"/>
        <v/>
      </c>
      <c r="I251" s="362" t="b">
        <f t="shared" si="13"/>
        <v>0</v>
      </c>
      <c r="J251" s="363">
        <f t="shared" si="14"/>
        <v>1</v>
      </c>
      <c r="K251" s="33"/>
    </row>
    <row r="252" spans="1:11">
      <c r="A252" s="37">
        <v>243</v>
      </c>
      <c r="B252" s="6"/>
      <c r="C252" s="6"/>
      <c r="D252" s="6"/>
      <c r="E252" s="6"/>
      <c r="F252" s="212"/>
      <c r="G252" s="345" t="str">
        <f>IF(OR($B252="",$C252="",$D252="",$F252&lt;an_initial,$F252&gt;an_final,$I252=FALSE),"",(HLOOKUP(E252,ii12punctaje,2,FALSE))*VLOOKUP(J252,Coef!$E$2:$F$17,2,FALSE))</f>
        <v/>
      </c>
      <c r="H252" s="361" t="str">
        <f t="shared" si="12"/>
        <v/>
      </c>
      <c r="I252" s="362" t="b">
        <f t="shared" si="13"/>
        <v>0</v>
      </c>
      <c r="J252" s="363">
        <f t="shared" si="14"/>
        <v>1</v>
      </c>
      <c r="K252" s="33"/>
    </row>
    <row r="253" spans="1:11">
      <c r="A253" s="37">
        <v>244</v>
      </c>
      <c r="B253" s="6"/>
      <c r="C253" s="6"/>
      <c r="D253" s="6"/>
      <c r="E253" s="6"/>
      <c r="F253" s="212"/>
      <c r="G253" s="345" t="str">
        <f>IF(OR($B253="",$C253="",$D253="",$F253&lt;an_initial,$F253&gt;an_final,$I253=FALSE),"",(HLOOKUP(E253,ii12punctaje,2,FALSE))*VLOOKUP(J253,Coef!$E$2:$F$17,2,FALSE))</f>
        <v/>
      </c>
      <c r="H253" s="361" t="str">
        <f t="shared" si="12"/>
        <v/>
      </c>
      <c r="I253" s="362" t="b">
        <f t="shared" si="13"/>
        <v>0</v>
      </c>
      <c r="J253" s="363">
        <f t="shared" si="14"/>
        <v>1</v>
      </c>
      <c r="K253" s="33"/>
    </row>
    <row r="254" spans="1:11">
      <c r="A254" s="37">
        <v>245</v>
      </c>
      <c r="B254" s="6"/>
      <c r="C254" s="6"/>
      <c r="D254" s="6"/>
      <c r="E254" s="6"/>
      <c r="F254" s="212"/>
      <c r="G254" s="345" t="str">
        <f>IF(OR($B254="",$C254="",$D254="",$F254&lt;an_initial,$F254&gt;an_final,$I254=FALSE),"",(HLOOKUP(E254,ii12punctaje,2,FALSE))*VLOOKUP(J254,Coef!$E$2:$F$17,2,FALSE))</f>
        <v/>
      </c>
      <c r="H254" s="361" t="str">
        <f t="shared" si="12"/>
        <v/>
      </c>
      <c r="I254" s="362" t="b">
        <f t="shared" si="13"/>
        <v>0</v>
      </c>
      <c r="J254" s="363">
        <f t="shared" si="14"/>
        <v>1</v>
      </c>
      <c r="K254" s="33"/>
    </row>
    <row r="255" spans="1:11">
      <c r="A255" s="37">
        <v>246</v>
      </c>
      <c r="B255" s="6"/>
      <c r="C255" s="6"/>
      <c r="D255" s="6"/>
      <c r="E255" s="6"/>
      <c r="F255" s="212"/>
      <c r="G255" s="345" t="str">
        <f>IF(OR($B255="",$C255="",$D255="",$F255&lt;an_initial,$F255&gt;an_final,$I255=FALSE),"",(HLOOKUP(E255,ii12punctaje,2,FALSE))*VLOOKUP(J255,Coef!$E$2:$F$17,2,FALSE))</f>
        <v/>
      </c>
      <c r="H255" s="361" t="str">
        <f t="shared" si="12"/>
        <v/>
      </c>
      <c r="I255" s="362" t="b">
        <f t="shared" si="13"/>
        <v>0</v>
      </c>
      <c r="J255" s="363">
        <f t="shared" si="14"/>
        <v>1</v>
      </c>
      <c r="K255" s="33"/>
    </row>
    <row r="256" spans="1:11">
      <c r="A256" s="37">
        <v>247</v>
      </c>
      <c r="B256" s="6"/>
      <c r="C256" s="6"/>
      <c r="D256" s="6"/>
      <c r="E256" s="6"/>
      <c r="F256" s="212"/>
      <c r="G256" s="345" t="str">
        <f>IF(OR($B256="",$C256="",$D256="",$F256&lt;an_initial,$F256&gt;an_final,$I256=FALSE),"",(HLOOKUP(E256,ii12punctaje,2,FALSE))*VLOOKUP(J256,Coef!$E$2:$F$17,2,FALSE))</f>
        <v/>
      </c>
      <c r="H256" s="361" t="str">
        <f t="shared" si="12"/>
        <v/>
      </c>
      <c r="I256" s="362" t="b">
        <f t="shared" si="13"/>
        <v>0</v>
      </c>
      <c r="J256" s="363">
        <f t="shared" si="14"/>
        <v>1</v>
      </c>
      <c r="K256" s="33"/>
    </row>
    <row r="257" spans="1:11">
      <c r="A257" s="37">
        <v>248</v>
      </c>
      <c r="B257" s="6"/>
      <c r="C257" s="6"/>
      <c r="D257" s="6"/>
      <c r="E257" s="6"/>
      <c r="F257" s="212"/>
      <c r="G257" s="345" t="str">
        <f>IF(OR($B257="",$C257="",$D257="",$F257&lt;an_initial,$F257&gt;an_final,$I257=FALSE),"",(HLOOKUP(E257,ii12punctaje,2,FALSE))*VLOOKUP(J257,Coef!$E$2:$F$17,2,FALSE))</f>
        <v/>
      </c>
      <c r="H257" s="361" t="str">
        <f t="shared" si="12"/>
        <v/>
      </c>
      <c r="I257" s="362" t="b">
        <f t="shared" si="13"/>
        <v>0</v>
      </c>
      <c r="J257" s="363">
        <f t="shared" si="14"/>
        <v>1</v>
      </c>
      <c r="K257" s="33"/>
    </row>
    <row r="258" spans="1:11">
      <c r="A258" s="37">
        <v>249</v>
      </c>
      <c r="B258" s="6"/>
      <c r="C258" s="6"/>
      <c r="D258" s="6"/>
      <c r="E258" s="6"/>
      <c r="F258" s="212"/>
      <c r="G258" s="345" t="str">
        <f>IF(OR($B258="",$C258="",$D258="",$F258&lt;an_initial,$F258&gt;an_final,$I258=FALSE),"",(HLOOKUP(E258,ii12punctaje,2,FALSE))*VLOOKUP(J258,Coef!$E$2:$F$17,2,FALSE))</f>
        <v/>
      </c>
      <c r="H258" s="361" t="str">
        <f t="shared" si="12"/>
        <v/>
      </c>
      <c r="I258" s="362" t="b">
        <f t="shared" si="13"/>
        <v>0</v>
      </c>
      <c r="J258" s="363">
        <f t="shared" si="14"/>
        <v>1</v>
      </c>
      <c r="K258" s="33"/>
    </row>
    <row r="259" spans="1:11">
      <c r="A259" s="37">
        <v>250</v>
      </c>
      <c r="B259" s="6"/>
      <c r="C259" s="6"/>
      <c r="D259" s="6"/>
      <c r="E259" s="6"/>
      <c r="F259" s="212"/>
      <c r="G259" s="345" t="str">
        <f>IF(OR($B259="",$C259="",$D259="",$F259&lt;an_initial,$F259&gt;an_final,$I259=FALSE),"",(HLOOKUP(E259,ii12punctaje,2,FALSE))*VLOOKUP(J259,Coef!$E$2:$F$17,2,FALSE))</f>
        <v/>
      </c>
      <c r="H259" s="361" t="str">
        <f t="shared" si="12"/>
        <v/>
      </c>
      <c r="I259" s="362" t="b">
        <f t="shared" si="13"/>
        <v>0</v>
      </c>
      <c r="J259" s="363">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80" fitToHeight="100" orientation="landscape" r:id="rId1"/>
  <headerFooter>
    <oddFooter xml:space="preserve">&amp;L
&amp;RCandidat
</oddFooter>
  </headerFooter>
  <rowBreaks count="1" manualBreakCount="1">
    <brk id="36" max="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sqref="A1:N13"/>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5" customWidth="1"/>
    <col min="13" max="13" width="13.7109375" style="60" customWidth="1"/>
    <col min="14" max="14" width="22.42578125" style="60" customWidth="1"/>
    <col min="15" max="15" width="10.7109375" style="81" hidden="1" customWidth="1"/>
    <col min="16" max="16" width="9.140625" style="60" hidden="1" customWidth="1"/>
    <col min="17" max="19" width="13.7109375" style="60" hidden="1" customWidth="1"/>
    <col min="20" max="16384" width="9.140625" style="60"/>
  </cols>
  <sheetData>
    <row r="1" spans="1:26">
      <c r="A1" s="59" t="s">
        <v>228</v>
      </c>
      <c r="D1" s="60"/>
      <c r="E1" s="61"/>
      <c r="F1" s="61"/>
      <c r="G1" s="60"/>
      <c r="H1" s="62"/>
      <c r="I1" s="60"/>
      <c r="J1" s="284"/>
      <c r="K1" s="284"/>
      <c r="L1" s="284"/>
      <c r="M1" s="284"/>
      <c r="N1" s="284"/>
      <c r="O1" s="60"/>
      <c r="Q1" s="284"/>
      <c r="R1" s="284"/>
      <c r="S1" s="284"/>
    </row>
    <row r="2" spans="1:26">
      <c r="A2" s="339" t="str">
        <f>IF(ISBLANK(facultate), IF(ISBLANK(departament),"","Departament " &amp; departament), "Facultatea " &amp; facultate)</f>
        <v>Facultatea Construcții</v>
      </c>
      <c r="D2" s="60"/>
      <c r="E2" s="61"/>
      <c r="F2" s="61"/>
      <c r="G2" s="60"/>
      <c r="H2" s="62"/>
      <c r="I2" s="60"/>
      <c r="J2" s="284"/>
      <c r="K2" s="284"/>
      <c r="L2" s="284"/>
      <c r="M2" s="284"/>
      <c r="N2" s="284"/>
      <c r="O2" s="60"/>
      <c r="Q2" s="284"/>
      <c r="R2" s="284"/>
      <c r="S2" s="284"/>
    </row>
    <row r="3" spans="1:26">
      <c r="A3" s="339" t="str">
        <f>IF(ISBLANK(departament),"","Departamentul " &amp; departament)</f>
        <v>Departamentul Căi de Comunicație Terestre, Fundații și Cadastru</v>
      </c>
      <c r="D3" s="60"/>
      <c r="E3" s="61"/>
      <c r="F3" s="61"/>
      <c r="G3" s="60"/>
      <c r="H3" s="62"/>
      <c r="I3" s="60"/>
      <c r="J3" s="284"/>
      <c r="K3" s="284"/>
      <c r="L3" s="284"/>
      <c r="M3" s="284"/>
      <c r="N3" s="284"/>
      <c r="O3" s="60"/>
      <c r="Q3" s="284"/>
      <c r="R3" s="284"/>
      <c r="S3" s="284"/>
    </row>
    <row r="4" spans="1:26" s="64" customFormat="1">
      <c r="A4" s="527" t="s">
        <v>650</v>
      </c>
      <c r="B4" s="527"/>
      <c r="C4" s="527"/>
      <c r="D4" s="527"/>
      <c r="E4" s="527"/>
      <c r="F4" s="527"/>
      <c r="G4" s="527"/>
      <c r="H4" s="527"/>
      <c r="I4" s="527"/>
      <c r="J4" s="527"/>
      <c r="K4" s="527"/>
      <c r="L4" s="527"/>
      <c r="M4" s="527"/>
      <c r="N4" s="527"/>
      <c r="O4" s="301"/>
      <c r="P4" s="33"/>
      <c r="Q4" s="33"/>
      <c r="R4" s="33"/>
      <c r="S4" s="33"/>
      <c r="T4" s="33"/>
      <c r="U4" s="33"/>
      <c r="V4" s="33"/>
      <c r="W4" s="33"/>
      <c r="X4" s="33"/>
      <c r="Y4" s="33"/>
      <c r="Z4" s="33"/>
    </row>
    <row r="5" spans="1:26" s="64" customFormat="1" ht="44.25" customHeight="1">
      <c r="A5" s="533" t="s">
        <v>748</v>
      </c>
      <c r="B5" s="533"/>
      <c r="C5" s="533"/>
      <c r="D5" s="533"/>
      <c r="E5" s="533"/>
      <c r="F5" s="533"/>
      <c r="G5" s="533"/>
      <c r="H5" s="533"/>
      <c r="I5" s="533"/>
      <c r="J5" s="533"/>
      <c r="K5" s="533"/>
      <c r="L5" s="533"/>
      <c r="M5" s="533"/>
      <c r="N5" s="533"/>
      <c r="O5" s="81"/>
      <c r="P5" s="33"/>
      <c r="Q5" s="33"/>
      <c r="R5" s="33"/>
      <c r="S5" s="33"/>
      <c r="T5" s="33"/>
      <c r="U5" s="33"/>
      <c r="V5" s="33"/>
      <c r="W5" s="33"/>
      <c r="X5" s="33"/>
      <c r="Y5" s="33"/>
      <c r="Z5" s="33"/>
    </row>
    <row r="6" spans="1:26" ht="13.5" customHeight="1" thickBot="1">
      <c r="B6" s="64"/>
      <c r="C6" s="64"/>
      <c r="D6" s="64"/>
      <c r="E6" s="285"/>
      <c r="F6" s="150"/>
      <c r="G6" s="285"/>
      <c r="H6" s="285"/>
      <c r="I6" s="285"/>
      <c r="J6" s="302"/>
      <c r="M6" s="302"/>
      <c r="N6" s="340" t="str">
        <f>CONCATENATE(functie," ",nume_candidat)</f>
        <v>Profesor Ciutina Adrian</v>
      </c>
      <c r="P6" s="33"/>
      <c r="Q6" s="302"/>
      <c r="R6" s="302"/>
      <c r="S6" s="302"/>
      <c r="T6" s="33"/>
      <c r="U6" s="33"/>
      <c r="V6" s="33"/>
      <c r="W6" s="33"/>
      <c r="X6" s="33"/>
      <c r="Y6" s="33"/>
      <c r="Z6" s="33"/>
    </row>
    <row r="7" spans="1:26" ht="34.5" customHeight="1">
      <c r="A7" s="524" t="s">
        <v>93</v>
      </c>
      <c r="B7" s="524" t="s">
        <v>287</v>
      </c>
      <c r="C7" s="524" t="s">
        <v>61</v>
      </c>
      <c r="D7" s="524" t="s">
        <v>37</v>
      </c>
      <c r="E7" s="530" t="s">
        <v>2</v>
      </c>
      <c r="F7" s="559" t="s">
        <v>797</v>
      </c>
      <c r="G7" s="535" t="s">
        <v>36</v>
      </c>
      <c r="H7" s="556" t="s">
        <v>295</v>
      </c>
      <c r="I7" s="557"/>
      <c r="J7" s="558"/>
      <c r="K7" s="561" t="s">
        <v>787</v>
      </c>
      <c r="L7" s="562"/>
      <c r="M7" s="554" t="s">
        <v>289</v>
      </c>
      <c r="N7" s="524" t="s">
        <v>38</v>
      </c>
      <c r="O7" s="531" t="s">
        <v>286</v>
      </c>
      <c r="P7" s="534" t="s">
        <v>296</v>
      </c>
      <c r="Q7" s="554" t="s">
        <v>289</v>
      </c>
      <c r="R7" s="554" t="s">
        <v>289</v>
      </c>
      <c r="S7" s="554" t="s">
        <v>289</v>
      </c>
    </row>
    <row r="8" spans="1:26" ht="199.5" customHeight="1" thickBot="1">
      <c r="A8" s="524"/>
      <c r="B8" s="524"/>
      <c r="C8" s="524"/>
      <c r="D8" s="524"/>
      <c r="E8" s="530"/>
      <c r="F8" s="560"/>
      <c r="G8" s="537"/>
      <c r="H8" s="304" t="s">
        <v>87</v>
      </c>
      <c r="I8" s="304" t="s">
        <v>88</v>
      </c>
      <c r="J8" s="305" t="s">
        <v>753</v>
      </c>
      <c r="K8" s="310" t="s">
        <v>801</v>
      </c>
      <c r="L8" s="399" t="s">
        <v>802</v>
      </c>
      <c r="M8" s="555"/>
      <c r="N8" s="524"/>
      <c r="O8" s="531"/>
      <c r="P8" s="534"/>
      <c r="Q8" s="555"/>
      <c r="R8" s="555"/>
      <c r="S8" s="555"/>
    </row>
    <row r="9" spans="1:26" ht="16.5" thickBot="1">
      <c r="A9" s="86"/>
      <c r="B9" s="65"/>
      <c r="C9" s="65"/>
      <c r="D9" s="66"/>
      <c r="E9" s="30"/>
      <c r="F9" s="30"/>
      <c r="G9" s="30"/>
      <c r="H9" s="30"/>
      <c r="I9" s="30"/>
      <c r="J9" s="30"/>
      <c r="K9" s="316"/>
      <c r="L9" s="316"/>
      <c r="M9" s="144">
        <f>SUMIF(M10:M1010,"&gt;0")</f>
        <v>88.33</v>
      </c>
      <c r="N9" s="297"/>
      <c r="O9" s="293"/>
      <c r="P9" s="306"/>
      <c r="Q9" s="144">
        <f>SUMIF(Q10:Q1309,"&gt;0")</f>
        <v>88.33</v>
      </c>
      <c r="R9" s="144">
        <f>SUMIF(R10:R1309,"&gt;0")</f>
        <v>0</v>
      </c>
      <c r="S9" s="144">
        <f>SUMIF(S10:S1309,"&gt;0")</f>
        <v>0</v>
      </c>
    </row>
    <row r="10" spans="1:26" ht="31.5">
      <c r="A10" s="37">
        <v>1</v>
      </c>
      <c r="B10" s="7" t="s">
        <v>977</v>
      </c>
      <c r="C10" s="6" t="s">
        <v>301</v>
      </c>
      <c r="D10" s="212" t="s">
        <v>1119</v>
      </c>
      <c r="E10" s="211">
        <v>2016</v>
      </c>
      <c r="F10" s="307">
        <v>2677</v>
      </c>
      <c r="G10" s="77" t="s">
        <v>85</v>
      </c>
      <c r="H10" s="215" t="s">
        <v>72</v>
      </c>
      <c r="I10" s="215"/>
      <c r="J10" s="211" t="s">
        <v>800</v>
      </c>
      <c r="K10" s="393"/>
      <c r="L10" s="31" t="s">
        <v>800</v>
      </c>
      <c r="M10" s="354">
        <f t="shared" ref="M10:M73" si="0">IF(
OR(
$B10="",$C10="",$D10="",$E10="",$E10&lt;an_initial,$E10&gt;an_final,$O10=FALSE),"",IF(
$G10="","",IF(
OR(
$H10="X",$H10="x"),100*$F10/10000,IF(
OR(
$I10="X",$I10="x"),80*$F10/10000,IF(
OR(
$K10="X",$K10="x"),100*(
IF(
$P10&lt;=5,0.3,0.2))*$F10/10000,IF(
OR(
$L10="X",$L10="x"),80*(
IF(
$P10&lt;=5,0.3,0.2))*$F10/10000,""))))))</f>
        <v>26.77</v>
      </c>
      <c r="N10" s="298"/>
      <c r="O10" s="342" t="b">
        <f t="shared" ref="O10:O74" si="1">IF(nume_candidat="",FALSE,ISNUMBER(SEARCH(nume_candidat,$B10)))</f>
        <v>1</v>
      </c>
      <c r="P10" s="353">
        <f>LEN(B10)-LEN(SUBSTITUTE(B10,",",""))+1</f>
        <v>1</v>
      </c>
      <c r="Q10" s="354">
        <f t="shared" ref="Q10:Q73" si="2">IF(
OR(
$B10="",$C10="",$D10="",$E10="",$E10&lt;an_initial,$E10&gt;an_final,$O10=FALSE),"",IF(
$G10="","",IF(
OR(
$H10="X",$H10="x"),100*$F10/10000,"")))</f>
        <v>26.77</v>
      </c>
      <c r="R10" s="354" t="str">
        <f t="shared" ref="R10:R73" si="3">IF(
OR(
$B10="",$C10="",$D10="",$E10="",$E10&lt;an_initial,$E10&gt;an_final,$O10=FALSE),"",IF(
$G10="","",IF(
OR(
$I10="X",$I10="x"),80*$F10/10000,"")))</f>
        <v/>
      </c>
      <c r="S10" s="354" t="str">
        <f t="shared" ref="S10:S73" si="4">IF(
OR(
$B10="",$C10="",$D10="",$E10="",$E10&lt;an_initial,$E10&gt;an_final,$O10=FALSE),"",IF(
$G10="","",IF(
OR(
$K10="X",$K10="x"),100*(
IF(
$P10&lt;=5,0.3,0.2))*$F10/10000,IF(
OR(
$L10="X",$L10="x"),80*(
IF(
$P10&lt;=5,0.3,0.2))*$F10/10000,""))))</f>
        <v/>
      </c>
      <c r="V10" s="82"/>
    </row>
    <row r="11" spans="1:26" ht="31.5">
      <c r="A11" s="37">
        <v>2</v>
      </c>
      <c r="B11" s="369" t="s">
        <v>977</v>
      </c>
      <c r="C11" s="6" t="s">
        <v>301</v>
      </c>
      <c r="D11" s="489" t="s">
        <v>1119</v>
      </c>
      <c r="E11" s="490">
        <v>2017</v>
      </c>
      <c r="F11" s="307">
        <v>2051</v>
      </c>
      <c r="G11" s="77" t="s">
        <v>85</v>
      </c>
      <c r="H11" s="491" t="s">
        <v>72</v>
      </c>
      <c r="I11" s="215"/>
      <c r="J11" s="211"/>
      <c r="K11" s="25"/>
      <c r="L11" s="31"/>
      <c r="M11" s="354">
        <f t="shared" si="0"/>
        <v>20.51</v>
      </c>
      <c r="N11" s="298"/>
      <c r="O11" s="342" t="b">
        <f t="shared" si="1"/>
        <v>1</v>
      </c>
      <c r="P11" s="353">
        <f>LEN(B11)-LEN(SUBSTITUTE(B11,",",""))+1</f>
        <v>1</v>
      </c>
      <c r="Q11" s="354">
        <f t="shared" si="2"/>
        <v>20.51</v>
      </c>
      <c r="R11" s="354" t="str">
        <f t="shared" si="3"/>
        <v/>
      </c>
      <c r="S11" s="354" t="str">
        <f t="shared" si="4"/>
        <v/>
      </c>
    </row>
    <row r="12" spans="1:26" ht="31.5">
      <c r="A12" s="37">
        <v>3</v>
      </c>
      <c r="B12" s="369" t="s">
        <v>977</v>
      </c>
      <c r="C12" s="6" t="s">
        <v>301</v>
      </c>
      <c r="D12" s="489" t="s">
        <v>1119</v>
      </c>
      <c r="E12" s="490">
        <v>2018</v>
      </c>
      <c r="F12" s="307">
        <v>4105</v>
      </c>
      <c r="G12" s="77" t="s">
        <v>85</v>
      </c>
      <c r="H12" s="491" t="s">
        <v>72</v>
      </c>
      <c r="I12" s="215"/>
      <c r="J12" s="211"/>
      <c r="K12" s="25"/>
      <c r="L12" s="31"/>
      <c r="M12" s="354">
        <f t="shared" si="0"/>
        <v>41.05</v>
      </c>
      <c r="N12" s="298"/>
      <c r="O12" s="342" t="b">
        <f t="shared" si="1"/>
        <v>1</v>
      </c>
      <c r="P12" s="353">
        <f>LEN(B12)-LEN(SUBSTITUTE(B12,",",""))+1</f>
        <v>1</v>
      </c>
      <c r="Q12" s="354">
        <f t="shared" si="2"/>
        <v>41.05</v>
      </c>
      <c r="R12" s="354" t="str">
        <f t="shared" si="3"/>
        <v/>
      </c>
      <c r="S12" s="354" t="str">
        <f t="shared" si="4"/>
        <v/>
      </c>
      <c r="V12" s="82"/>
    </row>
    <row r="13" spans="1:26">
      <c r="A13" s="37">
        <v>4</v>
      </c>
      <c r="B13" s="7"/>
      <c r="C13" s="6"/>
      <c r="D13" s="212"/>
      <c r="E13" s="211"/>
      <c r="F13" s="307"/>
      <c r="G13" s="77"/>
      <c r="H13" s="215"/>
      <c r="I13" s="215"/>
      <c r="J13" s="211"/>
      <c r="K13" s="25"/>
      <c r="L13" s="31"/>
      <c r="M13" s="354" t="str">
        <f t="shared" si="0"/>
        <v/>
      </c>
      <c r="N13" s="298"/>
      <c r="O13" s="342" t="b">
        <f t="shared" si="1"/>
        <v>0</v>
      </c>
      <c r="P13" s="353">
        <f t="shared" ref="P13:P14" si="5">LEN(B13)-LEN(SUBSTITUTE(B13,",",""))+1</f>
        <v>1</v>
      </c>
      <c r="Q13" s="354" t="str">
        <f t="shared" si="2"/>
        <v/>
      </c>
      <c r="R13" s="354" t="str">
        <f t="shared" si="3"/>
        <v/>
      </c>
      <c r="S13" s="354" t="str">
        <f t="shared" si="4"/>
        <v/>
      </c>
      <c r="V13" s="82"/>
    </row>
    <row r="14" spans="1:26">
      <c r="A14" s="37">
        <v>5</v>
      </c>
      <c r="B14" s="7"/>
      <c r="C14" s="6"/>
      <c r="D14" s="212"/>
      <c r="E14" s="211"/>
      <c r="F14" s="307"/>
      <c r="G14" s="77"/>
      <c r="H14" s="215" t="s">
        <v>800</v>
      </c>
      <c r="I14" s="215"/>
      <c r="J14" s="211"/>
      <c r="K14" s="25"/>
      <c r="L14" s="31"/>
      <c r="M14" s="354" t="str">
        <f t="shared" si="0"/>
        <v/>
      </c>
      <c r="N14" s="298"/>
      <c r="O14" s="342" t="b">
        <f t="shared" si="1"/>
        <v>0</v>
      </c>
      <c r="P14" s="353">
        <f t="shared" si="5"/>
        <v>1</v>
      </c>
      <c r="Q14" s="354" t="str">
        <f t="shared" si="2"/>
        <v/>
      </c>
      <c r="R14" s="354" t="str">
        <f t="shared" si="3"/>
        <v/>
      </c>
      <c r="S14" s="354" t="str">
        <f t="shared" si="4"/>
        <v/>
      </c>
    </row>
    <row r="15" spans="1:26">
      <c r="A15" s="37">
        <v>6</v>
      </c>
      <c r="B15" s="369"/>
      <c r="C15" s="6"/>
      <c r="D15" s="396"/>
      <c r="E15" s="397"/>
      <c r="F15" s="307"/>
      <c r="G15" s="77"/>
      <c r="H15" s="215"/>
      <c r="I15" s="215"/>
      <c r="J15" s="211"/>
      <c r="K15" s="25"/>
      <c r="L15" s="31"/>
      <c r="M15" s="354" t="str">
        <f t="shared" si="0"/>
        <v/>
      </c>
      <c r="N15" s="298"/>
      <c r="O15" s="342" t="b">
        <f t="shared" si="1"/>
        <v>0</v>
      </c>
      <c r="P15" s="353">
        <f t="shared" ref="P15:P42" si="6">LEN(B15)-LEN(SUBSTITUTE(B15,",",""))+1</f>
        <v>1</v>
      </c>
      <c r="Q15" s="354" t="str">
        <f t="shared" si="2"/>
        <v/>
      </c>
      <c r="R15" s="354" t="str">
        <f t="shared" si="3"/>
        <v/>
      </c>
      <c r="S15" s="354" t="str">
        <f t="shared" si="4"/>
        <v/>
      </c>
    </row>
    <row r="16" spans="1:26">
      <c r="A16" s="37">
        <v>7</v>
      </c>
      <c r="B16" s="6"/>
      <c r="C16" s="6"/>
      <c r="D16" s="212"/>
      <c r="E16" s="211"/>
      <c r="F16" s="307"/>
      <c r="G16" s="77"/>
      <c r="H16" s="215"/>
      <c r="I16" s="215"/>
      <c r="J16" s="211"/>
      <c r="K16" s="25"/>
      <c r="L16" s="31"/>
      <c r="M16" s="354" t="str">
        <f t="shared" si="0"/>
        <v/>
      </c>
      <c r="N16" s="298"/>
      <c r="O16" s="342" t="b">
        <f t="shared" si="1"/>
        <v>0</v>
      </c>
      <c r="P16" s="353">
        <f t="shared" si="6"/>
        <v>1</v>
      </c>
      <c r="Q16" s="354" t="str">
        <f t="shared" si="2"/>
        <v/>
      </c>
      <c r="R16" s="354" t="str">
        <f t="shared" si="3"/>
        <v/>
      </c>
      <c r="S16" s="354" t="str">
        <f t="shared" si="4"/>
        <v/>
      </c>
    </row>
    <row r="17" spans="1:19">
      <c r="A17" s="37">
        <v>8</v>
      </c>
      <c r="B17" s="6"/>
      <c r="C17" s="6"/>
      <c r="D17" s="212"/>
      <c r="E17" s="211"/>
      <c r="F17" s="307"/>
      <c r="G17" s="77"/>
      <c r="H17" s="215"/>
      <c r="I17" s="215"/>
      <c r="J17" s="211"/>
      <c r="K17" s="25"/>
      <c r="L17" s="31"/>
      <c r="M17" s="354" t="str">
        <f t="shared" si="0"/>
        <v/>
      </c>
      <c r="N17" s="298"/>
      <c r="O17" s="342" t="b">
        <f t="shared" si="1"/>
        <v>0</v>
      </c>
      <c r="P17" s="353">
        <f t="shared" si="6"/>
        <v>1</v>
      </c>
      <c r="Q17" s="354" t="str">
        <f t="shared" si="2"/>
        <v/>
      </c>
      <c r="R17" s="354" t="str">
        <f t="shared" si="3"/>
        <v/>
      </c>
      <c r="S17" s="354" t="str">
        <f t="shared" si="4"/>
        <v/>
      </c>
    </row>
    <row r="18" spans="1:19">
      <c r="A18" s="37">
        <v>9</v>
      </c>
      <c r="B18" s="6"/>
      <c r="C18" s="6"/>
      <c r="D18" s="212"/>
      <c r="E18" s="211"/>
      <c r="F18" s="307"/>
      <c r="G18" s="77"/>
      <c r="H18" s="215"/>
      <c r="I18" s="215"/>
      <c r="J18" s="211"/>
      <c r="K18" s="25"/>
      <c r="L18" s="31"/>
      <c r="M18" s="354" t="str">
        <f t="shared" si="0"/>
        <v/>
      </c>
      <c r="N18" s="298"/>
      <c r="O18" s="342" t="b">
        <f t="shared" si="1"/>
        <v>0</v>
      </c>
      <c r="P18" s="353">
        <f t="shared" si="6"/>
        <v>1</v>
      </c>
      <c r="Q18" s="354" t="str">
        <f t="shared" si="2"/>
        <v/>
      </c>
      <c r="R18" s="354" t="str">
        <f t="shared" si="3"/>
        <v/>
      </c>
      <c r="S18" s="354" t="str">
        <f t="shared" si="4"/>
        <v/>
      </c>
    </row>
    <row r="19" spans="1:19">
      <c r="A19" s="37">
        <v>10</v>
      </c>
      <c r="B19" s="6"/>
      <c r="C19" s="6"/>
      <c r="D19" s="212"/>
      <c r="E19" s="211"/>
      <c r="F19" s="307"/>
      <c r="G19" s="77"/>
      <c r="H19" s="215"/>
      <c r="I19" s="215"/>
      <c r="J19" s="211"/>
      <c r="K19" s="25"/>
      <c r="L19" s="31"/>
      <c r="M19" s="354" t="str">
        <f t="shared" si="0"/>
        <v/>
      </c>
      <c r="N19" s="298"/>
      <c r="O19" s="342" t="b">
        <f t="shared" si="1"/>
        <v>0</v>
      </c>
      <c r="P19" s="353">
        <f t="shared" si="6"/>
        <v>1</v>
      </c>
      <c r="Q19" s="354" t="str">
        <f t="shared" si="2"/>
        <v/>
      </c>
      <c r="R19" s="354" t="str">
        <f t="shared" si="3"/>
        <v/>
      </c>
      <c r="S19" s="354" t="str">
        <f t="shared" si="4"/>
        <v/>
      </c>
    </row>
    <row r="20" spans="1:19">
      <c r="A20" s="37">
        <v>11</v>
      </c>
      <c r="B20" s="6"/>
      <c r="C20" s="6"/>
      <c r="D20" s="212"/>
      <c r="E20" s="211"/>
      <c r="F20" s="307"/>
      <c r="G20" s="77"/>
      <c r="H20" s="215"/>
      <c r="I20" s="215"/>
      <c r="J20" s="211"/>
      <c r="K20" s="25"/>
      <c r="L20" s="31"/>
      <c r="M20" s="354" t="str">
        <f t="shared" si="0"/>
        <v/>
      </c>
      <c r="N20" s="298"/>
      <c r="O20" s="342" t="b">
        <f t="shared" si="1"/>
        <v>0</v>
      </c>
      <c r="P20" s="353">
        <f t="shared" si="6"/>
        <v>1</v>
      </c>
      <c r="Q20" s="354" t="str">
        <f t="shared" si="2"/>
        <v/>
      </c>
      <c r="R20" s="354" t="str">
        <f t="shared" si="3"/>
        <v/>
      </c>
      <c r="S20" s="354" t="str">
        <f t="shared" si="4"/>
        <v/>
      </c>
    </row>
    <row r="21" spans="1:19">
      <c r="A21" s="37">
        <v>12</v>
      </c>
      <c r="B21" s="6"/>
      <c r="C21" s="6"/>
      <c r="D21" s="212"/>
      <c r="E21" s="211"/>
      <c r="F21" s="307"/>
      <c r="G21" s="77"/>
      <c r="H21" s="215"/>
      <c r="I21" s="215"/>
      <c r="J21" s="211"/>
      <c r="K21" s="25"/>
      <c r="L21" s="31"/>
      <c r="M21" s="354" t="str">
        <f t="shared" si="0"/>
        <v/>
      </c>
      <c r="N21" s="298"/>
      <c r="O21" s="342" t="b">
        <f t="shared" si="1"/>
        <v>0</v>
      </c>
      <c r="P21" s="353">
        <f t="shared" si="6"/>
        <v>1</v>
      </c>
      <c r="Q21" s="354" t="str">
        <f t="shared" si="2"/>
        <v/>
      </c>
      <c r="R21" s="354" t="str">
        <f t="shared" si="3"/>
        <v/>
      </c>
      <c r="S21" s="354" t="str">
        <f t="shared" si="4"/>
        <v/>
      </c>
    </row>
    <row r="22" spans="1:19">
      <c r="A22" s="37">
        <v>13</v>
      </c>
      <c r="B22" s="6"/>
      <c r="C22" s="6"/>
      <c r="D22" s="212"/>
      <c r="E22" s="211"/>
      <c r="F22" s="307"/>
      <c r="G22" s="77"/>
      <c r="H22" s="215"/>
      <c r="I22" s="215"/>
      <c r="J22" s="211"/>
      <c r="K22" s="25"/>
      <c r="L22" s="31"/>
      <c r="M22" s="354" t="str">
        <f t="shared" si="0"/>
        <v/>
      </c>
      <c r="N22" s="298"/>
      <c r="O22" s="342" t="b">
        <f t="shared" si="1"/>
        <v>0</v>
      </c>
      <c r="P22" s="353">
        <f t="shared" si="6"/>
        <v>1</v>
      </c>
      <c r="Q22" s="354" t="str">
        <f t="shared" si="2"/>
        <v/>
      </c>
      <c r="R22" s="354" t="str">
        <f t="shared" si="3"/>
        <v/>
      </c>
      <c r="S22" s="354" t="str">
        <f t="shared" si="4"/>
        <v/>
      </c>
    </row>
    <row r="23" spans="1:19">
      <c r="A23" s="37">
        <v>14</v>
      </c>
      <c r="B23" s="6"/>
      <c r="C23" s="6"/>
      <c r="D23" s="212"/>
      <c r="E23" s="211"/>
      <c r="F23" s="307"/>
      <c r="G23" s="77"/>
      <c r="H23" s="215"/>
      <c r="I23" s="215"/>
      <c r="J23" s="211"/>
      <c r="K23" s="25"/>
      <c r="L23" s="31"/>
      <c r="M23" s="354" t="str">
        <f t="shared" si="0"/>
        <v/>
      </c>
      <c r="N23" s="298"/>
      <c r="O23" s="342" t="b">
        <f t="shared" si="1"/>
        <v>0</v>
      </c>
      <c r="P23" s="353">
        <f t="shared" si="6"/>
        <v>1</v>
      </c>
      <c r="Q23" s="354" t="str">
        <f t="shared" si="2"/>
        <v/>
      </c>
      <c r="R23" s="354" t="str">
        <f t="shared" si="3"/>
        <v/>
      </c>
      <c r="S23" s="354" t="str">
        <f t="shared" si="4"/>
        <v/>
      </c>
    </row>
    <row r="24" spans="1:19">
      <c r="A24" s="37">
        <v>15</v>
      </c>
      <c r="B24" s="6"/>
      <c r="C24" s="6"/>
      <c r="D24" s="212"/>
      <c r="E24" s="211"/>
      <c r="F24" s="307"/>
      <c r="G24" s="77"/>
      <c r="H24" s="215"/>
      <c r="I24" s="215"/>
      <c r="J24" s="211"/>
      <c r="K24" s="25"/>
      <c r="L24" s="31"/>
      <c r="M24" s="354" t="str">
        <f t="shared" si="0"/>
        <v/>
      </c>
      <c r="N24" s="298"/>
      <c r="O24" s="342" t="b">
        <f t="shared" si="1"/>
        <v>0</v>
      </c>
      <c r="P24" s="353">
        <f t="shared" si="6"/>
        <v>1</v>
      </c>
      <c r="Q24" s="354" t="str">
        <f t="shared" si="2"/>
        <v/>
      </c>
      <c r="R24" s="354" t="str">
        <f t="shared" si="3"/>
        <v/>
      </c>
      <c r="S24" s="354" t="str">
        <f t="shared" si="4"/>
        <v/>
      </c>
    </row>
    <row r="25" spans="1:19">
      <c r="A25" s="37">
        <v>16</v>
      </c>
      <c r="B25" s="6"/>
      <c r="C25" s="6"/>
      <c r="D25" s="212"/>
      <c r="E25" s="211"/>
      <c r="F25" s="307"/>
      <c r="G25" s="77"/>
      <c r="H25" s="215"/>
      <c r="I25" s="215"/>
      <c r="J25" s="211"/>
      <c r="K25" s="25"/>
      <c r="L25" s="31"/>
      <c r="M25" s="354" t="str">
        <f t="shared" si="0"/>
        <v/>
      </c>
      <c r="N25" s="298"/>
      <c r="O25" s="342" t="b">
        <f t="shared" si="1"/>
        <v>0</v>
      </c>
      <c r="P25" s="353">
        <f t="shared" si="6"/>
        <v>1</v>
      </c>
      <c r="Q25" s="354" t="str">
        <f t="shared" si="2"/>
        <v/>
      </c>
      <c r="R25" s="354" t="str">
        <f t="shared" si="3"/>
        <v/>
      </c>
      <c r="S25" s="354" t="str">
        <f t="shared" si="4"/>
        <v/>
      </c>
    </row>
    <row r="26" spans="1:19">
      <c r="A26" s="37">
        <v>17</v>
      </c>
      <c r="B26" s="6"/>
      <c r="C26" s="6"/>
      <c r="D26" s="212"/>
      <c r="E26" s="211"/>
      <c r="F26" s="307"/>
      <c r="G26" s="77"/>
      <c r="H26" s="215"/>
      <c r="I26" s="215"/>
      <c r="J26" s="211"/>
      <c r="K26" s="25"/>
      <c r="L26" s="31"/>
      <c r="M26" s="354" t="str">
        <f t="shared" si="0"/>
        <v/>
      </c>
      <c r="N26" s="298"/>
      <c r="O26" s="342" t="b">
        <f t="shared" si="1"/>
        <v>0</v>
      </c>
      <c r="P26" s="353">
        <f t="shared" si="6"/>
        <v>1</v>
      </c>
      <c r="Q26" s="354" t="str">
        <f t="shared" si="2"/>
        <v/>
      </c>
      <c r="R26" s="354" t="str">
        <f t="shared" si="3"/>
        <v/>
      </c>
      <c r="S26" s="354" t="str">
        <f t="shared" si="4"/>
        <v/>
      </c>
    </row>
    <row r="27" spans="1:19">
      <c r="A27" s="37">
        <v>18</v>
      </c>
      <c r="B27" s="6"/>
      <c r="C27" s="6"/>
      <c r="D27" s="212"/>
      <c r="E27" s="211"/>
      <c r="F27" s="307"/>
      <c r="G27" s="77"/>
      <c r="H27" s="215"/>
      <c r="I27" s="215"/>
      <c r="J27" s="211"/>
      <c r="K27" s="25"/>
      <c r="L27" s="31"/>
      <c r="M27" s="354" t="str">
        <f t="shared" si="0"/>
        <v/>
      </c>
      <c r="N27" s="298"/>
      <c r="O27" s="342" t="b">
        <f t="shared" si="1"/>
        <v>0</v>
      </c>
      <c r="P27" s="353">
        <f t="shared" si="6"/>
        <v>1</v>
      </c>
      <c r="Q27" s="354" t="str">
        <f t="shared" si="2"/>
        <v/>
      </c>
      <c r="R27" s="354" t="str">
        <f t="shared" si="3"/>
        <v/>
      </c>
      <c r="S27" s="354" t="str">
        <f t="shared" si="4"/>
        <v/>
      </c>
    </row>
    <row r="28" spans="1:19">
      <c r="A28" s="37">
        <v>19</v>
      </c>
      <c r="B28" s="6"/>
      <c r="C28" s="6"/>
      <c r="D28" s="212"/>
      <c r="E28" s="211"/>
      <c r="F28" s="307"/>
      <c r="G28" s="77"/>
      <c r="H28" s="215"/>
      <c r="I28" s="215"/>
      <c r="J28" s="211"/>
      <c r="K28" s="25"/>
      <c r="L28" s="31"/>
      <c r="M28" s="354" t="str">
        <f t="shared" si="0"/>
        <v/>
      </c>
      <c r="N28" s="298"/>
      <c r="O28" s="342" t="b">
        <f t="shared" si="1"/>
        <v>0</v>
      </c>
      <c r="P28" s="353">
        <f t="shared" si="6"/>
        <v>1</v>
      </c>
      <c r="Q28" s="354" t="str">
        <f t="shared" si="2"/>
        <v/>
      </c>
      <c r="R28" s="354" t="str">
        <f t="shared" si="3"/>
        <v/>
      </c>
      <c r="S28" s="354" t="str">
        <f t="shared" si="4"/>
        <v/>
      </c>
    </row>
    <row r="29" spans="1:19">
      <c r="A29" s="37">
        <v>20</v>
      </c>
      <c r="B29" s="6"/>
      <c r="C29" s="6"/>
      <c r="D29" s="212"/>
      <c r="E29" s="211"/>
      <c r="F29" s="307"/>
      <c r="G29" s="77"/>
      <c r="H29" s="215"/>
      <c r="I29" s="215"/>
      <c r="J29" s="211"/>
      <c r="K29" s="25"/>
      <c r="L29" s="31"/>
      <c r="M29" s="354" t="str">
        <f t="shared" si="0"/>
        <v/>
      </c>
      <c r="N29" s="298"/>
      <c r="O29" s="342" t="b">
        <f t="shared" si="1"/>
        <v>0</v>
      </c>
      <c r="P29" s="353">
        <f t="shared" si="6"/>
        <v>1</v>
      </c>
      <c r="Q29" s="354" t="str">
        <f t="shared" si="2"/>
        <v/>
      </c>
      <c r="R29" s="354" t="str">
        <f t="shared" si="3"/>
        <v/>
      </c>
      <c r="S29" s="354" t="str">
        <f t="shared" si="4"/>
        <v/>
      </c>
    </row>
    <row r="30" spans="1:19">
      <c r="A30" s="37">
        <v>21</v>
      </c>
      <c r="B30" s="6"/>
      <c r="C30" s="6"/>
      <c r="D30" s="212"/>
      <c r="E30" s="211"/>
      <c r="F30" s="307"/>
      <c r="G30" s="77"/>
      <c r="H30" s="215"/>
      <c r="I30" s="215"/>
      <c r="J30" s="211"/>
      <c r="K30" s="25"/>
      <c r="L30" s="31"/>
      <c r="M30" s="354" t="str">
        <f t="shared" si="0"/>
        <v/>
      </c>
      <c r="N30" s="298"/>
      <c r="O30" s="342" t="b">
        <f t="shared" si="1"/>
        <v>0</v>
      </c>
      <c r="P30" s="353">
        <f t="shared" si="6"/>
        <v>1</v>
      </c>
      <c r="Q30" s="354" t="str">
        <f t="shared" si="2"/>
        <v/>
      </c>
      <c r="R30" s="354" t="str">
        <f t="shared" si="3"/>
        <v/>
      </c>
      <c r="S30" s="354" t="str">
        <f t="shared" si="4"/>
        <v/>
      </c>
    </row>
    <row r="31" spans="1:19">
      <c r="A31" s="37">
        <v>22</v>
      </c>
      <c r="B31" s="6"/>
      <c r="C31" s="6"/>
      <c r="D31" s="212"/>
      <c r="E31" s="211"/>
      <c r="F31" s="307"/>
      <c r="G31" s="77"/>
      <c r="H31" s="215"/>
      <c r="I31" s="215"/>
      <c r="J31" s="211"/>
      <c r="K31" s="25"/>
      <c r="L31" s="31"/>
      <c r="M31" s="354" t="str">
        <f t="shared" si="0"/>
        <v/>
      </c>
      <c r="N31" s="298"/>
      <c r="O31" s="342" t="b">
        <f t="shared" si="1"/>
        <v>0</v>
      </c>
      <c r="P31" s="353">
        <f t="shared" si="6"/>
        <v>1</v>
      </c>
      <c r="Q31" s="354" t="str">
        <f t="shared" si="2"/>
        <v/>
      </c>
      <c r="R31" s="354" t="str">
        <f t="shared" si="3"/>
        <v/>
      </c>
      <c r="S31" s="354" t="str">
        <f t="shared" si="4"/>
        <v/>
      </c>
    </row>
    <row r="32" spans="1:19">
      <c r="A32" s="37">
        <v>23</v>
      </c>
      <c r="B32" s="6"/>
      <c r="C32" s="6"/>
      <c r="D32" s="212"/>
      <c r="E32" s="211"/>
      <c r="F32" s="307"/>
      <c r="G32" s="77"/>
      <c r="H32" s="215"/>
      <c r="I32" s="215"/>
      <c r="J32" s="211"/>
      <c r="K32" s="25"/>
      <c r="L32" s="31"/>
      <c r="M32" s="354" t="str">
        <f t="shared" si="0"/>
        <v/>
      </c>
      <c r="N32" s="298"/>
      <c r="O32" s="342" t="b">
        <f t="shared" si="1"/>
        <v>0</v>
      </c>
      <c r="P32" s="353">
        <f t="shared" si="6"/>
        <v>1</v>
      </c>
      <c r="Q32" s="354" t="str">
        <f t="shared" si="2"/>
        <v/>
      </c>
      <c r="R32" s="354" t="str">
        <f t="shared" si="3"/>
        <v/>
      </c>
      <c r="S32" s="354" t="str">
        <f t="shared" si="4"/>
        <v/>
      </c>
    </row>
    <row r="33" spans="1:19">
      <c r="A33" s="37">
        <v>24</v>
      </c>
      <c r="B33" s="6"/>
      <c r="C33" s="6"/>
      <c r="D33" s="212"/>
      <c r="E33" s="211"/>
      <c r="F33" s="307"/>
      <c r="G33" s="77"/>
      <c r="H33" s="215"/>
      <c r="I33" s="215"/>
      <c r="J33" s="211"/>
      <c r="K33" s="25"/>
      <c r="L33" s="31"/>
      <c r="M33" s="354" t="str">
        <f t="shared" si="0"/>
        <v/>
      </c>
      <c r="N33" s="298"/>
      <c r="O33" s="342" t="b">
        <f t="shared" si="1"/>
        <v>0</v>
      </c>
      <c r="P33" s="353">
        <f t="shared" si="6"/>
        <v>1</v>
      </c>
      <c r="Q33" s="354" t="str">
        <f t="shared" si="2"/>
        <v/>
      </c>
      <c r="R33" s="354" t="str">
        <f t="shared" si="3"/>
        <v/>
      </c>
      <c r="S33" s="354" t="str">
        <f t="shared" si="4"/>
        <v/>
      </c>
    </row>
    <row r="34" spans="1:19">
      <c r="A34" s="37">
        <v>25</v>
      </c>
      <c r="B34" s="6"/>
      <c r="C34" s="6"/>
      <c r="D34" s="212"/>
      <c r="E34" s="211"/>
      <c r="F34" s="307"/>
      <c r="G34" s="77"/>
      <c r="H34" s="215"/>
      <c r="I34" s="215"/>
      <c r="J34" s="211"/>
      <c r="K34" s="25"/>
      <c r="L34" s="31"/>
      <c r="M34" s="354" t="str">
        <f t="shared" si="0"/>
        <v/>
      </c>
      <c r="N34" s="298"/>
      <c r="O34" s="342" t="b">
        <f t="shared" si="1"/>
        <v>0</v>
      </c>
      <c r="P34" s="353">
        <f t="shared" si="6"/>
        <v>1</v>
      </c>
      <c r="Q34" s="354" t="str">
        <f t="shared" si="2"/>
        <v/>
      </c>
      <c r="R34" s="354" t="str">
        <f t="shared" si="3"/>
        <v/>
      </c>
      <c r="S34" s="354" t="str">
        <f t="shared" si="4"/>
        <v/>
      </c>
    </row>
    <row r="35" spans="1:19">
      <c r="A35" s="37">
        <v>26</v>
      </c>
      <c r="B35" s="6"/>
      <c r="C35" s="6"/>
      <c r="D35" s="212"/>
      <c r="E35" s="211"/>
      <c r="F35" s="307"/>
      <c r="G35" s="77"/>
      <c r="H35" s="215"/>
      <c r="I35" s="215"/>
      <c r="J35" s="211"/>
      <c r="K35" s="25"/>
      <c r="L35" s="31"/>
      <c r="M35" s="354" t="str">
        <f t="shared" si="0"/>
        <v/>
      </c>
      <c r="N35" s="298"/>
      <c r="O35" s="342" t="b">
        <f t="shared" si="1"/>
        <v>0</v>
      </c>
      <c r="P35" s="353">
        <f t="shared" si="6"/>
        <v>1</v>
      </c>
      <c r="Q35" s="354" t="str">
        <f t="shared" si="2"/>
        <v/>
      </c>
      <c r="R35" s="354" t="str">
        <f t="shared" si="3"/>
        <v/>
      </c>
      <c r="S35" s="354" t="str">
        <f t="shared" si="4"/>
        <v/>
      </c>
    </row>
    <row r="36" spans="1:19">
      <c r="A36" s="37">
        <v>27</v>
      </c>
      <c r="B36" s="6"/>
      <c r="C36" s="6"/>
      <c r="D36" s="212"/>
      <c r="E36" s="211"/>
      <c r="F36" s="307"/>
      <c r="G36" s="77"/>
      <c r="H36" s="215"/>
      <c r="I36" s="215"/>
      <c r="J36" s="211"/>
      <c r="K36" s="25"/>
      <c r="L36" s="31"/>
      <c r="M36" s="354" t="str">
        <f t="shared" si="0"/>
        <v/>
      </c>
      <c r="N36" s="298"/>
      <c r="O36" s="342" t="b">
        <f t="shared" si="1"/>
        <v>0</v>
      </c>
      <c r="P36" s="353">
        <f t="shared" si="6"/>
        <v>1</v>
      </c>
      <c r="Q36" s="354" t="str">
        <f t="shared" si="2"/>
        <v/>
      </c>
      <c r="R36" s="354" t="str">
        <f t="shared" si="3"/>
        <v/>
      </c>
      <c r="S36" s="354" t="str">
        <f t="shared" si="4"/>
        <v/>
      </c>
    </row>
    <row r="37" spans="1:19">
      <c r="A37" s="37">
        <v>28</v>
      </c>
      <c r="B37" s="6"/>
      <c r="C37" s="6"/>
      <c r="D37" s="212"/>
      <c r="E37" s="211"/>
      <c r="F37" s="307"/>
      <c r="G37" s="77"/>
      <c r="H37" s="215"/>
      <c r="I37" s="215"/>
      <c r="J37" s="211"/>
      <c r="K37" s="25"/>
      <c r="L37" s="31"/>
      <c r="M37" s="354" t="str">
        <f t="shared" si="0"/>
        <v/>
      </c>
      <c r="N37" s="298"/>
      <c r="O37" s="342" t="b">
        <f t="shared" si="1"/>
        <v>0</v>
      </c>
      <c r="P37" s="353">
        <f t="shared" si="6"/>
        <v>1</v>
      </c>
      <c r="Q37" s="354" t="str">
        <f t="shared" si="2"/>
        <v/>
      </c>
      <c r="R37" s="354" t="str">
        <f t="shared" si="3"/>
        <v/>
      </c>
      <c r="S37" s="354" t="str">
        <f t="shared" si="4"/>
        <v/>
      </c>
    </row>
    <row r="38" spans="1:19">
      <c r="A38" s="37">
        <v>29</v>
      </c>
      <c r="B38" s="6"/>
      <c r="C38" s="6"/>
      <c r="D38" s="212"/>
      <c r="E38" s="211"/>
      <c r="F38" s="307"/>
      <c r="G38" s="77"/>
      <c r="H38" s="215"/>
      <c r="I38" s="215"/>
      <c r="J38" s="211"/>
      <c r="K38" s="23"/>
      <c r="L38" s="31"/>
      <c r="M38" s="354" t="str">
        <f t="shared" si="0"/>
        <v/>
      </c>
      <c r="N38" s="298"/>
      <c r="O38" s="342" t="b">
        <f t="shared" si="1"/>
        <v>0</v>
      </c>
      <c r="P38" s="353">
        <f t="shared" si="6"/>
        <v>1</v>
      </c>
      <c r="Q38" s="354" t="str">
        <f t="shared" si="2"/>
        <v/>
      </c>
      <c r="R38" s="354" t="str">
        <f t="shared" si="3"/>
        <v/>
      </c>
      <c r="S38" s="354" t="str">
        <f t="shared" si="4"/>
        <v/>
      </c>
    </row>
    <row r="39" spans="1:19">
      <c r="A39" s="37">
        <v>30</v>
      </c>
      <c r="B39" s="6"/>
      <c r="C39" s="6"/>
      <c r="D39" s="212"/>
      <c r="E39" s="211"/>
      <c r="F39" s="307"/>
      <c r="G39" s="77"/>
      <c r="H39" s="215"/>
      <c r="I39" s="215"/>
      <c r="J39" s="211"/>
      <c r="K39" s="25"/>
      <c r="L39" s="31"/>
      <c r="M39" s="354" t="str">
        <f t="shared" si="0"/>
        <v/>
      </c>
      <c r="N39" s="298"/>
      <c r="O39" s="342" t="b">
        <f t="shared" si="1"/>
        <v>0</v>
      </c>
      <c r="P39" s="353">
        <f t="shared" si="6"/>
        <v>1</v>
      </c>
      <c r="Q39" s="354" t="str">
        <f t="shared" si="2"/>
        <v/>
      </c>
      <c r="R39" s="354" t="str">
        <f t="shared" si="3"/>
        <v/>
      </c>
      <c r="S39" s="354" t="str">
        <f t="shared" si="4"/>
        <v/>
      </c>
    </row>
    <row r="40" spans="1:19">
      <c r="A40" s="37">
        <v>31</v>
      </c>
      <c r="B40" s="6"/>
      <c r="C40" s="6"/>
      <c r="D40" s="212"/>
      <c r="E40" s="211"/>
      <c r="F40" s="307"/>
      <c r="G40" s="77"/>
      <c r="H40" s="215"/>
      <c r="I40" s="215"/>
      <c r="J40" s="211"/>
      <c r="K40" s="25"/>
      <c r="L40" s="31"/>
      <c r="M40" s="354" t="str">
        <f t="shared" si="0"/>
        <v/>
      </c>
      <c r="N40" s="298"/>
      <c r="O40" s="342" t="b">
        <f t="shared" si="1"/>
        <v>0</v>
      </c>
      <c r="P40" s="353">
        <f t="shared" si="6"/>
        <v>1</v>
      </c>
      <c r="Q40" s="354" t="str">
        <f t="shared" si="2"/>
        <v/>
      </c>
      <c r="R40" s="354" t="str">
        <f t="shared" si="3"/>
        <v/>
      </c>
      <c r="S40" s="354" t="str">
        <f t="shared" si="4"/>
        <v/>
      </c>
    </row>
    <row r="41" spans="1:19">
      <c r="A41" s="37">
        <v>32</v>
      </c>
      <c r="B41" s="6"/>
      <c r="C41" s="6"/>
      <c r="D41" s="212"/>
      <c r="E41" s="211"/>
      <c r="F41" s="307"/>
      <c r="G41" s="77"/>
      <c r="H41" s="215"/>
      <c r="I41" s="215"/>
      <c r="J41" s="211"/>
      <c r="K41" s="25"/>
      <c r="L41" s="31"/>
      <c r="M41" s="354" t="str">
        <f t="shared" si="0"/>
        <v/>
      </c>
      <c r="N41" s="298"/>
      <c r="O41" s="342" t="b">
        <f t="shared" si="1"/>
        <v>0</v>
      </c>
      <c r="P41" s="353">
        <f t="shared" si="6"/>
        <v>1</v>
      </c>
      <c r="Q41" s="354" t="str">
        <f t="shared" si="2"/>
        <v/>
      </c>
      <c r="R41" s="354" t="str">
        <f t="shared" si="3"/>
        <v/>
      </c>
      <c r="S41" s="354" t="str">
        <f t="shared" si="4"/>
        <v/>
      </c>
    </row>
    <row r="42" spans="1:19">
      <c r="A42" s="37">
        <v>33</v>
      </c>
      <c r="B42" s="6"/>
      <c r="C42" s="6"/>
      <c r="D42" s="212"/>
      <c r="E42" s="211"/>
      <c r="F42" s="307"/>
      <c r="G42" s="77"/>
      <c r="H42" s="215"/>
      <c r="I42" s="215"/>
      <c r="J42" s="211"/>
      <c r="K42" s="25"/>
      <c r="L42" s="31"/>
      <c r="M42" s="354" t="str">
        <f t="shared" si="0"/>
        <v/>
      </c>
      <c r="N42" s="298"/>
      <c r="O42" s="342" t="b">
        <f t="shared" si="1"/>
        <v>0</v>
      </c>
      <c r="P42" s="353">
        <f t="shared" si="6"/>
        <v>1</v>
      </c>
      <c r="Q42" s="354" t="str">
        <f t="shared" si="2"/>
        <v/>
      </c>
      <c r="R42" s="354" t="str">
        <f t="shared" si="3"/>
        <v/>
      </c>
      <c r="S42" s="354" t="str">
        <f t="shared" si="4"/>
        <v/>
      </c>
    </row>
    <row r="43" spans="1:19">
      <c r="A43" s="37">
        <v>34</v>
      </c>
      <c r="B43" s="6"/>
      <c r="C43" s="6"/>
      <c r="D43" s="212"/>
      <c r="E43" s="211"/>
      <c r="F43" s="307"/>
      <c r="G43" s="77"/>
      <c r="H43" s="215"/>
      <c r="I43" s="215"/>
      <c r="J43" s="211"/>
      <c r="K43" s="25"/>
      <c r="L43" s="31"/>
      <c r="M43" s="354" t="str">
        <f t="shared" si="0"/>
        <v/>
      </c>
      <c r="N43" s="298"/>
      <c r="O43" s="342" t="b">
        <f t="shared" si="1"/>
        <v>0</v>
      </c>
      <c r="P43" s="353">
        <f t="shared" ref="P43:P74" si="7">LEN(B43)-LEN(SUBSTITUTE(B43,",",""))+1</f>
        <v>1</v>
      </c>
      <c r="Q43" s="354" t="str">
        <f t="shared" si="2"/>
        <v/>
      </c>
      <c r="R43" s="354" t="str">
        <f t="shared" si="3"/>
        <v/>
      </c>
      <c r="S43" s="354" t="str">
        <f t="shared" si="4"/>
        <v/>
      </c>
    </row>
    <row r="44" spans="1:19">
      <c r="A44" s="37">
        <v>35</v>
      </c>
      <c r="B44" s="6"/>
      <c r="C44" s="6"/>
      <c r="D44" s="212"/>
      <c r="E44" s="211"/>
      <c r="F44" s="307"/>
      <c r="G44" s="77"/>
      <c r="H44" s="215"/>
      <c r="I44" s="215"/>
      <c r="J44" s="211"/>
      <c r="K44" s="25"/>
      <c r="L44" s="31"/>
      <c r="M44" s="354" t="str">
        <f t="shared" si="0"/>
        <v/>
      </c>
      <c r="N44" s="298"/>
      <c r="O44" s="342" t="b">
        <f t="shared" si="1"/>
        <v>0</v>
      </c>
      <c r="P44" s="353">
        <f t="shared" si="7"/>
        <v>1</v>
      </c>
      <c r="Q44" s="354" t="str">
        <f t="shared" si="2"/>
        <v/>
      </c>
      <c r="R44" s="354" t="str">
        <f t="shared" si="3"/>
        <v/>
      </c>
      <c r="S44" s="354" t="str">
        <f t="shared" si="4"/>
        <v/>
      </c>
    </row>
    <row r="45" spans="1:19">
      <c r="A45" s="37">
        <v>36</v>
      </c>
      <c r="B45" s="6"/>
      <c r="C45" s="6"/>
      <c r="D45" s="212"/>
      <c r="E45" s="211"/>
      <c r="F45" s="307"/>
      <c r="G45" s="77"/>
      <c r="H45" s="215"/>
      <c r="I45" s="215"/>
      <c r="J45" s="211"/>
      <c r="K45" s="25"/>
      <c r="L45" s="31"/>
      <c r="M45" s="354" t="str">
        <f t="shared" si="0"/>
        <v/>
      </c>
      <c r="N45" s="298"/>
      <c r="O45" s="342" t="b">
        <f t="shared" si="1"/>
        <v>0</v>
      </c>
      <c r="P45" s="353">
        <f t="shared" si="7"/>
        <v>1</v>
      </c>
      <c r="Q45" s="354" t="str">
        <f t="shared" si="2"/>
        <v/>
      </c>
      <c r="R45" s="354" t="str">
        <f t="shared" si="3"/>
        <v/>
      </c>
      <c r="S45" s="354" t="str">
        <f t="shared" si="4"/>
        <v/>
      </c>
    </row>
    <row r="46" spans="1:19">
      <c r="A46" s="37">
        <v>37</v>
      </c>
      <c r="B46" s="6"/>
      <c r="C46" s="6"/>
      <c r="D46" s="212"/>
      <c r="E46" s="211"/>
      <c r="F46" s="307"/>
      <c r="G46" s="77"/>
      <c r="H46" s="215"/>
      <c r="I46" s="215"/>
      <c r="J46" s="211"/>
      <c r="K46" s="25"/>
      <c r="L46" s="31"/>
      <c r="M46" s="354" t="str">
        <f t="shared" si="0"/>
        <v/>
      </c>
      <c r="N46" s="298"/>
      <c r="O46" s="342" t="b">
        <f t="shared" si="1"/>
        <v>0</v>
      </c>
      <c r="P46" s="353">
        <f t="shared" si="7"/>
        <v>1</v>
      </c>
      <c r="Q46" s="354" t="str">
        <f t="shared" si="2"/>
        <v/>
      </c>
      <c r="R46" s="354" t="str">
        <f t="shared" si="3"/>
        <v/>
      </c>
      <c r="S46" s="354" t="str">
        <f t="shared" si="4"/>
        <v/>
      </c>
    </row>
    <row r="47" spans="1:19">
      <c r="A47" s="37">
        <v>38</v>
      </c>
      <c r="B47" s="6"/>
      <c r="C47" s="6"/>
      <c r="D47" s="212"/>
      <c r="E47" s="211"/>
      <c r="F47" s="307"/>
      <c r="G47" s="77"/>
      <c r="H47" s="215"/>
      <c r="I47" s="215"/>
      <c r="J47" s="211"/>
      <c r="K47" s="25"/>
      <c r="L47" s="31"/>
      <c r="M47" s="354" t="str">
        <f t="shared" si="0"/>
        <v/>
      </c>
      <c r="N47" s="298"/>
      <c r="O47" s="342" t="b">
        <f t="shared" si="1"/>
        <v>0</v>
      </c>
      <c r="P47" s="353">
        <f t="shared" si="7"/>
        <v>1</v>
      </c>
      <c r="Q47" s="354" t="str">
        <f t="shared" si="2"/>
        <v/>
      </c>
      <c r="R47" s="354" t="str">
        <f t="shared" si="3"/>
        <v/>
      </c>
      <c r="S47" s="354" t="str">
        <f t="shared" si="4"/>
        <v/>
      </c>
    </row>
    <row r="48" spans="1:19">
      <c r="A48" s="37">
        <v>39</v>
      </c>
      <c r="B48" s="6"/>
      <c r="C48" s="6"/>
      <c r="D48" s="212"/>
      <c r="E48" s="211"/>
      <c r="F48" s="307"/>
      <c r="G48" s="77"/>
      <c r="H48" s="215"/>
      <c r="I48" s="215"/>
      <c r="J48" s="211"/>
      <c r="K48" s="25"/>
      <c r="L48" s="31"/>
      <c r="M48" s="354" t="str">
        <f t="shared" si="0"/>
        <v/>
      </c>
      <c r="N48" s="298"/>
      <c r="O48" s="342" t="b">
        <f t="shared" si="1"/>
        <v>0</v>
      </c>
      <c r="P48" s="353">
        <f t="shared" si="7"/>
        <v>1</v>
      </c>
      <c r="Q48" s="354" t="str">
        <f t="shared" si="2"/>
        <v/>
      </c>
      <c r="R48" s="354" t="str">
        <f t="shared" si="3"/>
        <v/>
      </c>
      <c r="S48" s="354" t="str">
        <f t="shared" si="4"/>
        <v/>
      </c>
    </row>
    <row r="49" spans="1:19">
      <c r="A49" s="37">
        <v>40</v>
      </c>
      <c r="B49" s="6"/>
      <c r="C49" s="6"/>
      <c r="D49" s="212"/>
      <c r="E49" s="211"/>
      <c r="F49" s="307"/>
      <c r="G49" s="77"/>
      <c r="H49" s="215"/>
      <c r="I49" s="215"/>
      <c r="J49" s="211"/>
      <c r="K49" s="25"/>
      <c r="L49" s="31"/>
      <c r="M49" s="354" t="str">
        <f t="shared" si="0"/>
        <v/>
      </c>
      <c r="N49" s="298"/>
      <c r="O49" s="342" t="b">
        <f t="shared" si="1"/>
        <v>0</v>
      </c>
      <c r="P49" s="353">
        <f t="shared" si="7"/>
        <v>1</v>
      </c>
      <c r="Q49" s="354" t="str">
        <f t="shared" si="2"/>
        <v/>
      </c>
      <c r="R49" s="354" t="str">
        <f t="shared" si="3"/>
        <v/>
      </c>
      <c r="S49" s="354" t="str">
        <f t="shared" si="4"/>
        <v/>
      </c>
    </row>
    <row r="50" spans="1:19">
      <c r="A50" s="37">
        <v>41</v>
      </c>
      <c r="B50" s="6"/>
      <c r="C50" s="6"/>
      <c r="D50" s="212"/>
      <c r="E50" s="211"/>
      <c r="F50" s="307"/>
      <c r="G50" s="77"/>
      <c r="H50" s="215"/>
      <c r="I50" s="215"/>
      <c r="J50" s="211"/>
      <c r="K50" s="25"/>
      <c r="L50" s="31"/>
      <c r="M50" s="354" t="str">
        <f t="shared" si="0"/>
        <v/>
      </c>
      <c r="N50" s="298"/>
      <c r="O50" s="342" t="b">
        <f t="shared" si="1"/>
        <v>0</v>
      </c>
      <c r="P50" s="353">
        <f t="shared" si="7"/>
        <v>1</v>
      </c>
      <c r="Q50" s="354" t="str">
        <f t="shared" si="2"/>
        <v/>
      </c>
      <c r="R50" s="354" t="str">
        <f t="shared" si="3"/>
        <v/>
      </c>
      <c r="S50" s="354" t="str">
        <f t="shared" si="4"/>
        <v/>
      </c>
    </row>
    <row r="51" spans="1:19">
      <c r="A51" s="37">
        <v>42</v>
      </c>
      <c r="B51" s="6"/>
      <c r="C51" s="6"/>
      <c r="D51" s="212"/>
      <c r="E51" s="211"/>
      <c r="F51" s="307"/>
      <c r="G51" s="77"/>
      <c r="H51" s="215"/>
      <c r="I51" s="215"/>
      <c r="J51" s="211"/>
      <c r="K51" s="25"/>
      <c r="L51" s="31"/>
      <c r="M51" s="354" t="str">
        <f t="shared" si="0"/>
        <v/>
      </c>
      <c r="N51" s="298"/>
      <c r="O51" s="342" t="b">
        <f t="shared" si="1"/>
        <v>0</v>
      </c>
      <c r="P51" s="353">
        <f t="shared" si="7"/>
        <v>1</v>
      </c>
      <c r="Q51" s="354" t="str">
        <f t="shared" si="2"/>
        <v/>
      </c>
      <c r="R51" s="354" t="str">
        <f t="shared" si="3"/>
        <v/>
      </c>
      <c r="S51" s="354" t="str">
        <f t="shared" si="4"/>
        <v/>
      </c>
    </row>
    <row r="52" spans="1:19">
      <c r="A52" s="37">
        <v>43</v>
      </c>
      <c r="B52" s="6"/>
      <c r="C52" s="6"/>
      <c r="D52" s="212"/>
      <c r="E52" s="211"/>
      <c r="F52" s="307"/>
      <c r="G52" s="77"/>
      <c r="H52" s="215"/>
      <c r="I52" s="215"/>
      <c r="J52" s="211"/>
      <c r="K52" s="25"/>
      <c r="L52" s="31"/>
      <c r="M52" s="354" t="str">
        <f t="shared" si="0"/>
        <v/>
      </c>
      <c r="N52" s="298"/>
      <c r="O52" s="342" t="b">
        <f t="shared" si="1"/>
        <v>0</v>
      </c>
      <c r="P52" s="353">
        <f t="shared" si="7"/>
        <v>1</v>
      </c>
      <c r="Q52" s="354" t="str">
        <f t="shared" si="2"/>
        <v/>
      </c>
      <c r="R52" s="354" t="str">
        <f t="shared" si="3"/>
        <v/>
      </c>
      <c r="S52" s="354" t="str">
        <f t="shared" si="4"/>
        <v/>
      </c>
    </row>
    <row r="53" spans="1:19">
      <c r="A53" s="37">
        <v>44</v>
      </c>
      <c r="B53" s="6"/>
      <c r="C53" s="6"/>
      <c r="D53" s="212"/>
      <c r="E53" s="211"/>
      <c r="F53" s="307"/>
      <c r="G53" s="77"/>
      <c r="H53" s="215"/>
      <c r="I53" s="215"/>
      <c r="J53" s="211"/>
      <c r="K53" s="25"/>
      <c r="L53" s="31"/>
      <c r="M53" s="354" t="str">
        <f t="shared" si="0"/>
        <v/>
      </c>
      <c r="N53" s="298"/>
      <c r="O53" s="342" t="b">
        <f t="shared" si="1"/>
        <v>0</v>
      </c>
      <c r="P53" s="353">
        <f t="shared" si="7"/>
        <v>1</v>
      </c>
      <c r="Q53" s="354" t="str">
        <f t="shared" si="2"/>
        <v/>
      </c>
      <c r="R53" s="354" t="str">
        <f t="shared" si="3"/>
        <v/>
      </c>
      <c r="S53" s="354" t="str">
        <f t="shared" si="4"/>
        <v/>
      </c>
    </row>
    <row r="54" spans="1:19">
      <c r="A54" s="37">
        <v>45</v>
      </c>
      <c r="B54" s="6"/>
      <c r="C54" s="6"/>
      <c r="D54" s="212"/>
      <c r="E54" s="211"/>
      <c r="F54" s="307"/>
      <c r="G54" s="77"/>
      <c r="H54" s="215"/>
      <c r="I54" s="215"/>
      <c r="J54" s="211"/>
      <c r="K54" s="25"/>
      <c r="L54" s="31"/>
      <c r="M54" s="354" t="str">
        <f t="shared" si="0"/>
        <v/>
      </c>
      <c r="N54" s="298"/>
      <c r="O54" s="342" t="b">
        <f t="shared" si="1"/>
        <v>0</v>
      </c>
      <c r="P54" s="353">
        <f t="shared" si="7"/>
        <v>1</v>
      </c>
      <c r="Q54" s="354" t="str">
        <f t="shared" si="2"/>
        <v/>
      </c>
      <c r="R54" s="354" t="str">
        <f t="shared" si="3"/>
        <v/>
      </c>
      <c r="S54" s="354" t="str">
        <f t="shared" si="4"/>
        <v/>
      </c>
    </row>
    <row r="55" spans="1:19">
      <c r="A55" s="37">
        <v>46</v>
      </c>
      <c r="B55" s="6"/>
      <c r="C55" s="6"/>
      <c r="D55" s="212"/>
      <c r="E55" s="211"/>
      <c r="F55" s="307"/>
      <c r="G55" s="77"/>
      <c r="H55" s="215"/>
      <c r="I55" s="215"/>
      <c r="J55" s="211"/>
      <c r="K55" s="25"/>
      <c r="L55" s="31"/>
      <c r="M55" s="354" t="str">
        <f t="shared" si="0"/>
        <v/>
      </c>
      <c r="N55" s="298"/>
      <c r="O55" s="342" t="b">
        <f t="shared" si="1"/>
        <v>0</v>
      </c>
      <c r="P55" s="353">
        <f t="shared" si="7"/>
        <v>1</v>
      </c>
      <c r="Q55" s="354" t="str">
        <f t="shared" si="2"/>
        <v/>
      </c>
      <c r="R55" s="354" t="str">
        <f t="shared" si="3"/>
        <v/>
      </c>
      <c r="S55" s="354" t="str">
        <f t="shared" si="4"/>
        <v/>
      </c>
    </row>
    <row r="56" spans="1:19">
      <c r="A56" s="37">
        <v>47</v>
      </c>
      <c r="B56" s="6"/>
      <c r="C56" s="6"/>
      <c r="D56" s="212"/>
      <c r="E56" s="211"/>
      <c r="F56" s="307"/>
      <c r="G56" s="77"/>
      <c r="H56" s="215"/>
      <c r="I56" s="215"/>
      <c r="J56" s="211"/>
      <c r="K56" s="25"/>
      <c r="L56" s="31"/>
      <c r="M56" s="354" t="str">
        <f t="shared" si="0"/>
        <v/>
      </c>
      <c r="N56" s="298"/>
      <c r="O56" s="342" t="b">
        <f t="shared" si="1"/>
        <v>0</v>
      </c>
      <c r="P56" s="353">
        <f t="shared" si="7"/>
        <v>1</v>
      </c>
      <c r="Q56" s="354" t="str">
        <f t="shared" si="2"/>
        <v/>
      </c>
      <c r="R56" s="354" t="str">
        <f t="shared" si="3"/>
        <v/>
      </c>
      <c r="S56" s="354" t="str">
        <f t="shared" si="4"/>
        <v/>
      </c>
    </row>
    <row r="57" spans="1:19">
      <c r="A57" s="37">
        <v>48</v>
      </c>
      <c r="B57" s="6"/>
      <c r="C57" s="6"/>
      <c r="D57" s="212"/>
      <c r="E57" s="211"/>
      <c r="F57" s="307"/>
      <c r="G57" s="77"/>
      <c r="H57" s="215"/>
      <c r="I57" s="215"/>
      <c r="J57" s="211"/>
      <c r="K57" s="25"/>
      <c r="L57" s="31"/>
      <c r="M57" s="354" t="str">
        <f t="shared" si="0"/>
        <v/>
      </c>
      <c r="N57" s="298"/>
      <c r="O57" s="342" t="b">
        <f t="shared" si="1"/>
        <v>0</v>
      </c>
      <c r="P57" s="353">
        <f t="shared" si="7"/>
        <v>1</v>
      </c>
      <c r="Q57" s="354" t="str">
        <f t="shared" si="2"/>
        <v/>
      </c>
      <c r="R57" s="354" t="str">
        <f t="shared" si="3"/>
        <v/>
      </c>
      <c r="S57" s="354" t="str">
        <f t="shared" si="4"/>
        <v/>
      </c>
    </row>
    <row r="58" spans="1:19">
      <c r="A58" s="37">
        <v>49</v>
      </c>
      <c r="B58" s="6"/>
      <c r="C58" s="6"/>
      <c r="D58" s="212"/>
      <c r="E58" s="211"/>
      <c r="F58" s="307"/>
      <c r="G58" s="77"/>
      <c r="H58" s="215"/>
      <c r="I58" s="215"/>
      <c r="J58" s="211"/>
      <c r="K58" s="25"/>
      <c r="L58" s="31"/>
      <c r="M58" s="354" t="str">
        <f t="shared" si="0"/>
        <v/>
      </c>
      <c r="N58" s="298"/>
      <c r="O58" s="342" t="b">
        <f t="shared" si="1"/>
        <v>0</v>
      </c>
      <c r="P58" s="353">
        <f t="shared" si="7"/>
        <v>1</v>
      </c>
      <c r="Q58" s="354" t="str">
        <f t="shared" si="2"/>
        <v/>
      </c>
      <c r="R58" s="354" t="str">
        <f t="shared" si="3"/>
        <v/>
      </c>
      <c r="S58" s="354" t="str">
        <f t="shared" si="4"/>
        <v/>
      </c>
    </row>
    <row r="59" spans="1:19">
      <c r="A59" s="37">
        <v>50</v>
      </c>
      <c r="B59" s="6"/>
      <c r="C59" s="6"/>
      <c r="D59" s="212"/>
      <c r="E59" s="211"/>
      <c r="F59" s="307"/>
      <c r="G59" s="77"/>
      <c r="H59" s="215"/>
      <c r="I59" s="215"/>
      <c r="J59" s="211"/>
      <c r="K59" s="25"/>
      <c r="L59" s="31"/>
      <c r="M59" s="354" t="str">
        <f t="shared" si="0"/>
        <v/>
      </c>
      <c r="N59" s="298"/>
      <c r="O59" s="342" t="b">
        <f t="shared" si="1"/>
        <v>0</v>
      </c>
      <c r="P59" s="353">
        <f t="shared" si="7"/>
        <v>1</v>
      </c>
      <c r="Q59" s="354" t="str">
        <f t="shared" si="2"/>
        <v/>
      </c>
      <c r="R59" s="354" t="str">
        <f t="shared" si="3"/>
        <v/>
      </c>
      <c r="S59" s="354" t="str">
        <f t="shared" si="4"/>
        <v/>
      </c>
    </row>
    <row r="60" spans="1:19">
      <c r="A60" s="37">
        <v>51</v>
      </c>
      <c r="B60" s="6"/>
      <c r="C60" s="6"/>
      <c r="D60" s="212"/>
      <c r="E60" s="211"/>
      <c r="F60" s="307"/>
      <c r="G60" s="77"/>
      <c r="H60" s="215"/>
      <c r="I60" s="215"/>
      <c r="J60" s="211"/>
      <c r="K60" s="25"/>
      <c r="L60" s="31"/>
      <c r="M60" s="354" t="str">
        <f t="shared" si="0"/>
        <v/>
      </c>
      <c r="N60" s="298"/>
      <c r="O60" s="342" t="b">
        <f t="shared" si="1"/>
        <v>0</v>
      </c>
      <c r="P60" s="353">
        <f t="shared" si="7"/>
        <v>1</v>
      </c>
      <c r="Q60" s="354" t="str">
        <f t="shared" si="2"/>
        <v/>
      </c>
      <c r="R60" s="354" t="str">
        <f t="shared" si="3"/>
        <v/>
      </c>
      <c r="S60" s="354" t="str">
        <f t="shared" si="4"/>
        <v/>
      </c>
    </row>
    <row r="61" spans="1:19">
      <c r="A61" s="37">
        <v>52</v>
      </c>
      <c r="B61" s="6"/>
      <c r="C61" s="6"/>
      <c r="D61" s="212"/>
      <c r="E61" s="211"/>
      <c r="F61" s="307"/>
      <c r="G61" s="77"/>
      <c r="H61" s="215"/>
      <c r="I61" s="215"/>
      <c r="J61" s="211"/>
      <c r="K61" s="25"/>
      <c r="L61" s="31"/>
      <c r="M61" s="354" t="str">
        <f t="shared" si="0"/>
        <v/>
      </c>
      <c r="N61" s="298"/>
      <c r="O61" s="342" t="b">
        <f t="shared" si="1"/>
        <v>0</v>
      </c>
      <c r="P61" s="353">
        <f t="shared" si="7"/>
        <v>1</v>
      </c>
      <c r="Q61" s="354" t="str">
        <f t="shared" si="2"/>
        <v/>
      </c>
      <c r="R61" s="354" t="str">
        <f t="shared" si="3"/>
        <v/>
      </c>
      <c r="S61" s="354" t="str">
        <f t="shared" si="4"/>
        <v/>
      </c>
    </row>
    <row r="62" spans="1:19">
      <c r="A62" s="37">
        <v>53</v>
      </c>
      <c r="B62" s="6"/>
      <c r="C62" s="6"/>
      <c r="D62" s="212"/>
      <c r="E62" s="211"/>
      <c r="F62" s="307"/>
      <c r="G62" s="77"/>
      <c r="H62" s="215"/>
      <c r="I62" s="215"/>
      <c r="J62" s="211"/>
      <c r="K62" s="25"/>
      <c r="L62" s="31"/>
      <c r="M62" s="354" t="str">
        <f t="shared" si="0"/>
        <v/>
      </c>
      <c r="N62" s="298"/>
      <c r="O62" s="342" t="b">
        <f t="shared" si="1"/>
        <v>0</v>
      </c>
      <c r="P62" s="353">
        <f t="shared" si="7"/>
        <v>1</v>
      </c>
      <c r="Q62" s="354" t="str">
        <f t="shared" si="2"/>
        <v/>
      </c>
      <c r="R62" s="354" t="str">
        <f t="shared" si="3"/>
        <v/>
      </c>
      <c r="S62" s="354" t="str">
        <f t="shared" si="4"/>
        <v/>
      </c>
    </row>
    <row r="63" spans="1:19">
      <c r="A63" s="37">
        <v>54</v>
      </c>
      <c r="B63" s="6"/>
      <c r="C63" s="6"/>
      <c r="D63" s="212"/>
      <c r="E63" s="211"/>
      <c r="F63" s="307"/>
      <c r="G63" s="77"/>
      <c r="H63" s="215"/>
      <c r="I63" s="215"/>
      <c r="J63" s="211"/>
      <c r="K63" s="25"/>
      <c r="L63" s="31"/>
      <c r="M63" s="354" t="str">
        <f t="shared" si="0"/>
        <v/>
      </c>
      <c r="N63" s="298"/>
      <c r="O63" s="342" t="b">
        <f t="shared" si="1"/>
        <v>0</v>
      </c>
      <c r="P63" s="353">
        <f t="shared" si="7"/>
        <v>1</v>
      </c>
      <c r="Q63" s="354" t="str">
        <f t="shared" si="2"/>
        <v/>
      </c>
      <c r="R63" s="354" t="str">
        <f t="shared" si="3"/>
        <v/>
      </c>
      <c r="S63" s="354" t="str">
        <f t="shared" si="4"/>
        <v/>
      </c>
    </row>
    <row r="64" spans="1:19">
      <c r="A64" s="37">
        <v>55</v>
      </c>
      <c r="B64" s="6"/>
      <c r="C64" s="6"/>
      <c r="D64" s="212"/>
      <c r="E64" s="211"/>
      <c r="F64" s="307"/>
      <c r="G64" s="77"/>
      <c r="H64" s="215"/>
      <c r="I64" s="215"/>
      <c r="J64" s="211"/>
      <c r="K64" s="25"/>
      <c r="L64" s="31"/>
      <c r="M64" s="354" t="str">
        <f t="shared" si="0"/>
        <v/>
      </c>
      <c r="N64" s="298"/>
      <c r="O64" s="342" t="b">
        <f t="shared" si="1"/>
        <v>0</v>
      </c>
      <c r="P64" s="353">
        <f t="shared" si="7"/>
        <v>1</v>
      </c>
      <c r="Q64" s="354" t="str">
        <f t="shared" si="2"/>
        <v/>
      </c>
      <c r="R64" s="354" t="str">
        <f t="shared" si="3"/>
        <v/>
      </c>
      <c r="S64" s="354" t="str">
        <f t="shared" si="4"/>
        <v/>
      </c>
    </row>
    <row r="65" spans="1:19">
      <c r="A65" s="37">
        <v>56</v>
      </c>
      <c r="B65" s="6"/>
      <c r="C65" s="6"/>
      <c r="D65" s="212"/>
      <c r="E65" s="211"/>
      <c r="F65" s="307"/>
      <c r="G65" s="77"/>
      <c r="H65" s="215"/>
      <c r="I65" s="215"/>
      <c r="J65" s="211"/>
      <c r="K65" s="25"/>
      <c r="L65" s="31"/>
      <c r="M65" s="354" t="str">
        <f t="shared" si="0"/>
        <v/>
      </c>
      <c r="N65" s="298"/>
      <c r="O65" s="342" t="b">
        <f t="shared" si="1"/>
        <v>0</v>
      </c>
      <c r="P65" s="353">
        <f t="shared" si="7"/>
        <v>1</v>
      </c>
      <c r="Q65" s="354" t="str">
        <f t="shared" si="2"/>
        <v/>
      </c>
      <c r="R65" s="354" t="str">
        <f t="shared" si="3"/>
        <v/>
      </c>
      <c r="S65" s="354" t="str">
        <f t="shared" si="4"/>
        <v/>
      </c>
    </row>
    <row r="66" spans="1:19">
      <c r="A66" s="37">
        <v>57</v>
      </c>
      <c r="B66" s="6"/>
      <c r="C66" s="6"/>
      <c r="D66" s="212"/>
      <c r="E66" s="211"/>
      <c r="F66" s="307"/>
      <c r="G66" s="77"/>
      <c r="H66" s="215"/>
      <c r="I66" s="215"/>
      <c r="J66" s="211"/>
      <c r="K66" s="25"/>
      <c r="L66" s="31"/>
      <c r="M66" s="354" t="str">
        <f t="shared" si="0"/>
        <v/>
      </c>
      <c r="N66" s="298"/>
      <c r="O66" s="342" t="b">
        <f t="shared" si="1"/>
        <v>0</v>
      </c>
      <c r="P66" s="353">
        <f t="shared" si="7"/>
        <v>1</v>
      </c>
      <c r="Q66" s="354" t="str">
        <f t="shared" si="2"/>
        <v/>
      </c>
      <c r="R66" s="354" t="str">
        <f t="shared" si="3"/>
        <v/>
      </c>
      <c r="S66" s="354" t="str">
        <f t="shared" si="4"/>
        <v/>
      </c>
    </row>
    <row r="67" spans="1:19">
      <c r="A67" s="37">
        <v>58</v>
      </c>
      <c r="B67" s="6"/>
      <c r="C67" s="6"/>
      <c r="D67" s="212"/>
      <c r="E67" s="211"/>
      <c r="F67" s="307"/>
      <c r="G67" s="77"/>
      <c r="H67" s="215"/>
      <c r="I67" s="215"/>
      <c r="J67" s="211"/>
      <c r="K67" s="25"/>
      <c r="L67" s="31"/>
      <c r="M67" s="354" t="str">
        <f t="shared" si="0"/>
        <v/>
      </c>
      <c r="N67" s="298"/>
      <c r="O67" s="342" t="b">
        <f t="shared" si="1"/>
        <v>0</v>
      </c>
      <c r="P67" s="353">
        <f t="shared" si="7"/>
        <v>1</v>
      </c>
      <c r="Q67" s="354" t="str">
        <f t="shared" si="2"/>
        <v/>
      </c>
      <c r="R67" s="354" t="str">
        <f t="shared" si="3"/>
        <v/>
      </c>
      <c r="S67" s="354" t="str">
        <f t="shared" si="4"/>
        <v/>
      </c>
    </row>
    <row r="68" spans="1:19">
      <c r="A68" s="37">
        <v>59</v>
      </c>
      <c r="B68" s="6"/>
      <c r="C68" s="6"/>
      <c r="D68" s="212"/>
      <c r="E68" s="211"/>
      <c r="F68" s="307"/>
      <c r="G68" s="77"/>
      <c r="H68" s="215"/>
      <c r="I68" s="215"/>
      <c r="J68" s="211"/>
      <c r="K68" s="25"/>
      <c r="L68" s="31"/>
      <c r="M68" s="354" t="str">
        <f t="shared" si="0"/>
        <v/>
      </c>
      <c r="N68" s="298"/>
      <c r="O68" s="342" t="b">
        <f t="shared" si="1"/>
        <v>0</v>
      </c>
      <c r="P68" s="353">
        <f t="shared" si="7"/>
        <v>1</v>
      </c>
      <c r="Q68" s="354" t="str">
        <f t="shared" si="2"/>
        <v/>
      </c>
      <c r="R68" s="354" t="str">
        <f t="shared" si="3"/>
        <v/>
      </c>
      <c r="S68" s="354" t="str">
        <f t="shared" si="4"/>
        <v/>
      </c>
    </row>
    <row r="69" spans="1:19">
      <c r="A69" s="37">
        <v>60</v>
      </c>
      <c r="B69" s="6"/>
      <c r="C69" s="6"/>
      <c r="D69" s="212"/>
      <c r="E69" s="211"/>
      <c r="F69" s="307"/>
      <c r="G69" s="77"/>
      <c r="H69" s="215"/>
      <c r="I69" s="215"/>
      <c r="J69" s="211"/>
      <c r="K69" s="25"/>
      <c r="L69" s="31"/>
      <c r="M69" s="354" t="str">
        <f t="shared" si="0"/>
        <v/>
      </c>
      <c r="N69" s="298"/>
      <c r="O69" s="342" t="b">
        <f t="shared" si="1"/>
        <v>0</v>
      </c>
      <c r="P69" s="353">
        <f t="shared" si="7"/>
        <v>1</v>
      </c>
      <c r="Q69" s="354" t="str">
        <f t="shared" si="2"/>
        <v/>
      </c>
      <c r="R69" s="354" t="str">
        <f t="shared" si="3"/>
        <v/>
      </c>
      <c r="S69" s="354" t="str">
        <f t="shared" si="4"/>
        <v/>
      </c>
    </row>
    <row r="70" spans="1:19">
      <c r="A70" s="37">
        <v>61</v>
      </c>
      <c r="B70" s="6"/>
      <c r="C70" s="6"/>
      <c r="D70" s="212"/>
      <c r="E70" s="211"/>
      <c r="F70" s="307"/>
      <c r="G70" s="77"/>
      <c r="H70" s="215"/>
      <c r="I70" s="215"/>
      <c r="J70" s="211"/>
      <c r="K70" s="25"/>
      <c r="L70" s="31"/>
      <c r="M70" s="354" t="str">
        <f t="shared" si="0"/>
        <v/>
      </c>
      <c r="N70" s="298"/>
      <c r="O70" s="342" t="b">
        <f t="shared" si="1"/>
        <v>0</v>
      </c>
      <c r="P70" s="353">
        <f t="shared" si="7"/>
        <v>1</v>
      </c>
      <c r="Q70" s="354" t="str">
        <f t="shared" si="2"/>
        <v/>
      </c>
      <c r="R70" s="354" t="str">
        <f t="shared" si="3"/>
        <v/>
      </c>
      <c r="S70" s="354" t="str">
        <f t="shared" si="4"/>
        <v/>
      </c>
    </row>
    <row r="71" spans="1:19">
      <c r="A71" s="37">
        <v>62</v>
      </c>
      <c r="B71" s="6"/>
      <c r="C71" s="6"/>
      <c r="D71" s="212"/>
      <c r="E71" s="211"/>
      <c r="F71" s="307"/>
      <c r="G71" s="77"/>
      <c r="H71" s="215"/>
      <c r="I71" s="215"/>
      <c r="J71" s="211"/>
      <c r="K71" s="25"/>
      <c r="L71" s="31"/>
      <c r="M71" s="354" t="str">
        <f t="shared" si="0"/>
        <v/>
      </c>
      <c r="N71" s="298"/>
      <c r="O71" s="342" t="b">
        <f t="shared" si="1"/>
        <v>0</v>
      </c>
      <c r="P71" s="353">
        <f t="shared" si="7"/>
        <v>1</v>
      </c>
      <c r="Q71" s="354" t="str">
        <f t="shared" si="2"/>
        <v/>
      </c>
      <c r="R71" s="354" t="str">
        <f t="shared" si="3"/>
        <v/>
      </c>
      <c r="S71" s="354" t="str">
        <f t="shared" si="4"/>
        <v/>
      </c>
    </row>
    <row r="72" spans="1:19">
      <c r="A72" s="37">
        <v>63</v>
      </c>
      <c r="B72" s="6"/>
      <c r="C72" s="6"/>
      <c r="D72" s="212"/>
      <c r="E72" s="211"/>
      <c r="F72" s="307"/>
      <c r="G72" s="77"/>
      <c r="H72" s="215"/>
      <c r="I72" s="215"/>
      <c r="J72" s="211"/>
      <c r="K72" s="25"/>
      <c r="L72" s="31"/>
      <c r="M72" s="354" t="str">
        <f t="shared" si="0"/>
        <v/>
      </c>
      <c r="N72" s="298"/>
      <c r="O72" s="342" t="b">
        <f t="shared" si="1"/>
        <v>0</v>
      </c>
      <c r="P72" s="353">
        <f t="shared" si="7"/>
        <v>1</v>
      </c>
      <c r="Q72" s="354" t="str">
        <f t="shared" si="2"/>
        <v/>
      </c>
      <c r="R72" s="354" t="str">
        <f t="shared" si="3"/>
        <v/>
      </c>
      <c r="S72" s="354" t="str">
        <f t="shared" si="4"/>
        <v/>
      </c>
    </row>
    <row r="73" spans="1:19">
      <c r="A73" s="37">
        <v>64</v>
      </c>
      <c r="B73" s="6"/>
      <c r="C73" s="6"/>
      <c r="D73" s="212"/>
      <c r="E73" s="211"/>
      <c r="F73" s="307"/>
      <c r="G73" s="77"/>
      <c r="H73" s="215"/>
      <c r="I73" s="215"/>
      <c r="J73" s="211"/>
      <c r="K73" s="25"/>
      <c r="L73" s="31"/>
      <c r="M73" s="354" t="str">
        <f t="shared" si="0"/>
        <v/>
      </c>
      <c r="N73" s="298"/>
      <c r="O73" s="342" t="b">
        <f t="shared" si="1"/>
        <v>0</v>
      </c>
      <c r="P73" s="353">
        <f t="shared" si="7"/>
        <v>1</v>
      </c>
      <c r="Q73" s="354" t="str">
        <f t="shared" si="2"/>
        <v/>
      </c>
      <c r="R73" s="354" t="str">
        <f t="shared" si="3"/>
        <v/>
      </c>
      <c r="S73" s="354" t="str">
        <f t="shared" si="4"/>
        <v/>
      </c>
    </row>
    <row r="74" spans="1:19">
      <c r="A74" s="37">
        <v>65</v>
      </c>
      <c r="B74" s="6"/>
      <c r="C74" s="6"/>
      <c r="D74" s="212"/>
      <c r="E74" s="211"/>
      <c r="F74" s="307"/>
      <c r="G74" s="77"/>
      <c r="H74" s="215"/>
      <c r="I74" s="215"/>
      <c r="J74" s="211"/>
      <c r="K74" s="25"/>
      <c r="L74" s="31"/>
      <c r="M74" s="354" t="str">
        <f t="shared" ref="M74:M137" si="8">IF(
OR(
$B74="",$C74="",$D74="",$E74="",$E74&lt;an_initial,$E74&gt;an_final,$O74=FALSE),"",IF(
$G74="","",IF(
OR(
$H74="X",$H74="x"),100*$F74/10000,IF(
OR(
$I74="X",$I74="x"),80*$F74/10000,IF(
OR(
$K74="X",$K74="x"),100*(
IF(
$P74&lt;=5,0.3,0.2))*$F74/10000,IF(
OR(
$L74="X",$L74="x"),80*(
IF(
$P74&lt;=5,0.3,0.2))*$F74/10000,""))))))</f>
        <v/>
      </c>
      <c r="N74" s="298"/>
      <c r="O74" s="342" t="b">
        <f t="shared" si="1"/>
        <v>0</v>
      </c>
      <c r="P74" s="353">
        <f t="shared" si="7"/>
        <v>1</v>
      </c>
      <c r="Q74" s="354" t="str">
        <f t="shared" ref="Q74:Q137" si="9">IF(
OR(
$B74="",$C74="",$D74="",$E74="",$E74&lt;an_initial,$E74&gt;an_final,$O74=FALSE),"",IF(
$G74="","",IF(
OR(
$H74="X",$H74="x"),100*$F74/10000,"")))</f>
        <v/>
      </c>
      <c r="R74" s="354" t="str">
        <f t="shared" ref="R74:R137" si="10">IF(
OR(
$B74="",$C74="",$D74="",$E74="",$E74&lt;an_initial,$E74&gt;an_final,$O74=FALSE),"",IF(
$G74="","",IF(
OR(
$I74="X",$I74="x"),80*$F74/10000,"")))</f>
        <v/>
      </c>
      <c r="S74" s="354" t="str">
        <f t="shared" ref="S74:S137" si="11">IF(
OR(
$B74="",$C74="",$D74="",$E74="",$E74&lt;an_initial,$E74&gt;an_final,$O74=FALSE),"",IF(
$G74="","",IF(
OR(
$K74="X",$K74="x"),100*(
IF(
$P74&lt;=5,0.3,0.2))*$F74/10000,IF(
OR(
$L74="X",$L74="x"),80*(
IF(
$P74&lt;=5,0.3,0.2))*$F74/10000,""))))</f>
        <v/>
      </c>
    </row>
    <row r="75" spans="1:19">
      <c r="A75" s="37">
        <v>66</v>
      </c>
      <c r="B75" s="6"/>
      <c r="C75" s="6"/>
      <c r="D75" s="212"/>
      <c r="E75" s="211"/>
      <c r="F75" s="307"/>
      <c r="G75" s="77"/>
      <c r="H75" s="215"/>
      <c r="I75" s="215"/>
      <c r="J75" s="211"/>
      <c r="K75" s="25"/>
      <c r="L75" s="31"/>
      <c r="M75" s="354" t="str">
        <f t="shared" si="8"/>
        <v/>
      </c>
      <c r="N75" s="298"/>
      <c r="O75" s="342" t="b">
        <f t="shared" ref="O75:O138" si="12">IF(nume_candidat="",FALSE,ISNUMBER(SEARCH(nume_candidat,$B75)))</f>
        <v>0</v>
      </c>
      <c r="P75" s="353">
        <f t="shared" ref="P75:P106" si="13">LEN(B75)-LEN(SUBSTITUTE(B75,",",""))+1</f>
        <v>1</v>
      </c>
      <c r="Q75" s="354" t="str">
        <f t="shared" si="9"/>
        <v/>
      </c>
      <c r="R75" s="354" t="str">
        <f t="shared" si="10"/>
        <v/>
      </c>
      <c r="S75" s="354" t="str">
        <f t="shared" si="11"/>
        <v/>
      </c>
    </row>
    <row r="76" spans="1:19">
      <c r="A76" s="37">
        <v>67</v>
      </c>
      <c r="B76" s="6"/>
      <c r="C76" s="6"/>
      <c r="D76" s="212"/>
      <c r="E76" s="211"/>
      <c r="F76" s="307"/>
      <c r="G76" s="77"/>
      <c r="H76" s="215"/>
      <c r="I76" s="215"/>
      <c r="J76" s="211"/>
      <c r="K76" s="25"/>
      <c r="L76" s="31"/>
      <c r="M76" s="354" t="str">
        <f t="shared" si="8"/>
        <v/>
      </c>
      <c r="N76" s="298"/>
      <c r="O76" s="342" t="b">
        <f t="shared" si="12"/>
        <v>0</v>
      </c>
      <c r="P76" s="353">
        <f t="shared" si="13"/>
        <v>1</v>
      </c>
      <c r="Q76" s="354" t="str">
        <f t="shared" si="9"/>
        <v/>
      </c>
      <c r="R76" s="354" t="str">
        <f t="shared" si="10"/>
        <v/>
      </c>
      <c r="S76" s="354" t="str">
        <f t="shared" si="11"/>
        <v/>
      </c>
    </row>
    <row r="77" spans="1:19">
      <c r="A77" s="37">
        <v>68</v>
      </c>
      <c r="B77" s="6"/>
      <c r="C77" s="6"/>
      <c r="D77" s="212"/>
      <c r="E77" s="211"/>
      <c r="F77" s="307"/>
      <c r="G77" s="77"/>
      <c r="H77" s="215"/>
      <c r="I77" s="215"/>
      <c r="J77" s="211"/>
      <c r="K77" s="25"/>
      <c r="L77" s="31"/>
      <c r="M77" s="354" t="str">
        <f t="shared" si="8"/>
        <v/>
      </c>
      <c r="N77" s="298"/>
      <c r="O77" s="342" t="b">
        <f t="shared" si="12"/>
        <v>0</v>
      </c>
      <c r="P77" s="353">
        <f t="shared" si="13"/>
        <v>1</v>
      </c>
      <c r="Q77" s="354" t="str">
        <f t="shared" si="9"/>
        <v/>
      </c>
      <c r="R77" s="354" t="str">
        <f t="shared" si="10"/>
        <v/>
      </c>
      <c r="S77" s="354" t="str">
        <f t="shared" si="11"/>
        <v/>
      </c>
    </row>
    <row r="78" spans="1:19">
      <c r="A78" s="37">
        <v>69</v>
      </c>
      <c r="B78" s="6"/>
      <c r="C78" s="6"/>
      <c r="D78" s="212"/>
      <c r="E78" s="211"/>
      <c r="F78" s="307"/>
      <c r="G78" s="77"/>
      <c r="H78" s="215"/>
      <c r="I78" s="215"/>
      <c r="J78" s="211"/>
      <c r="K78" s="25"/>
      <c r="L78" s="31"/>
      <c r="M78" s="354" t="str">
        <f t="shared" si="8"/>
        <v/>
      </c>
      <c r="N78" s="298"/>
      <c r="O78" s="342" t="b">
        <f t="shared" si="12"/>
        <v>0</v>
      </c>
      <c r="P78" s="353">
        <f t="shared" si="13"/>
        <v>1</v>
      </c>
      <c r="Q78" s="354" t="str">
        <f t="shared" si="9"/>
        <v/>
      </c>
      <c r="R78" s="354" t="str">
        <f t="shared" si="10"/>
        <v/>
      </c>
      <c r="S78" s="354" t="str">
        <f t="shared" si="11"/>
        <v/>
      </c>
    </row>
    <row r="79" spans="1:19">
      <c r="A79" s="37">
        <v>70</v>
      </c>
      <c r="B79" s="6"/>
      <c r="C79" s="6"/>
      <c r="D79" s="212"/>
      <c r="E79" s="211"/>
      <c r="F79" s="307"/>
      <c r="G79" s="77"/>
      <c r="H79" s="215"/>
      <c r="I79" s="215"/>
      <c r="J79" s="211"/>
      <c r="K79" s="25"/>
      <c r="L79" s="31"/>
      <c r="M79" s="354" t="str">
        <f t="shared" si="8"/>
        <v/>
      </c>
      <c r="N79" s="298"/>
      <c r="O79" s="342" t="b">
        <f t="shared" si="12"/>
        <v>0</v>
      </c>
      <c r="P79" s="353">
        <f t="shared" si="13"/>
        <v>1</v>
      </c>
      <c r="Q79" s="354" t="str">
        <f t="shared" si="9"/>
        <v/>
      </c>
      <c r="R79" s="354" t="str">
        <f t="shared" si="10"/>
        <v/>
      </c>
      <c r="S79" s="354" t="str">
        <f t="shared" si="11"/>
        <v/>
      </c>
    </row>
    <row r="80" spans="1:19">
      <c r="A80" s="37">
        <v>71</v>
      </c>
      <c r="B80" s="6"/>
      <c r="C80" s="6"/>
      <c r="D80" s="212"/>
      <c r="E80" s="211"/>
      <c r="F80" s="307"/>
      <c r="G80" s="77"/>
      <c r="H80" s="215"/>
      <c r="I80" s="215"/>
      <c r="J80" s="211"/>
      <c r="K80" s="25"/>
      <c r="L80" s="31"/>
      <c r="M80" s="354" t="str">
        <f t="shared" si="8"/>
        <v/>
      </c>
      <c r="N80" s="298"/>
      <c r="O80" s="342" t="b">
        <f t="shared" si="12"/>
        <v>0</v>
      </c>
      <c r="P80" s="353">
        <f t="shared" si="13"/>
        <v>1</v>
      </c>
      <c r="Q80" s="354" t="str">
        <f t="shared" si="9"/>
        <v/>
      </c>
      <c r="R80" s="354" t="str">
        <f t="shared" si="10"/>
        <v/>
      </c>
      <c r="S80" s="354" t="str">
        <f t="shared" si="11"/>
        <v/>
      </c>
    </row>
    <row r="81" spans="1:19">
      <c r="A81" s="37">
        <v>72</v>
      </c>
      <c r="B81" s="6"/>
      <c r="C81" s="6"/>
      <c r="D81" s="212"/>
      <c r="E81" s="211"/>
      <c r="F81" s="307"/>
      <c r="G81" s="77"/>
      <c r="H81" s="215"/>
      <c r="I81" s="215"/>
      <c r="J81" s="211"/>
      <c r="K81" s="25"/>
      <c r="L81" s="31"/>
      <c r="M81" s="354" t="str">
        <f t="shared" si="8"/>
        <v/>
      </c>
      <c r="N81" s="298"/>
      <c r="O81" s="342" t="b">
        <f t="shared" si="12"/>
        <v>0</v>
      </c>
      <c r="P81" s="353">
        <f t="shared" si="13"/>
        <v>1</v>
      </c>
      <c r="Q81" s="354" t="str">
        <f t="shared" si="9"/>
        <v/>
      </c>
      <c r="R81" s="354" t="str">
        <f t="shared" si="10"/>
        <v/>
      </c>
      <c r="S81" s="354" t="str">
        <f t="shared" si="11"/>
        <v/>
      </c>
    </row>
    <row r="82" spans="1:19">
      <c r="A82" s="37">
        <v>73</v>
      </c>
      <c r="B82" s="6"/>
      <c r="C82" s="6"/>
      <c r="D82" s="212"/>
      <c r="E82" s="211"/>
      <c r="F82" s="307"/>
      <c r="G82" s="77"/>
      <c r="H82" s="215"/>
      <c r="I82" s="215"/>
      <c r="J82" s="211"/>
      <c r="K82" s="25"/>
      <c r="L82" s="31"/>
      <c r="M82" s="354" t="str">
        <f t="shared" si="8"/>
        <v/>
      </c>
      <c r="N82" s="298"/>
      <c r="O82" s="342" t="b">
        <f t="shared" si="12"/>
        <v>0</v>
      </c>
      <c r="P82" s="353">
        <f t="shared" si="13"/>
        <v>1</v>
      </c>
      <c r="Q82" s="354" t="str">
        <f t="shared" si="9"/>
        <v/>
      </c>
      <c r="R82" s="354" t="str">
        <f t="shared" si="10"/>
        <v/>
      </c>
      <c r="S82" s="354" t="str">
        <f t="shared" si="11"/>
        <v/>
      </c>
    </row>
    <row r="83" spans="1:19">
      <c r="A83" s="37">
        <v>74</v>
      </c>
      <c r="B83" s="6"/>
      <c r="C83" s="6"/>
      <c r="D83" s="212"/>
      <c r="E83" s="211"/>
      <c r="F83" s="307"/>
      <c r="G83" s="77"/>
      <c r="H83" s="215"/>
      <c r="I83" s="215"/>
      <c r="J83" s="211"/>
      <c r="K83" s="25"/>
      <c r="L83" s="31"/>
      <c r="M83" s="354" t="str">
        <f t="shared" si="8"/>
        <v/>
      </c>
      <c r="N83" s="298"/>
      <c r="O83" s="342" t="b">
        <f t="shared" si="12"/>
        <v>0</v>
      </c>
      <c r="P83" s="353">
        <f t="shared" si="13"/>
        <v>1</v>
      </c>
      <c r="Q83" s="354" t="str">
        <f t="shared" si="9"/>
        <v/>
      </c>
      <c r="R83" s="354" t="str">
        <f t="shared" si="10"/>
        <v/>
      </c>
      <c r="S83" s="354" t="str">
        <f t="shared" si="11"/>
        <v/>
      </c>
    </row>
    <row r="84" spans="1:19">
      <c r="A84" s="37">
        <v>75</v>
      </c>
      <c r="B84" s="6"/>
      <c r="C84" s="6"/>
      <c r="D84" s="212"/>
      <c r="E84" s="211"/>
      <c r="F84" s="307"/>
      <c r="G84" s="77"/>
      <c r="H84" s="215"/>
      <c r="I84" s="215"/>
      <c r="J84" s="211"/>
      <c r="K84" s="25"/>
      <c r="L84" s="31"/>
      <c r="M84" s="354" t="str">
        <f t="shared" si="8"/>
        <v/>
      </c>
      <c r="N84" s="298"/>
      <c r="O84" s="342" t="b">
        <f t="shared" si="12"/>
        <v>0</v>
      </c>
      <c r="P84" s="353">
        <f t="shared" si="13"/>
        <v>1</v>
      </c>
      <c r="Q84" s="354" t="str">
        <f t="shared" si="9"/>
        <v/>
      </c>
      <c r="R84" s="354" t="str">
        <f t="shared" si="10"/>
        <v/>
      </c>
      <c r="S84" s="354" t="str">
        <f t="shared" si="11"/>
        <v/>
      </c>
    </row>
    <row r="85" spans="1:19">
      <c r="A85" s="37">
        <v>76</v>
      </c>
      <c r="B85" s="6"/>
      <c r="C85" s="6"/>
      <c r="D85" s="212"/>
      <c r="E85" s="211"/>
      <c r="F85" s="307"/>
      <c r="G85" s="77"/>
      <c r="H85" s="215"/>
      <c r="I85" s="215"/>
      <c r="J85" s="211"/>
      <c r="K85" s="25"/>
      <c r="L85" s="31"/>
      <c r="M85" s="354" t="str">
        <f t="shared" si="8"/>
        <v/>
      </c>
      <c r="N85" s="298"/>
      <c r="O85" s="342" t="b">
        <f t="shared" si="12"/>
        <v>0</v>
      </c>
      <c r="P85" s="353">
        <f t="shared" si="13"/>
        <v>1</v>
      </c>
      <c r="Q85" s="354" t="str">
        <f t="shared" si="9"/>
        <v/>
      </c>
      <c r="R85" s="354" t="str">
        <f t="shared" si="10"/>
        <v/>
      </c>
      <c r="S85" s="354" t="str">
        <f t="shared" si="11"/>
        <v/>
      </c>
    </row>
    <row r="86" spans="1:19">
      <c r="A86" s="37">
        <v>77</v>
      </c>
      <c r="B86" s="6"/>
      <c r="C86" s="6"/>
      <c r="D86" s="212"/>
      <c r="E86" s="211"/>
      <c r="F86" s="307"/>
      <c r="G86" s="77"/>
      <c r="H86" s="215"/>
      <c r="I86" s="215"/>
      <c r="J86" s="211"/>
      <c r="K86" s="25"/>
      <c r="L86" s="31"/>
      <c r="M86" s="354" t="str">
        <f t="shared" si="8"/>
        <v/>
      </c>
      <c r="N86" s="298"/>
      <c r="O86" s="342" t="b">
        <f t="shared" si="12"/>
        <v>0</v>
      </c>
      <c r="P86" s="353">
        <f t="shared" si="13"/>
        <v>1</v>
      </c>
      <c r="Q86" s="354" t="str">
        <f t="shared" si="9"/>
        <v/>
      </c>
      <c r="R86" s="354" t="str">
        <f t="shared" si="10"/>
        <v/>
      </c>
      <c r="S86" s="354" t="str">
        <f t="shared" si="11"/>
        <v/>
      </c>
    </row>
    <row r="87" spans="1:19">
      <c r="A87" s="37">
        <v>78</v>
      </c>
      <c r="B87" s="6"/>
      <c r="C87" s="6"/>
      <c r="D87" s="212"/>
      <c r="E87" s="211"/>
      <c r="F87" s="307"/>
      <c r="G87" s="77"/>
      <c r="H87" s="215"/>
      <c r="I87" s="215"/>
      <c r="J87" s="211"/>
      <c r="K87" s="25"/>
      <c r="L87" s="31"/>
      <c r="M87" s="354" t="str">
        <f t="shared" si="8"/>
        <v/>
      </c>
      <c r="N87" s="298"/>
      <c r="O87" s="342" t="b">
        <f t="shared" si="12"/>
        <v>0</v>
      </c>
      <c r="P87" s="353">
        <f t="shared" si="13"/>
        <v>1</v>
      </c>
      <c r="Q87" s="354" t="str">
        <f t="shared" si="9"/>
        <v/>
      </c>
      <c r="R87" s="354" t="str">
        <f t="shared" si="10"/>
        <v/>
      </c>
      <c r="S87" s="354" t="str">
        <f t="shared" si="11"/>
        <v/>
      </c>
    </row>
    <row r="88" spans="1:19">
      <c r="A88" s="37">
        <v>79</v>
      </c>
      <c r="B88" s="6"/>
      <c r="C88" s="6"/>
      <c r="D88" s="212"/>
      <c r="E88" s="211"/>
      <c r="F88" s="307"/>
      <c r="G88" s="77"/>
      <c r="H88" s="215"/>
      <c r="I88" s="215"/>
      <c r="J88" s="211"/>
      <c r="K88" s="25"/>
      <c r="L88" s="31"/>
      <c r="M88" s="354" t="str">
        <f t="shared" si="8"/>
        <v/>
      </c>
      <c r="N88" s="298"/>
      <c r="O88" s="342" t="b">
        <f t="shared" si="12"/>
        <v>0</v>
      </c>
      <c r="P88" s="353">
        <f t="shared" si="13"/>
        <v>1</v>
      </c>
      <c r="Q88" s="354" t="str">
        <f t="shared" si="9"/>
        <v/>
      </c>
      <c r="R88" s="354" t="str">
        <f t="shared" si="10"/>
        <v/>
      </c>
      <c r="S88" s="354" t="str">
        <f t="shared" si="11"/>
        <v/>
      </c>
    </row>
    <row r="89" spans="1:19">
      <c r="A89" s="37">
        <v>80</v>
      </c>
      <c r="B89" s="6"/>
      <c r="C89" s="6"/>
      <c r="D89" s="212"/>
      <c r="E89" s="211"/>
      <c r="F89" s="307"/>
      <c r="G89" s="77"/>
      <c r="H89" s="215"/>
      <c r="I89" s="215"/>
      <c r="J89" s="211"/>
      <c r="K89" s="25"/>
      <c r="L89" s="31"/>
      <c r="M89" s="354" t="str">
        <f t="shared" si="8"/>
        <v/>
      </c>
      <c r="N89" s="298"/>
      <c r="O89" s="342" t="b">
        <f t="shared" si="12"/>
        <v>0</v>
      </c>
      <c r="P89" s="353">
        <f t="shared" si="13"/>
        <v>1</v>
      </c>
      <c r="Q89" s="354" t="str">
        <f t="shared" si="9"/>
        <v/>
      </c>
      <c r="R89" s="354" t="str">
        <f t="shared" si="10"/>
        <v/>
      </c>
      <c r="S89" s="354" t="str">
        <f t="shared" si="11"/>
        <v/>
      </c>
    </row>
    <row r="90" spans="1:19">
      <c r="A90" s="37">
        <v>81</v>
      </c>
      <c r="B90" s="6"/>
      <c r="C90" s="6"/>
      <c r="D90" s="212"/>
      <c r="E90" s="211"/>
      <c r="F90" s="307"/>
      <c r="G90" s="77"/>
      <c r="H90" s="215"/>
      <c r="I90" s="215"/>
      <c r="J90" s="211"/>
      <c r="K90" s="25"/>
      <c r="L90" s="31"/>
      <c r="M90" s="354" t="str">
        <f t="shared" si="8"/>
        <v/>
      </c>
      <c r="N90" s="298"/>
      <c r="O90" s="342" t="b">
        <f t="shared" si="12"/>
        <v>0</v>
      </c>
      <c r="P90" s="353">
        <f t="shared" si="13"/>
        <v>1</v>
      </c>
      <c r="Q90" s="354" t="str">
        <f t="shared" si="9"/>
        <v/>
      </c>
      <c r="R90" s="354" t="str">
        <f t="shared" si="10"/>
        <v/>
      </c>
      <c r="S90" s="354" t="str">
        <f t="shared" si="11"/>
        <v/>
      </c>
    </row>
    <row r="91" spans="1:19">
      <c r="A91" s="37">
        <v>82</v>
      </c>
      <c r="B91" s="6"/>
      <c r="C91" s="6"/>
      <c r="D91" s="212"/>
      <c r="E91" s="211"/>
      <c r="F91" s="307"/>
      <c r="G91" s="77"/>
      <c r="H91" s="215"/>
      <c r="I91" s="215"/>
      <c r="J91" s="211"/>
      <c r="K91" s="25"/>
      <c r="L91" s="31"/>
      <c r="M91" s="354" t="str">
        <f t="shared" si="8"/>
        <v/>
      </c>
      <c r="N91" s="298"/>
      <c r="O91" s="342" t="b">
        <f t="shared" si="12"/>
        <v>0</v>
      </c>
      <c r="P91" s="353">
        <f t="shared" si="13"/>
        <v>1</v>
      </c>
      <c r="Q91" s="354" t="str">
        <f t="shared" si="9"/>
        <v/>
      </c>
      <c r="R91" s="354" t="str">
        <f t="shared" si="10"/>
        <v/>
      </c>
      <c r="S91" s="354" t="str">
        <f t="shared" si="11"/>
        <v/>
      </c>
    </row>
    <row r="92" spans="1:19">
      <c r="A92" s="37">
        <v>83</v>
      </c>
      <c r="B92" s="6"/>
      <c r="C92" s="6"/>
      <c r="D92" s="212"/>
      <c r="E92" s="211"/>
      <c r="F92" s="307"/>
      <c r="G92" s="77"/>
      <c r="H92" s="215"/>
      <c r="I92" s="215"/>
      <c r="J92" s="211"/>
      <c r="K92" s="25"/>
      <c r="L92" s="31"/>
      <c r="M92" s="354" t="str">
        <f t="shared" si="8"/>
        <v/>
      </c>
      <c r="N92" s="298"/>
      <c r="O92" s="342" t="b">
        <f t="shared" si="12"/>
        <v>0</v>
      </c>
      <c r="P92" s="353">
        <f t="shared" si="13"/>
        <v>1</v>
      </c>
      <c r="Q92" s="354" t="str">
        <f t="shared" si="9"/>
        <v/>
      </c>
      <c r="R92" s="354" t="str">
        <f t="shared" si="10"/>
        <v/>
      </c>
      <c r="S92" s="354" t="str">
        <f t="shared" si="11"/>
        <v/>
      </c>
    </row>
    <row r="93" spans="1:19">
      <c r="A93" s="37">
        <v>84</v>
      </c>
      <c r="B93" s="6"/>
      <c r="C93" s="6"/>
      <c r="D93" s="212"/>
      <c r="E93" s="211"/>
      <c r="F93" s="307"/>
      <c r="G93" s="77"/>
      <c r="H93" s="215"/>
      <c r="I93" s="215"/>
      <c r="J93" s="211"/>
      <c r="K93" s="25"/>
      <c r="L93" s="31"/>
      <c r="M93" s="354" t="str">
        <f t="shared" si="8"/>
        <v/>
      </c>
      <c r="N93" s="298"/>
      <c r="O93" s="342" t="b">
        <f t="shared" si="12"/>
        <v>0</v>
      </c>
      <c r="P93" s="353">
        <f t="shared" si="13"/>
        <v>1</v>
      </c>
      <c r="Q93" s="354" t="str">
        <f t="shared" si="9"/>
        <v/>
      </c>
      <c r="R93" s="354" t="str">
        <f t="shared" si="10"/>
        <v/>
      </c>
      <c r="S93" s="354" t="str">
        <f t="shared" si="11"/>
        <v/>
      </c>
    </row>
    <row r="94" spans="1:19">
      <c r="A94" s="37">
        <v>85</v>
      </c>
      <c r="B94" s="6"/>
      <c r="C94" s="6"/>
      <c r="D94" s="212"/>
      <c r="E94" s="211"/>
      <c r="F94" s="307"/>
      <c r="G94" s="77"/>
      <c r="H94" s="215"/>
      <c r="I94" s="215"/>
      <c r="J94" s="211"/>
      <c r="K94" s="25"/>
      <c r="L94" s="31"/>
      <c r="M94" s="354" t="str">
        <f t="shared" si="8"/>
        <v/>
      </c>
      <c r="N94" s="298"/>
      <c r="O94" s="342" t="b">
        <f t="shared" si="12"/>
        <v>0</v>
      </c>
      <c r="P94" s="353">
        <f t="shared" si="13"/>
        <v>1</v>
      </c>
      <c r="Q94" s="354" t="str">
        <f t="shared" si="9"/>
        <v/>
      </c>
      <c r="R94" s="354" t="str">
        <f t="shared" si="10"/>
        <v/>
      </c>
      <c r="S94" s="354" t="str">
        <f t="shared" si="11"/>
        <v/>
      </c>
    </row>
    <row r="95" spans="1:19">
      <c r="A95" s="37">
        <v>86</v>
      </c>
      <c r="B95" s="6"/>
      <c r="C95" s="6"/>
      <c r="D95" s="212"/>
      <c r="E95" s="211"/>
      <c r="F95" s="307"/>
      <c r="G95" s="77"/>
      <c r="H95" s="215"/>
      <c r="I95" s="215"/>
      <c r="J95" s="211"/>
      <c r="K95" s="25"/>
      <c r="L95" s="31"/>
      <c r="M95" s="354" t="str">
        <f t="shared" si="8"/>
        <v/>
      </c>
      <c r="N95" s="298"/>
      <c r="O95" s="342" t="b">
        <f t="shared" si="12"/>
        <v>0</v>
      </c>
      <c r="P95" s="353">
        <f t="shared" si="13"/>
        <v>1</v>
      </c>
      <c r="Q95" s="354" t="str">
        <f t="shared" si="9"/>
        <v/>
      </c>
      <c r="R95" s="354" t="str">
        <f t="shared" si="10"/>
        <v/>
      </c>
      <c r="S95" s="354" t="str">
        <f t="shared" si="11"/>
        <v/>
      </c>
    </row>
    <row r="96" spans="1:19">
      <c r="A96" s="37">
        <v>87</v>
      </c>
      <c r="B96" s="6"/>
      <c r="C96" s="6"/>
      <c r="D96" s="212"/>
      <c r="E96" s="211"/>
      <c r="F96" s="307"/>
      <c r="G96" s="77"/>
      <c r="H96" s="215"/>
      <c r="I96" s="215"/>
      <c r="J96" s="211"/>
      <c r="K96" s="25"/>
      <c r="L96" s="31"/>
      <c r="M96" s="354" t="str">
        <f t="shared" si="8"/>
        <v/>
      </c>
      <c r="N96" s="298"/>
      <c r="O96" s="342" t="b">
        <f t="shared" si="12"/>
        <v>0</v>
      </c>
      <c r="P96" s="353">
        <f t="shared" si="13"/>
        <v>1</v>
      </c>
      <c r="Q96" s="354" t="str">
        <f t="shared" si="9"/>
        <v/>
      </c>
      <c r="R96" s="354" t="str">
        <f t="shared" si="10"/>
        <v/>
      </c>
      <c r="S96" s="354" t="str">
        <f t="shared" si="11"/>
        <v/>
      </c>
    </row>
    <row r="97" spans="1:19">
      <c r="A97" s="37">
        <v>88</v>
      </c>
      <c r="B97" s="6"/>
      <c r="C97" s="6"/>
      <c r="D97" s="212"/>
      <c r="E97" s="211"/>
      <c r="F97" s="307"/>
      <c r="G97" s="77"/>
      <c r="H97" s="215"/>
      <c r="I97" s="215"/>
      <c r="J97" s="211"/>
      <c r="K97" s="25"/>
      <c r="L97" s="31"/>
      <c r="M97" s="354" t="str">
        <f t="shared" si="8"/>
        <v/>
      </c>
      <c r="N97" s="298"/>
      <c r="O97" s="342" t="b">
        <f t="shared" si="12"/>
        <v>0</v>
      </c>
      <c r="P97" s="353">
        <f t="shared" si="13"/>
        <v>1</v>
      </c>
      <c r="Q97" s="354" t="str">
        <f t="shared" si="9"/>
        <v/>
      </c>
      <c r="R97" s="354" t="str">
        <f t="shared" si="10"/>
        <v/>
      </c>
      <c r="S97" s="354" t="str">
        <f t="shared" si="11"/>
        <v/>
      </c>
    </row>
    <row r="98" spans="1:19">
      <c r="A98" s="37">
        <v>89</v>
      </c>
      <c r="B98" s="6"/>
      <c r="C98" s="6"/>
      <c r="D98" s="212"/>
      <c r="E98" s="211"/>
      <c r="F98" s="307"/>
      <c r="G98" s="77"/>
      <c r="H98" s="215"/>
      <c r="I98" s="215"/>
      <c r="J98" s="211"/>
      <c r="K98" s="25"/>
      <c r="L98" s="31"/>
      <c r="M98" s="354" t="str">
        <f t="shared" si="8"/>
        <v/>
      </c>
      <c r="N98" s="298"/>
      <c r="O98" s="342" t="b">
        <f t="shared" si="12"/>
        <v>0</v>
      </c>
      <c r="P98" s="353">
        <f t="shared" si="13"/>
        <v>1</v>
      </c>
      <c r="Q98" s="354" t="str">
        <f t="shared" si="9"/>
        <v/>
      </c>
      <c r="R98" s="354" t="str">
        <f t="shared" si="10"/>
        <v/>
      </c>
      <c r="S98" s="354" t="str">
        <f t="shared" si="11"/>
        <v/>
      </c>
    </row>
    <row r="99" spans="1:19">
      <c r="A99" s="37">
        <v>90</v>
      </c>
      <c r="B99" s="6"/>
      <c r="C99" s="6"/>
      <c r="D99" s="212"/>
      <c r="E99" s="211"/>
      <c r="F99" s="307"/>
      <c r="G99" s="77"/>
      <c r="H99" s="215"/>
      <c r="I99" s="215"/>
      <c r="J99" s="211"/>
      <c r="K99" s="25"/>
      <c r="L99" s="31"/>
      <c r="M99" s="354" t="str">
        <f t="shared" si="8"/>
        <v/>
      </c>
      <c r="N99" s="298"/>
      <c r="O99" s="342" t="b">
        <f t="shared" si="12"/>
        <v>0</v>
      </c>
      <c r="P99" s="353">
        <f t="shared" si="13"/>
        <v>1</v>
      </c>
      <c r="Q99" s="354" t="str">
        <f t="shared" si="9"/>
        <v/>
      </c>
      <c r="R99" s="354" t="str">
        <f t="shared" si="10"/>
        <v/>
      </c>
      <c r="S99" s="354" t="str">
        <f t="shared" si="11"/>
        <v/>
      </c>
    </row>
    <row r="100" spans="1:19">
      <c r="A100" s="37">
        <v>91</v>
      </c>
      <c r="B100" s="6"/>
      <c r="C100" s="6"/>
      <c r="D100" s="212"/>
      <c r="E100" s="211"/>
      <c r="F100" s="307"/>
      <c r="G100" s="77"/>
      <c r="H100" s="215"/>
      <c r="I100" s="215"/>
      <c r="J100" s="211"/>
      <c r="K100" s="25"/>
      <c r="L100" s="31"/>
      <c r="M100" s="354" t="str">
        <f t="shared" si="8"/>
        <v/>
      </c>
      <c r="N100" s="298"/>
      <c r="O100" s="342" t="b">
        <f t="shared" si="12"/>
        <v>0</v>
      </c>
      <c r="P100" s="353">
        <f t="shared" si="13"/>
        <v>1</v>
      </c>
      <c r="Q100" s="354" t="str">
        <f t="shared" si="9"/>
        <v/>
      </c>
      <c r="R100" s="354" t="str">
        <f t="shared" si="10"/>
        <v/>
      </c>
      <c r="S100" s="354" t="str">
        <f t="shared" si="11"/>
        <v/>
      </c>
    </row>
    <row r="101" spans="1:19">
      <c r="A101" s="37">
        <v>92</v>
      </c>
      <c r="B101" s="6"/>
      <c r="C101" s="6"/>
      <c r="D101" s="212"/>
      <c r="E101" s="211"/>
      <c r="F101" s="307"/>
      <c r="G101" s="77"/>
      <c r="H101" s="215"/>
      <c r="I101" s="215"/>
      <c r="J101" s="211"/>
      <c r="K101" s="25"/>
      <c r="L101" s="31"/>
      <c r="M101" s="354" t="str">
        <f t="shared" si="8"/>
        <v/>
      </c>
      <c r="N101" s="298"/>
      <c r="O101" s="342" t="b">
        <f t="shared" si="12"/>
        <v>0</v>
      </c>
      <c r="P101" s="353">
        <f t="shared" si="13"/>
        <v>1</v>
      </c>
      <c r="Q101" s="354" t="str">
        <f t="shared" si="9"/>
        <v/>
      </c>
      <c r="R101" s="354" t="str">
        <f t="shared" si="10"/>
        <v/>
      </c>
      <c r="S101" s="354" t="str">
        <f t="shared" si="11"/>
        <v/>
      </c>
    </row>
    <row r="102" spans="1:19">
      <c r="A102" s="37">
        <v>93</v>
      </c>
      <c r="B102" s="6"/>
      <c r="C102" s="6"/>
      <c r="D102" s="212"/>
      <c r="E102" s="211"/>
      <c r="F102" s="307"/>
      <c r="G102" s="77"/>
      <c r="H102" s="215"/>
      <c r="I102" s="215"/>
      <c r="J102" s="211"/>
      <c r="K102" s="25"/>
      <c r="L102" s="31"/>
      <c r="M102" s="354" t="str">
        <f t="shared" si="8"/>
        <v/>
      </c>
      <c r="N102" s="298"/>
      <c r="O102" s="342" t="b">
        <f t="shared" si="12"/>
        <v>0</v>
      </c>
      <c r="P102" s="353">
        <f t="shared" si="13"/>
        <v>1</v>
      </c>
      <c r="Q102" s="354" t="str">
        <f t="shared" si="9"/>
        <v/>
      </c>
      <c r="R102" s="354" t="str">
        <f t="shared" si="10"/>
        <v/>
      </c>
      <c r="S102" s="354" t="str">
        <f t="shared" si="11"/>
        <v/>
      </c>
    </row>
    <row r="103" spans="1:19">
      <c r="A103" s="37">
        <v>94</v>
      </c>
      <c r="B103" s="6"/>
      <c r="C103" s="6"/>
      <c r="D103" s="212"/>
      <c r="E103" s="211"/>
      <c r="F103" s="307"/>
      <c r="G103" s="77"/>
      <c r="H103" s="215"/>
      <c r="I103" s="215"/>
      <c r="J103" s="211"/>
      <c r="K103" s="25"/>
      <c r="L103" s="31"/>
      <c r="M103" s="354" t="str">
        <f t="shared" si="8"/>
        <v/>
      </c>
      <c r="N103" s="298"/>
      <c r="O103" s="342" t="b">
        <f t="shared" si="12"/>
        <v>0</v>
      </c>
      <c r="P103" s="353">
        <f t="shared" si="13"/>
        <v>1</v>
      </c>
      <c r="Q103" s="354" t="str">
        <f t="shared" si="9"/>
        <v/>
      </c>
      <c r="R103" s="354" t="str">
        <f t="shared" si="10"/>
        <v/>
      </c>
      <c r="S103" s="354" t="str">
        <f t="shared" si="11"/>
        <v/>
      </c>
    </row>
    <row r="104" spans="1:19">
      <c r="A104" s="37">
        <v>95</v>
      </c>
      <c r="B104" s="6"/>
      <c r="C104" s="6"/>
      <c r="D104" s="212"/>
      <c r="E104" s="211"/>
      <c r="F104" s="307"/>
      <c r="G104" s="77"/>
      <c r="H104" s="215"/>
      <c r="I104" s="215"/>
      <c r="J104" s="211"/>
      <c r="K104" s="25"/>
      <c r="L104" s="31"/>
      <c r="M104" s="354" t="str">
        <f t="shared" si="8"/>
        <v/>
      </c>
      <c r="N104" s="298"/>
      <c r="O104" s="342" t="b">
        <f t="shared" si="12"/>
        <v>0</v>
      </c>
      <c r="P104" s="353">
        <f t="shared" si="13"/>
        <v>1</v>
      </c>
      <c r="Q104" s="354" t="str">
        <f t="shared" si="9"/>
        <v/>
      </c>
      <c r="R104" s="354" t="str">
        <f t="shared" si="10"/>
        <v/>
      </c>
      <c r="S104" s="354" t="str">
        <f t="shared" si="11"/>
        <v/>
      </c>
    </row>
    <row r="105" spans="1:19">
      <c r="A105" s="37">
        <v>96</v>
      </c>
      <c r="B105" s="6"/>
      <c r="C105" s="6"/>
      <c r="D105" s="212"/>
      <c r="E105" s="211"/>
      <c r="F105" s="307"/>
      <c r="G105" s="77"/>
      <c r="H105" s="215"/>
      <c r="I105" s="215"/>
      <c r="J105" s="211"/>
      <c r="K105" s="25"/>
      <c r="L105" s="31"/>
      <c r="M105" s="354" t="str">
        <f t="shared" si="8"/>
        <v/>
      </c>
      <c r="N105" s="298"/>
      <c r="O105" s="342" t="b">
        <f t="shared" si="12"/>
        <v>0</v>
      </c>
      <c r="P105" s="353">
        <f t="shared" si="13"/>
        <v>1</v>
      </c>
      <c r="Q105" s="354" t="str">
        <f t="shared" si="9"/>
        <v/>
      </c>
      <c r="R105" s="354" t="str">
        <f t="shared" si="10"/>
        <v/>
      </c>
      <c r="S105" s="354" t="str">
        <f t="shared" si="11"/>
        <v/>
      </c>
    </row>
    <row r="106" spans="1:19">
      <c r="A106" s="37">
        <v>97</v>
      </c>
      <c r="B106" s="6"/>
      <c r="C106" s="6"/>
      <c r="D106" s="212"/>
      <c r="E106" s="211"/>
      <c r="F106" s="307"/>
      <c r="G106" s="77"/>
      <c r="H106" s="215"/>
      <c r="I106" s="215"/>
      <c r="J106" s="211"/>
      <c r="K106" s="25"/>
      <c r="L106" s="31"/>
      <c r="M106" s="354" t="str">
        <f t="shared" si="8"/>
        <v/>
      </c>
      <c r="N106" s="298"/>
      <c r="O106" s="342" t="b">
        <f t="shared" si="12"/>
        <v>0</v>
      </c>
      <c r="P106" s="353">
        <f t="shared" si="13"/>
        <v>1</v>
      </c>
      <c r="Q106" s="354" t="str">
        <f t="shared" si="9"/>
        <v/>
      </c>
      <c r="R106" s="354" t="str">
        <f t="shared" si="10"/>
        <v/>
      </c>
      <c r="S106" s="354" t="str">
        <f t="shared" si="11"/>
        <v/>
      </c>
    </row>
    <row r="107" spans="1:19">
      <c r="A107" s="37">
        <v>98</v>
      </c>
      <c r="B107" s="6"/>
      <c r="C107" s="6"/>
      <c r="D107" s="212"/>
      <c r="E107" s="211"/>
      <c r="F107" s="307"/>
      <c r="G107" s="77"/>
      <c r="H107" s="215"/>
      <c r="I107" s="215"/>
      <c r="J107" s="211"/>
      <c r="K107" s="25"/>
      <c r="L107" s="31"/>
      <c r="M107" s="354" t="str">
        <f t="shared" si="8"/>
        <v/>
      </c>
      <c r="N107" s="298"/>
      <c r="O107" s="342" t="b">
        <f t="shared" si="12"/>
        <v>0</v>
      </c>
      <c r="P107" s="353">
        <f t="shared" ref="P107:P138" si="14">LEN(B107)-LEN(SUBSTITUTE(B107,",",""))+1</f>
        <v>1</v>
      </c>
      <c r="Q107" s="354" t="str">
        <f t="shared" si="9"/>
        <v/>
      </c>
      <c r="R107" s="354" t="str">
        <f t="shared" si="10"/>
        <v/>
      </c>
      <c r="S107" s="354" t="str">
        <f t="shared" si="11"/>
        <v/>
      </c>
    </row>
    <row r="108" spans="1:19">
      <c r="A108" s="37">
        <v>99</v>
      </c>
      <c r="B108" s="6"/>
      <c r="C108" s="6"/>
      <c r="D108" s="212"/>
      <c r="E108" s="211"/>
      <c r="F108" s="307"/>
      <c r="G108" s="77"/>
      <c r="H108" s="215"/>
      <c r="I108" s="215"/>
      <c r="J108" s="211"/>
      <c r="K108" s="25"/>
      <c r="L108" s="31"/>
      <c r="M108" s="354" t="str">
        <f t="shared" si="8"/>
        <v/>
      </c>
      <c r="N108" s="298"/>
      <c r="O108" s="342" t="b">
        <f t="shared" si="12"/>
        <v>0</v>
      </c>
      <c r="P108" s="353">
        <f t="shared" si="14"/>
        <v>1</v>
      </c>
      <c r="Q108" s="354" t="str">
        <f t="shared" si="9"/>
        <v/>
      </c>
      <c r="R108" s="354" t="str">
        <f t="shared" si="10"/>
        <v/>
      </c>
      <c r="S108" s="354" t="str">
        <f t="shared" si="11"/>
        <v/>
      </c>
    </row>
    <row r="109" spans="1:19">
      <c r="A109" s="37">
        <v>100</v>
      </c>
      <c r="B109" s="6"/>
      <c r="C109" s="6"/>
      <c r="D109" s="212"/>
      <c r="E109" s="211"/>
      <c r="F109" s="307"/>
      <c r="G109" s="77"/>
      <c r="H109" s="215"/>
      <c r="I109" s="215"/>
      <c r="J109" s="211"/>
      <c r="K109" s="25"/>
      <c r="L109" s="31"/>
      <c r="M109" s="354" t="str">
        <f t="shared" si="8"/>
        <v/>
      </c>
      <c r="N109" s="298"/>
      <c r="O109" s="342" t="b">
        <f t="shared" si="12"/>
        <v>0</v>
      </c>
      <c r="P109" s="353">
        <f t="shared" si="14"/>
        <v>1</v>
      </c>
      <c r="Q109" s="354" t="str">
        <f t="shared" si="9"/>
        <v/>
      </c>
      <c r="R109" s="354" t="str">
        <f t="shared" si="10"/>
        <v/>
      </c>
      <c r="S109" s="354" t="str">
        <f t="shared" si="11"/>
        <v/>
      </c>
    </row>
    <row r="110" spans="1:19">
      <c r="A110" s="37">
        <v>101</v>
      </c>
      <c r="B110" s="6"/>
      <c r="C110" s="6"/>
      <c r="D110" s="212"/>
      <c r="E110" s="211"/>
      <c r="F110" s="307"/>
      <c r="G110" s="77"/>
      <c r="H110" s="215"/>
      <c r="I110" s="215"/>
      <c r="J110" s="211"/>
      <c r="K110" s="25"/>
      <c r="L110" s="31"/>
      <c r="M110" s="354" t="str">
        <f t="shared" si="8"/>
        <v/>
      </c>
      <c r="N110" s="298"/>
      <c r="O110" s="342" t="b">
        <f t="shared" si="12"/>
        <v>0</v>
      </c>
      <c r="P110" s="353">
        <f t="shared" si="14"/>
        <v>1</v>
      </c>
      <c r="Q110" s="354" t="str">
        <f t="shared" si="9"/>
        <v/>
      </c>
      <c r="R110" s="354" t="str">
        <f t="shared" si="10"/>
        <v/>
      </c>
      <c r="S110" s="354" t="str">
        <f t="shared" si="11"/>
        <v/>
      </c>
    </row>
    <row r="111" spans="1:19">
      <c r="A111" s="37">
        <v>102</v>
      </c>
      <c r="B111" s="6"/>
      <c r="C111" s="6"/>
      <c r="D111" s="212"/>
      <c r="E111" s="211"/>
      <c r="F111" s="307"/>
      <c r="G111" s="77"/>
      <c r="H111" s="215"/>
      <c r="I111" s="215"/>
      <c r="J111" s="211"/>
      <c r="K111" s="25"/>
      <c r="L111" s="31"/>
      <c r="M111" s="354" t="str">
        <f t="shared" si="8"/>
        <v/>
      </c>
      <c r="N111" s="298"/>
      <c r="O111" s="342" t="b">
        <f t="shared" si="12"/>
        <v>0</v>
      </c>
      <c r="P111" s="353">
        <f t="shared" si="14"/>
        <v>1</v>
      </c>
      <c r="Q111" s="354" t="str">
        <f t="shared" si="9"/>
        <v/>
      </c>
      <c r="R111" s="354" t="str">
        <f t="shared" si="10"/>
        <v/>
      </c>
      <c r="S111" s="354" t="str">
        <f t="shared" si="11"/>
        <v/>
      </c>
    </row>
    <row r="112" spans="1:19">
      <c r="A112" s="37">
        <v>103</v>
      </c>
      <c r="B112" s="6"/>
      <c r="C112" s="6"/>
      <c r="D112" s="212"/>
      <c r="E112" s="211"/>
      <c r="F112" s="307"/>
      <c r="G112" s="77"/>
      <c r="H112" s="215"/>
      <c r="I112" s="215"/>
      <c r="J112" s="211"/>
      <c r="K112" s="25"/>
      <c r="L112" s="31"/>
      <c r="M112" s="354" t="str">
        <f t="shared" si="8"/>
        <v/>
      </c>
      <c r="N112" s="298"/>
      <c r="O112" s="342" t="b">
        <f t="shared" si="12"/>
        <v>0</v>
      </c>
      <c r="P112" s="353">
        <f t="shared" si="14"/>
        <v>1</v>
      </c>
      <c r="Q112" s="354" t="str">
        <f t="shared" si="9"/>
        <v/>
      </c>
      <c r="R112" s="354" t="str">
        <f t="shared" si="10"/>
        <v/>
      </c>
      <c r="S112" s="354" t="str">
        <f t="shared" si="11"/>
        <v/>
      </c>
    </row>
    <row r="113" spans="1:19">
      <c r="A113" s="37">
        <v>104</v>
      </c>
      <c r="B113" s="6"/>
      <c r="C113" s="6"/>
      <c r="D113" s="212"/>
      <c r="E113" s="211"/>
      <c r="F113" s="307"/>
      <c r="G113" s="77"/>
      <c r="H113" s="215"/>
      <c r="I113" s="215"/>
      <c r="J113" s="211"/>
      <c r="K113" s="25"/>
      <c r="L113" s="31"/>
      <c r="M113" s="354" t="str">
        <f t="shared" si="8"/>
        <v/>
      </c>
      <c r="N113" s="298"/>
      <c r="O113" s="342" t="b">
        <f t="shared" si="12"/>
        <v>0</v>
      </c>
      <c r="P113" s="353">
        <f t="shared" si="14"/>
        <v>1</v>
      </c>
      <c r="Q113" s="354" t="str">
        <f t="shared" si="9"/>
        <v/>
      </c>
      <c r="R113" s="354" t="str">
        <f t="shared" si="10"/>
        <v/>
      </c>
      <c r="S113" s="354" t="str">
        <f t="shared" si="11"/>
        <v/>
      </c>
    </row>
    <row r="114" spans="1:19">
      <c r="A114" s="37">
        <v>105</v>
      </c>
      <c r="B114" s="6"/>
      <c r="C114" s="6"/>
      <c r="D114" s="212"/>
      <c r="E114" s="211"/>
      <c r="F114" s="307"/>
      <c r="G114" s="77"/>
      <c r="H114" s="215"/>
      <c r="I114" s="215"/>
      <c r="J114" s="211"/>
      <c r="K114" s="25"/>
      <c r="L114" s="31"/>
      <c r="M114" s="354" t="str">
        <f t="shared" si="8"/>
        <v/>
      </c>
      <c r="N114" s="298"/>
      <c r="O114" s="342" t="b">
        <f t="shared" si="12"/>
        <v>0</v>
      </c>
      <c r="P114" s="353">
        <f t="shared" si="14"/>
        <v>1</v>
      </c>
      <c r="Q114" s="354" t="str">
        <f t="shared" si="9"/>
        <v/>
      </c>
      <c r="R114" s="354" t="str">
        <f t="shared" si="10"/>
        <v/>
      </c>
      <c r="S114" s="354" t="str">
        <f t="shared" si="11"/>
        <v/>
      </c>
    </row>
    <row r="115" spans="1:19">
      <c r="A115" s="37">
        <v>106</v>
      </c>
      <c r="B115" s="6"/>
      <c r="C115" s="6"/>
      <c r="D115" s="212"/>
      <c r="E115" s="211"/>
      <c r="F115" s="307"/>
      <c r="G115" s="77"/>
      <c r="H115" s="215"/>
      <c r="I115" s="215"/>
      <c r="J115" s="211"/>
      <c r="K115" s="25"/>
      <c r="L115" s="31"/>
      <c r="M115" s="354" t="str">
        <f t="shared" si="8"/>
        <v/>
      </c>
      <c r="N115" s="298"/>
      <c r="O115" s="342" t="b">
        <f t="shared" si="12"/>
        <v>0</v>
      </c>
      <c r="P115" s="353">
        <f t="shared" si="14"/>
        <v>1</v>
      </c>
      <c r="Q115" s="354" t="str">
        <f t="shared" si="9"/>
        <v/>
      </c>
      <c r="R115" s="354" t="str">
        <f t="shared" si="10"/>
        <v/>
      </c>
      <c r="S115" s="354" t="str">
        <f t="shared" si="11"/>
        <v/>
      </c>
    </row>
    <row r="116" spans="1:19">
      <c r="A116" s="37">
        <v>107</v>
      </c>
      <c r="B116" s="6"/>
      <c r="C116" s="6"/>
      <c r="D116" s="212"/>
      <c r="E116" s="211"/>
      <c r="F116" s="307"/>
      <c r="G116" s="77"/>
      <c r="H116" s="215"/>
      <c r="I116" s="215"/>
      <c r="J116" s="211"/>
      <c r="K116" s="25"/>
      <c r="L116" s="31"/>
      <c r="M116" s="354" t="str">
        <f t="shared" si="8"/>
        <v/>
      </c>
      <c r="N116" s="298"/>
      <c r="O116" s="342" t="b">
        <f t="shared" si="12"/>
        <v>0</v>
      </c>
      <c r="P116" s="353">
        <f t="shared" si="14"/>
        <v>1</v>
      </c>
      <c r="Q116" s="354" t="str">
        <f t="shared" si="9"/>
        <v/>
      </c>
      <c r="R116" s="354" t="str">
        <f t="shared" si="10"/>
        <v/>
      </c>
      <c r="S116" s="354" t="str">
        <f t="shared" si="11"/>
        <v/>
      </c>
    </row>
    <row r="117" spans="1:19">
      <c r="A117" s="37">
        <v>108</v>
      </c>
      <c r="B117" s="6"/>
      <c r="C117" s="6"/>
      <c r="D117" s="212"/>
      <c r="E117" s="211"/>
      <c r="F117" s="307"/>
      <c r="G117" s="77"/>
      <c r="H117" s="215"/>
      <c r="I117" s="215"/>
      <c r="J117" s="211"/>
      <c r="K117" s="25"/>
      <c r="L117" s="31"/>
      <c r="M117" s="354" t="str">
        <f t="shared" si="8"/>
        <v/>
      </c>
      <c r="N117" s="298"/>
      <c r="O117" s="342" t="b">
        <f t="shared" si="12"/>
        <v>0</v>
      </c>
      <c r="P117" s="353">
        <f t="shared" si="14"/>
        <v>1</v>
      </c>
      <c r="Q117" s="354" t="str">
        <f t="shared" si="9"/>
        <v/>
      </c>
      <c r="R117" s="354" t="str">
        <f t="shared" si="10"/>
        <v/>
      </c>
      <c r="S117" s="354" t="str">
        <f t="shared" si="11"/>
        <v/>
      </c>
    </row>
    <row r="118" spans="1:19">
      <c r="A118" s="37">
        <v>109</v>
      </c>
      <c r="B118" s="6"/>
      <c r="C118" s="6"/>
      <c r="D118" s="212"/>
      <c r="E118" s="211"/>
      <c r="F118" s="307"/>
      <c r="G118" s="77"/>
      <c r="H118" s="215"/>
      <c r="I118" s="215"/>
      <c r="J118" s="211"/>
      <c r="K118" s="25"/>
      <c r="L118" s="31"/>
      <c r="M118" s="354" t="str">
        <f t="shared" si="8"/>
        <v/>
      </c>
      <c r="N118" s="298"/>
      <c r="O118" s="342" t="b">
        <f t="shared" si="12"/>
        <v>0</v>
      </c>
      <c r="P118" s="353">
        <f t="shared" si="14"/>
        <v>1</v>
      </c>
      <c r="Q118" s="354" t="str">
        <f t="shared" si="9"/>
        <v/>
      </c>
      <c r="R118" s="354" t="str">
        <f t="shared" si="10"/>
        <v/>
      </c>
      <c r="S118" s="354" t="str">
        <f t="shared" si="11"/>
        <v/>
      </c>
    </row>
    <row r="119" spans="1:19">
      <c r="A119" s="37">
        <v>110</v>
      </c>
      <c r="B119" s="6"/>
      <c r="C119" s="6"/>
      <c r="D119" s="212"/>
      <c r="E119" s="211"/>
      <c r="F119" s="307"/>
      <c r="G119" s="77"/>
      <c r="H119" s="215"/>
      <c r="I119" s="215"/>
      <c r="J119" s="211"/>
      <c r="K119" s="25"/>
      <c r="L119" s="31"/>
      <c r="M119" s="354" t="str">
        <f t="shared" si="8"/>
        <v/>
      </c>
      <c r="N119" s="298"/>
      <c r="O119" s="342" t="b">
        <f t="shared" si="12"/>
        <v>0</v>
      </c>
      <c r="P119" s="353">
        <f t="shared" si="14"/>
        <v>1</v>
      </c>
      <c r="Q119" s="354" t="str">
        <f t="shared" si="9"/>
        <v/>
      </c>
      <c r="R119" s="354" t="str">
        <f t="shared" si="10"/>
        <v/>
      </c>
      <c r="S119" s="354" t="str">
        <f t="shared" si="11"/>
        <v/>
      </c>
    </row>
    <row r="120" spans="1:19">
      <c r="A120" s="37">
        <v>111</v>
      </c>
      <c r="B120" s="6"/>
      <c r="C120" s="6"/>
      <c r="D120" s="212"/>
      <c r="E120" s="211"/>
      <c r="F120" s="307"/>
      <c r="G120" s="77"/>
      <c r="H120" s="215"/>
      <c r="I120" s="215"/>
      <c r="J120" s="211"/>
      <c r="K120" s="25"/>
      <c r="L120" s="31"/>
      <c r="M120" s="354" t="str">
        <f t="shared" si="8"/>
        <v/>
      </c>
      <c r="N120" s="298"/>
      <c r="O120" s="342" t="b">
        <f t="shared" si="12"/>
        <v>0</v>
      </c>
      <c r="P120" s="353">
        <f t="shared" si="14"/>
        <v>1</v>
      </c>
      <c r="Q120" s="354" t="str">
        <f t="shared" si="9"/>
        <v/>
      </c>
      <c r="R120" s="354" t="str">
        <f t="shared" si="10"/>
        <v/>
      </c>
      <c r="S120" s="354" t="str">
        <f t="shared" si="11"/>
        <v/>
      </c>
    </row>
    <row r="121" spans="1:19">
      <c r="A121" s="37">
        <v>112</v>
      </c>
      <c r="B121" s="6"/>
      <c r="C121" s="6"/>
      <c r="D121" s="212"/>
      <c r="E121" s="211"/>
      <c r="F121" s="307"/>
      <c r="G121" s="77"/>
      <c r="H121" s="215"/>
      <c r="I121" s="215"/>
      <c r="J121" s="211"/>
      <c r="K121" s="25"/>
      <c r="L121" s="31"/>
      <c r="M121" s="354" t="str">
        <f t="shared" si="8"/>
        <v/>
      </c>
      <c r="N121" s="298"/>
      <c r="O121" s="342" t="b">
        <f t="shared" si="12"/>
        <v>0</v>
      </c>
      <c r="P121" s="353">
        <f t="shared" si="14"/>
        <v>1</v>
      </c>
      <c r="Q121" s="354" t="str">
        <f t="shared" si="9"/>
        <v/>
      </c>
      <c r="R121" s="354" t="str">
        <f t="shared" si="10"/>
        <v/>
      </c>
      <c r="S121" s="354" t="str">
        <f t="shared" si="11"/>
        <v/>
      </c>
    </row>
    <row r="122" spans="1:19">
      <c r="A122" s="37">
        <v>113</v>
      </c>
      <c r="B122" s="6"/>
      <c r="C122" s="6"/>
      <c r="D122" s="212"/>
      <c r="E122" s="211"/>
      <c r="F122" s="307"/>
      <c r="G122" s="77"/>
      <c r="H122" s="215"/>
      <c r="I122" s="215"/>
      <c r="J122" s="211"/>
      <c r="K122" s="25"/>
      <c r="L122" s="31"/>
      <c r="M122" s="354" t="str">
        <f t="shared" si="8"/>
        <v/>
      </c>
      <c r="N122" s="298"/>
      <c r="O122" s="342" t="b">
        <f t="shared" si="12"/>
        <v>0</v>
      </c>
      <c r="P122" s="353">
        <f t="shared" si="14"/>
        <v>1</v>
      </c>
      <c r="Q122" s="354" t="str">
        <f t="shared" si="9"/>
        <v/>
      </c>
      <c r="R122" s="354" t="str">
        <f t="shared" si="10"/>
        <v/>
      </c>
      <c r="S122" s="354" t="str">
        <f t="shared" si="11"/>
        <v/>
      </c>
    </row>
    <row r="123" spans="1:19">
      <c r="A123" s="37">
        <v>114</v>
      </c>
      <c r="B123" s="6"/>
      <c r="C123" s="6"/>
      <c r="D123" s="212"/>
      <c r="E123" s="211"/>
      <c r="F123" s="307"/>
      <c r="G123" s="77"/>
      <c r="H123" s="215"/>
      <c r="I123" s="215"/>
      <c r="J123" s="211"/>
      <c r="K123" s="25"/>
      <c r="L123" s="31"/>
      <c r="M123" s="354" t="str">
        <f t="shared" si="8"/>
        <v/>
      </c>
      <c r="N123" s="298"/>
      <c r="O123" s="342" t="b">
        <f t="shared" si="12"/>
        <v>0</v>
      </c>
      <c r="P123" s="353">
        <f t="shared" si="14"/>
        <v>1</v>
      </c>
      <c r="Q123" s="354" t="str">
        <f t="shared" si="9"/>
        <v/>
      </c>
      <c r="R123" s="354" t="str">
        <f t="shared" si="10"/>
        <v/>
      </c>
      <c r="S123" s="354" t="str">
        <f t="shared" si="11"/>
        <v/>
      </c>
    </row>
    <row r="124" spans="1:19">
      <c r="A124" s="37">
        <v>115</v>
      </c>
      <c r="B124" s="6"/>
      <c r="C124" s="6"/>
      <c r="D124" s="212"/>
      <c r="E124" s="211"/>
      <c r="F124" s="307"/>
      <c r="G124" s="77"/>
      <c r="H124" s="215"/>
      <c r="I124" s="215"/>
      <c r="J124" s="211"/>
      <c r="K124" s="25"/>
      <c r="L124" s="31"/>
      <c r="M124" s="354" t="str">
        <f t="shared" si="8"/>
        <v/>
      </c>
      <c r="N124" s="298"/>
      <c r="O124" s="342" t="b">
        <f t="shared" si="12"/>
        <v>0</v>
      </c>
      <c r="P124" s="353">
        <f t="shared" si="14"/>
        <v>1</v>
      </c>
      <c r="Q124" s="354" t="str">
        <f t="shared" si="9"/>
        <v/>
      </c>
      <c r="R124" s="354" t="str">
        <f t="shared" si="10"/>
        <v/>
      </c>
      <c r="S124" s="354" t="str">
        <f t="shared" si="11"/>
        <v/>
      </c>
    </row>
    <row r="125" spans="1:19">
      <c r="A125" s="37">
        <v>116</v>
      </c>
      <c r="B125" s="6"/>
      <c r="C125" s="6"/>
      <c r="D125" s="212"/>
      <c r="E125" s="211"/>
      <c r="F125" s="307"/>
      <c r="G125" s="77"/>
      <c r="H125" s="215"/>
      <c r="I125" s="215"/>
      <c r="J125" s="211"/>
      <c r="K125" s="25"/>
      <c r="L125" s="31"/>
      <c r="M125" s="354" t="str">
        <f t="shared" si="8"/>
        <v/>
      </c>
      <c r="N125" s="298"/>
      <c r="O125" s="342" t="b">
        <f t="shared" si="12"/>
        <v>0</v>
      </c>
      <c r="P125" s="353">
        <f t="shared" si="14"/>
        <v>1</v>
      </c>
      <c r="Q125" s="354" t="str">
        <f t="shared" si="9"/>
        <v/>
      </c>
      <c r="R125" s="354" t="str">
        <f t="shared" si="10"/>
        <v/>
      </c>
      <c r="S125" s="354" t="str">
        <f t="shared" si="11"/>
        <v/>
      </c>
    </row>
    <row r="126" spans="1:19">
      <c r="A126" s="37">
        <v>117</v>
      </c>
      <c r="B126" s="6"/>
      <c r="C126" s="6"/>
      <c r="D126" s="212"/>
      <c r="E126" s="211"/>
      <c r="F126" s="307"/>
      <c r="G126" s="77"/>
      <c r="H126" s="215"/>
      <c r="I126" s="215"/>
      <c r="J126" s="211"/>
      <c r="K126" s="25"/>
      <c r="L126" s="31"/>
      <c r="M126" s="354" t="str">
        <f t="shared" si="8"/>
        <v/>
      </c>
      <c r="N126" s="298"/>
      <c r="O126" s="342" t="b">
        <f t="shared" si="12"/>
        <v>0</v>
      </c>
      <c r="P126" s="353">
        <f t="shared" si="14"/>
        <v>1</v>
      </c>
      <c r="Q126" s="354" t="str">
        <f t="shared" si="9"/>
        <v/>
      </c>
      <c r="R126" s="354" t="str">
        <f t="shared" si="10"/>
        <v/>
      </c>
      <c r="S126" s="354" t="str">
        <f t="shared" si="11"/>
        <v/>
      </c>
    </row>
    <row r="127" spans="1:19">
      <c r="A127" s="37">
        <v>118</v>
      </c>
      <c r="B127" s="6"/>
      <c r="C127" s="6"/>
      <c r="D127" s="212"/>
      <c r="E127" s="211"/>
      <c r="F127" s="307"/>
      <c r="G127" s="77"/>
      <c r="H127" s="215"/>
      <c r="I127" s="215"/>
      <c r="J127" s="211"/>
      <c r="K127" s="25"/>
      <c r="L127" s="31"/>
      <c r="M127" s="354" t="str">
        <f t="shared" si="8"/>
        <v/>
      </c>
      <c r="N127" s="298"/>
      <c r="O127" s="342" t="b">
        <f t="shared" si="12"/>
        <v>0</v>
      </c>
      <c r="P127" s="353">
        <f t="shared" si="14"/>
        <v>1</v>
      </c>
      <c r="Q127" s="354" t="str">
        <f t="shared" si="9"/>
        <v/>
      </c>
      <c r="R127" s="354" t="str">
        <f t="shared" si="10"/>
        <v/>
      </c>
      <c r="S127" s="354" t="str">
        <f t="shared" si="11"/>
        <v/>
      </c>
    </row>
    <row r="128" spans="1:19">
      <c r="A128" s="37">
        <v>119</v>
      </c>
      <c r="B128" s="6"/>
      <c r="C128" s="6"/>
      <c r="D128" s="212"/>
      <c r="E128" s="211"/>
      <c r="F128" s="307"/>
      <c r="G128" s="77"/>
      <c r="H128" s="215"/>
      <c r="I128" s="215"/>
      <c r="J128" s="211"/>
      <c r="K128" s="25"/>
      <c r="L128" s="31"/>
      <c r="M128" s="354" t="str">
        <f t="shared" si="8"/>
        <v/>
      </c>
      <c r="N128" s="298"/>
      <c r="O128" s="342" t="b">
        <f t="shared" si="12"/>
        <v>0</v>
      </c>
      <c r="P128" s="353">
        <f t="shared" si="14"/>
        <v>1</v>
      </c>
      <c r="Q128" s="354" t="str">
        <f t="shared" si="9"/>
        <v/>
      </c>
      <c r="R128" s="354" t="str">
        <f t="shared" si="10"/>
        <v/>
      </c>
      <c r="S128" s="354" t="str">
        <f t="shared" si="11"/>
        <v/>
      </c>
    </row>
    <row r="129" spans="1:19">
      <c r="A129" s="37">
        <v>120</v>
      </c>
      <c r="B129" s="6"/>
      <c r="C129" s="6"/>
      <c r="D129" s="212"/>
      <c r="E129" s="211"/>
      <c r="F129" s="307"/>
      <c r="G129" s="77"/>
      <c r="H129" s="215"/>
      <c r="I129" s="215"/>
      <c r="J129" s="211"/>
      <c r="K129" s="25"/>
      <c r="L129" s="31"/>
      <c r="M129" s="354" t="str">
        <f t="shared" si="8"/>
        <v/>
      </c>
      <c r="N129" s="298"/>
      <c r="O129" s="342" t="b">
        <f t="shared" si="12"/>
        <v>0</v>
      </c>
      <c r="P129" s="353">
        <f t="shared" si="14"/>
        <v>1</v>
      </c>
      <c r="Q129" s="354" t="str">
        <f t="shared" si="9"/>
        <v/>
      </c>
      <c r="R129" s="354" t="str">
        <f t="shared" si="10"/>
        <v/>
      </c>
      <c r="S129" s="354" t="str">
        <f t="shared" si="11"/>
        <v/>
      </c>
    </row>
    <row r="130" spans="1:19">
      <c r="A130" s="37">
        <v>121</v>
      </c>
      <c r="B130" s="6"/>
      <c r="C130" s="6"/>
      <c r="D130" s="212"/>
      <c r="E130" s="211"/>
      <c r="F130" s="307"/>
      <c r="G130" s="77"/>
      <c r="H130" s="215"/>
      <c r="I130" s="215"/>
      <c r="J130" s="211"/>
      <c r="K130" s="25"/>
      <c r="L130" s="31"/>
      <c r="M130" s="354" t="str">
        <f t="shared" si="8"/>
        <v/>
      </c>
      <c r="N130" s="298"/>
      <c r="O130" s="342" t="b">
        <f t="shared" si="12"/>
        <v>0</v>
      </c>
      <c r="P130" s="353">
        <f t="shared" si="14"/>
        <v>1</v>
      </c>
      <c r="Q130" s="354" t="str">
        <f t="shared" si="9"/>
        <v/>
      </c>
      <c r="R130" s="354" t="str">
        <f t="shared" si="10"/>
        <v/>
      </c>
      <c r="S130" s="354" t="str">
        <f t="shared" si="11"/>
        <v/>
      </c>
    </row>
    <row r="131" spans="1:19">
      <c r="A131" s="37">
        <v>122</v>
      </c>
      <c r="B131" s="6"/>
      <c r="C131" s="6"/>
      <c r="D131" s="212"/>
      <c r="E131" s="211"/>
      <c r="F131" s="307"/>
      <c r="G131" s="77"/>
      <c r="H131" s="215"/>
      <c r="I131" s="215"/>
      <c r="J131" s="211"/>
      <c r="K131" s="25"/>
      <c r="L131" s="31"/>
      <c r="M131" s="354" t="str">
        <f t="shared" si="8"/>
        <v/>
      </c>
      <c r="N131" s="298"/>
      <c r="O131" s="342" t="b">
        <f t="shared" si="12"/>
        <v>0</v>
      </c>
      <c r="P131" s="353">
        <f t="shared" si="14"/>
        <v>1</v>
      </c>
      <c r="Q131" s="354" t="str">
        <f t="shared" si="9"/>
        <v/>
      </c>
      <c r="R131" s="354" t="str">
        <f t="shared" si="10"/>
        <v/>
      </c>
      <c r="S131" s="354" t="str">
        <f t="shared" si="11"/>
        <v/>
      </c>
    </row>
    <row r="132" spans="1:19">
      <c r="A132" s="37">
        <v>123</v>
      </c>
      <c r="B132" s="6"/>
      <c r="C132" s="6"/>
      <c r="D132" s="212"/>
      <c r="E132" s="211"/>
      <c r="F132" s="307"/>
      <c r="G132" s="77"/>
      <c r="H132" s="215"/>
      <c r="I132" s="215"/>
      <c r="J132" s="211"/>
      <c r="K132" s="25"/>
      <c r="L132" s="31"/>
      <c r="M132" s="354" t="str">
        <f t="shared" si="8"/>
        <v/>
      </c>
      <c r="N132" s="298"/>
      <c r="O132" s="342" t="b">
        <f t="shared" si="12"/>
        <v>0</v>
      </c>
      <c r="P132" s="353">
        <f t="shared" si="14"/>
        <v>1</v>
      </c>
      <c r="Q132" s="354" t="str">
        <f t="shared" si="9"/>
        <v/>
      </c>
      <c r="R132" s="354" t="str">
        <f t="shared" si="10"/>
        <v/>
      </c>
      <c r="S132" s="354" t="str">
        <f t="shared" si="11"/>
        <v/>
      </c>
    </row>
    <row r="133" spans="1:19">
      <c r="A133" s="37">
        <v>124</v>
      </c>
      <c r="B133" s="6"/>
      <c r="C133" s="6"/>
      <c r="D133" s="212"/>
      <c r="E133" s="211"/>
      <c r="F133" s="307"/>
      <c r="G133" s="77"/>
      <c r="H133" s="215"/>
      <c r="I133" s="215"/>
      <c r="J133" s="211"/>
      <c r="K133" s="25"/>
      <c r="L133" s="31"/>
      <c r="M133" s="354" t="str">
        <f t="shared" si="8"/>
        <v/>
      </c>
      <c r="N133" s="298"/>
      <c r="O133" s="342" t="b">
        <f t="shared" si="12"/>
        <v>0</v>
      </c>
      <c r="P133" s="353">
        <f t="shared" si="14"/>
        <v>1</v>
      </c>
      <c r="Q133" s="354" t="str">
        <f t="shared" si="9"/>
        <v/>
      </c>
      <c r="R133" s="354" t="str">
        <f t="shared" si="10"/>
        <v/>
      </c>
      <c r="S133" s="354" t="str">
        <f t="shared" si="11"/>
        <v/>
      </c>
    </row>
    <row r="134" spans="1:19">
      <c r="A134" s="37">
        <v>125</v>
      </c>
      <c r="B134" s="6"/>
      <c r="C134" s="6"/>
      <c r="D134" s="212"/>
      <c r="E134" s="211"/>
      <c r="F134" s="307"/>
      <c r="G134" s="77"/>
      <c r="H134" s="215"/>
      <c r="I134" s="215"/>
      <c r="J134" s="211"/>
      <c r="K134" s="25"/>
      <c r="L134" s="31"/>
      <c r="M134" s="354" t="str">
        <f t="shared" si="8"/>
        <v/>
      </c>
      <c r="N134" s="298"/>
      <c r="O134" s="342" t="b">
        <f t="shared" si="12"/>
        <v>0</v>
      </c>
      <c r="P134" s="353">
        <f t="shared" si="14"/>
        <v>1</v>
      </c>
      <c r="Q134" s="354" t="str">
        <f t="shared" si="9"/>
        <v/>
      </c>
      <c r="R134" s="354" t="str">
        <f t="shared" si="10"/>
        <v/>
      </c>
      <c r="S134" s="354" t="str">
        <f t="shared" si="11"/>
        <v/>
      </c>
    </row>
    <row r="135" spans="1:19">
      <c r="A135" s="37">
        <v>126</v>
      </c>
      <c r="B135" s="6"/>
      <c r="C135" s="6"/>
      <c r="D135" s="212"/>
      <c r="E135" s="211"/>
      <c r="F135" s="307"/>
      <c r="G135" s="77"/>
      <c r="H135" s="215"/>
      <c r="I135" s="215"/>
      <c r="J135" s="211"/>
      <c r="K135" s="25"/>
      <c r="L135" s="31"/>
      <c r="M135" s="354" t="str">
        <f t="shared" si="8"/>
        <v/>
      </c>
      <c r="N135" s="298"/>
      <c r="O135" s="342" t="b">
        <f t="shared" si="12"/>
        <v>0</v>
      </c>
      <c r="P135" s="353">
        <f t="shared" si="14"/>
        <v>1</v>
      </c>
      <c r="Q135" s="354" t="str">
        <f t="shared" si="9"/>
        <v/>
      </c>
      <c r="R135" s="354" t="str">
        <f t="shared" si="10"/>
        <v/>
      </c>
      <c r="S135" s="354" t="str">
        <f t="shared" si="11"/>
        <v/>
      </c>
    </row>
    <row r="136" spans="1:19">
      <c r="A136" s="37">
        <v>127</v>
      </c>
      <c r="B136" s="6"/>
      <c r="C136" s="6"/>
      <c r="D136" s="212"/>
      <c r="E136" s="211"/>
      <c r="F136" s="307"/>
      <c r="G136" s="77"/>
      <c r="H136" s="215"/>
      <c r="I136" s="215"/>
      <c r="J136" s="211"/>
      <c r="K136" s="25"/>
      <c r="L136" s="31"/>
      <c r="M136" s="354" t="str">
        <f t="shared" si="8"/>
        <v/>
      </c>
      <c r="N136" s="298"/>
      <c r="O136" s="342" t="b">
        <f t="shared" si="12"/>
        <v>0</v>
      </c>
      <c r="P136" s="353">
        <f t="shared" si="14"/>
        <v>1</v>
      </c>
      <c r="Q136" s="354" t="str">
        <f t="shared" si="9"/>
        <v/>
      </c>
      <c r="R136" s="354" t="str">
        <f t="shared" si="10"/>
        <v/>
      </c>
      <c r="S136" s="354" t="str">
        <f t="shared" si="11"/>
        <v/>
      </c>
    </row>
    <row r="137" spans="1:19">
      <c r="A137" s="37">
        <v>128</v>
      </c>
      <c r="B137" s="6"/>
      <c r="C137" s="6"/>
      <c r="D137" s="212"/>
      <c r="E137" s="211"/>
      <c r="F137" s="307"/>
      <c r="G137" s="77"/>
      <c r="H137" s="215"/>
      <c r="I137" s="215"/>
      <c r="J137" s="211"/>
      <c r="K137" s="25"/>
      <c r="L137" s="31"/>
      <c r="M137" s="354" t="str">
        <f t="shared" si="8"/>
        <v/>
      </c>
      <c r="N137" s="298"/>
      <c r="O137" s="342" t="b">
        <f t="shared" si="12"/>
        <v>0</v>
      </c>
      <c r="P137" s="353">
        <f t="shared" si="14"/>
        <v>1</v>
      </c>
      <c r="Q137" s="354" t="str">
        <f t="shared" si="9"/>
        <v/>
      </c>
      <c r="R137" s="354" t="str">
        <f t="shared" si="10"/>
        <v/>
      </c>
      <c r="S137" s="354" t="str">
        <f t="shared" si="11"/>
        <v/>
      </c>
    </row>
    <row r="138" spans="1:19">
      <c r="A138" s="37">
        <v>129</v>
      </c>
      <c r="B138" s="6"/>
      <c r="C138" s="6"/>
      <c r="D138" s="212"/>
      <c r="E138" s="211"/>
      <c r="F138" s="307"/>
      <c r="G138" s="77"/>
      <c r="H138" s="215"/>
      <c r="I138" s="215"/>
      <c r="J138" s="211"/>
      <c r="K138" s="25"/>
      <c r="L138" s="31"/>
      <c r="M138" s="354" t="str">
        <f t="shared" ref="M138:M201" si="15">IF(
OR(
$B138="",$C138="",$D138="",$E138="",$E138&lt;an_initial,$E138&gt;an_final,$O138=FALSE),"",IF(
$G138="","",IF(
OR(
$H138="X",$H138="x"),100*$F138/10000,IF(
OR(
$I138="X",$I138="x"),80*$F138/10000,IF(
OR(
$K138="X",$K138="x"),100*(
IF(
$P138&lt;=5,0.3,0.2))*$F138/10000,IF(
OR(
$L138="X",$L138="x"),80*(
IF(
$P138&lt;=5,0.3,0.2))*$F138/10000,""))))))</f>
        <v/>
      </c>
      <c r="N138" s="298"/>
      <c r="O138" s="342" t="b">
        <f t="shared" si="12"/>
        <v>0</v>
      </c>
      <c r="P138" s="353">
        <f t="shared" si="14"/>
        <v>1</v>
      </c>
      <c r="Q138" s="354" t="str">
        <f t="shared" ref="Q138:Q201" si="16">IF(
OR(
$B138="",$C138="",$D138="",$E138="",$E138&lt;an_initial,$E138&gt;an_final,$O138=FALSE),"",IF(
$G138="","",IF(
OR(
$H138="X",$H138="x"),100*$F138/10000,"")))</f>
        <v/>
      </c>
      <c r="R138" s="354" t="str">
        <f t="shared" ref="R138:R201" si="17">IF(
OR(
$B138="",$C138="",$D138="",$E138="",$E138&lt;an_initial,$E138&gt;an_final,$O138=FALSE),"",IF(
$G138="","",IF(
OR(
$I138="X",$I138="x"),80*$F138/10000,"")))</f>
        <v/>
      </c>
      <c r="S138" s="354" t="str">
        <f t="shared" ref="S138:S201" si="18">IF(
OR(
$B138="",$C138="",$D138="",$E138="",$E138&lt;an_initial,$E138&gt;an_final,$O138=FALSE),"",IF(
$G138="","",IF(
OR(
$K138="X",$K138="x"),100*(
IF(
$P138&lt;=5,0.3,0.2))*$F138/10000,IF(
OR(
$L138="X",$L138="x"),80*(
IF(
$P138&lt;=5,0.3,0.2))*$F138/10000,""))))</f>
        <v/>
      </c>
    </row>
    <row r="139" spans="1:19">
      <c r="A139" s="37">
        <v>130</v>
      </c>
      <c r="B139" s="6"/>
      <c r="C139" s="6"/>
      <c r="D139" s="212"/>
      <c r="E139" s="211"/>
      <c r="F139" s="307"/>
      <c r="G139" s="77"/>
      <c r="H139" s="215"/>
      <c r="I139" s="215"/>
      <c r="J139" s="211"/>
      <c r="K139" s="25"/>
      <c r="L139" s="31"/>
      <c r="M139" s="354" t="str">
        <f t="shared" si="15"/>
        <v/>
      </c>
      <c r="N139" s="298"/>
      <c r="O139" s="342" t="b">
        <f t="shared" ref="O139:O303" si="19">IF(nume_candidat="",FALSE,ISNUMBER(SEARCH(nume_candidat,$B139)))</f>
        <v>0</v>
      </c>
      <c r="P139" s="353">
        <f t="shared" ref="P139:P271" si="20">LEN(B139)-LEN(SUBSTITUTE(B139,",",""))+1</f>
        <v>1</v>
      </c>
      <c r="Q139" s="354" t="str">
        <f t="shared" si="16"/>
        <v/>
      </c>
      <c r="R139" s="354" t="str">
        <f t="shared" si="17"/>
        <v/>
      </c>
      <c r="S139" s="354" t="str">
        <f t="shared" si="18"/>
        <v/>
      </c>
    </row>
    <row r="140" spans="1:19">
      <c r="A140" s="37">
        <v>131</v>
      </c>
      <c r="B140" s="6"/>
      <c r="C140" s="6"/>
      <c r="D140" s="212"/>
      <c r="E140" s="211"/>
      <c r="F140" s="307"/>
      <c r="G140" s="77"/>
      <c r="H140" s="215"/>
      <c r="I140" s="215"/>
      <c r="J140" s="211"/>
      <c r="K140" s="25"/>
      <c r="L140" s="31"/>
      <c r="M140" s="354" t="str">
        <f t="shared" si="15"/>
        <v/>
      </c>
      <c r="N140" s="298"/>
      <c r="O140" s="342" t="b">
        <f t="shared" si="19"/>
        <v>0</v>
      </c>
      <c r="P140" s="353">
        <f t="shared" si="20"/>
        <v>1</v>
      </c>
      <c r="Q140" s="354" t="str">
        <f t="shared" si="16"/>
        <v/>
      </c>
      <c r="R140" s="354" t="str">
        <f t="shared" si="17"/>
        <v/>
      </c>
      <c r="S140" s="354" t="str">
        <f t="shared" si="18"/>
        <v/>
      </c>
    </row>
    <row r="141" spans="1:19">
      <c r="A141" s="37">
        <v>132</v>
      </c>
      <c r="B141" s="6"/>
      <c r="C141" s="6"/>
      <c r="D141" s="212"/>
      <c r="E141" s="211"/>
      <c r="F141" s="307"/>
      <c r="G141" s="77"/>
      <c r="H141" s="215"/>
      <c r="I141" s="215"/>
      <c r="J141" s="211"/>
      <c r="K141" s="25"/>
      <c r="L141" s="31"/>
      <c r="M141" s="354" t="str">
        <f t="shared" si="15"/>
        <v/>
      </c>
      <c r="N141" s="298"/>
      <c r="O141" s="342" t="b">
        <f t="shared" si="19"/>
        <v>0</v>
      </c>
      <c r="P141" s="353">
        <f t="shared" si="20"/>
        <v>1</v>
      </c>
      <c r="Q141" s="354" t="str">
        <f t="shared" si="16"/>
        <v/>
      </c>
      <c r="R141" s="354" t="str">
        <f t="shared" si="17"/>
        <v/>
      </c>
      <c r="S141" s="354" t="str">
        <f t="shared" si="18"/>
        <v/>
      </c>
    </row>
    <row r="142" spans="1:19">
      <c r="A142" s="37">
        <v>133</v>
      </c>
      <c r="B142" s="6"/>
      <c r="C142" s="6"/>
      <c r="D142" s="212"/>
      <c r="E142" s="211"/>
      <c r="F142" s="307"/>
      <c r="G142" s="77"/>
      <c r="H142" s="215"/>
      <c r="I142" s="215"/>
      <c r="J142" s="211"/>
      <c r="K142" s="25"/>
      <c r="L142" s="31"/>
      <c r="M142" s="354" t="str">
        <f t="shared" si="15"/>
        <v/>
      </c>
      <c r="N142" s="298"/>
      <c r="O142" s="342" t="b">
        <f t="shared" si="19"/>
        <v>0</v>
      </c>
      <c r="P142" s="353">
        <f t="shared" si="20"/>
        <v>1</v>
      </c>
      <c r="Q142" s="354" t="str">
        <f t="shared" si="16"/>
        <v/>
      </c>
      <c r="R142" s="354" t="str">
        <f t="shared" si="17"/>
        <v/>
      </c>
      <c r="S142" s="354" t="str">
        <f t="shared" si="18"/>
        <v/>
      </c>
    </row>
    <row r="143" spans="1:19">
      <c r="A143" s="37">
        <v>134</v>
      </c>
      <c r="B143" s="6"/>
      <c r="C143" s="6"/>
      <c r="D143" s="212"/>
      <c r="E143" s="211"/>
      <c r="F143" s="307"/>
      <c r="G143" s="77"/>
      <c r="H143" s="215"/>
      <c r="I143" s="215"/>
      <c r="J143" s="211"/>
      <c r="K143" s="25"/>
      <c r="L143" s="31"/>
      <c r="M143" s="354" t="str">
        <f t="shared" si="15"/>
        <v/>
      </c>
      <c r="N143" s="298"/>
      <c r="O143" s="342" t="b">
        <f t="shared" si="19"/>
        <v>0</v>
      </c>
      <c r="P143" s="353">
        <f t="shared" si="20"/>
        <v>1</v>
      </c>
      <c r="Q143" s="354" t="str">
        <f t="shared" si="16"/>
        <v/>
      </c>
      <c r="R143" s="354" t="str">
        <f t="shared" si="17"/>
        <v/>
      </c>
      <c r="S143" s="354" t="str">
        <f t="shared" si="18"/>
        <v/>
      </c>
    </row>
    <row r="144" spans="1:19">
      <c r="A144" s="37">
        <v>135</v>
      </c>
      <c r="B144" s="6"/>
      <c r="C144" s="6"/>
      <c r="D144" s="212"/>
      <c r="E144" s="211"/>
      <c r="F144" s="307"/>
      <c r="G144" s="77"/>
      <c r="H144" s="215"/>
      <c r="I144" s="215"/>
      <c r="J144" s="211"/>
      <c r="K144" s="25"/>
      <c r="L144" s="31"/>
      <c r="M144" s="354" t="str">
        <f t="shared" si="15"/>
        <v/>
      </c>
      <c r="N144" s="298"/>
      <c r="O144" s="342" t="b">
        <f t="shared" si="19"/>
        <v>0</v>
      </c>
      <c r="P144" s="353">
        <f t="shared" si="20"/>
        <v>1</v>
      </c>
      <c r="Q144" s="354" t="str">
        <f t="shared" si="16"/>
        <v/>
      </c>
      <c r="R144" s="354" t="str">
        <f t="shared" si="17"/>
        <v/>
      </c>
      <c r="S144" s="354" t="str">
        <f t="shared" si="18"/>
        <v/>
      </c>
    </row>
    <row r="145" spans="1:19">
      <c r="A145" s="37">
        <v>136</v>
      </c>
      <c r="B145" s="6"/>
      <c r="C145" s="6"/>
      <c r="D145" s="212"/>
      <c r="E145" s="211"/>
      <c r="F145" s="307"/>
      <c r="G145" s="77"/>
      <c r="H145" s="215"/>
      <c r="I145" s="215"/>
      <c r="J145" s="211"/>
      <c r="K145" s="25"/>
      <c r="L145" s="31"/>
      <c r="M145" s="354" t="str">
        <f t="shared" si="15"/>
        <v/>
      </c>
      <c r="N145" s="298"/>
      <c r="O145" s="342" t="b">
        <f t="shared" si="19"/>
        <v>0</v>
      </c>
      <c r="P145" s="353">
        <f t="shared" si="20"/>
        <v>1</v>
      </c>
      <c r="Q145" s="354" t="str">
        <f t="shared" si="16"/>
        <v/>
      </c>
      <c r="R145" s="354" t="str">
        <f t="shared" si="17"/>
        <v/>
      </c>
      <c r="S145" s="354" t="str">
        <f t="shared" si="18"/>
        <v/>
      </c>
    </row>
    <row r="146" spans="1:19">
      <c r="A146" s="37">
        <v>137</v>
      </c>
      <c r="B146" s="6"/>
      <c r="C146" s="6"/>
      <c r="D146" s="212"/>
      <c r="E146" s="211"/>
      <c r="F146" s="307"/>
      <c r="G146" s="77"/>
      <c r="H146" s="215"/>
      <c r="I146" s="215"/>
      <c r="J146" s="211"/>
      <c r="K146" s="25"/>
      <c r="L146" s="31"/>
      <c r="M146" s="354" t="str">
        <f t="shared" si="15"/>
        <v/>
      </c>
      <c r="N146" s="298"/>
      <c r="O146" s="342" t="b">
        <f t="shared" si="19"/>
        <v>0</v>
      </c>
      <c r="P146" s="353">
        <f t="shared" si="20"/>
        <v>1</v>
      </c>
      <c r="Q146" s="354" t="str">
        <f t="shared" si="16"/>
        <v/>
      </c>
      <c r="R146" s="354" t="str">
        <f t="shared" si="17"/>
        <v/>
      </c>
      <c r="S146" s="354" t="str">
        <f t="shared" si="18"/>
        <v/>
      </c>
    </row>
    <row r="147" spans="1:19">
      <c r="A147" s="37">
        <v>138</v>
      </c>
      <c r="B147" s="6"/>
      <c r="C147" s="6"/>
      <c r="D147" s="212"/>
      <c r="E147" s="211"/>
      <c r="F147" s="307"/>
      <c r="G147" s="77"/>
      <c r="H147" s="215"/>
      <c r="I147" s="215"/>
      <c r="J147" s="211"/>
      <c r="K147" s="25"/>
      <c r="L147" s="31"/>
      <c r="M147" s="354" t="str">
        <f t="shared" si="15"/>
        <v/>
      </c>
      <c r="N147" s="298"/>
      <c r="O147" s="342" t="b">
        <f t="shared" si="19"/>
        <v>0</v>
      </c>
      <c r="P147" s="353">
        <f t="shared" si="20"/>
        <v>1</v>
      </c>
      <c r="Q147" s="354" t="str">
        <f t="shared" si="16"/>
        <v/>
      </c>
      <c r="R147" s="354" t="str">
        <f t="shared" si="17"/>
        <v/>
      </c>
      <c r="S147" s="354" t="str">
        <f t="shared" si="18"/>
        <v/>
      </c>
    </row>
    <row r="148" spans="1:19">
      <c r="A148" s="37">
        <v>139</v>
      </c>
      <c r="B148" s="6"/>
      <c r="C148" s="6"/>
      <c r="D148" s="212"/>
      <c r="E148" s="211"/>
      <c r="F148" s="307"/>
      <c r="G148" s="77"/>
      <c r="H148" s="215"/>
      <c r="I148" s="215"/>
      <c r="J148" s="211"/>
      <c r="K148" s="25"/>
      <c r="L148" s="31"/>
      <c r="M148" s="354" t="str">
        <f t="shared" si="15"/>
        <v/>
      </c>
      <c r="N148" s="298"/>
      <c r="O148" s="342" t="b">
        <f t="shared" si="19"/>
        <v>0</v>
      </c>
      <c r="P148" s="353">
        <f t="shared" si="20"/>
        <v>1</v>
      </c>
      <c r="Q148" s="354" t="str">
        <f t="shared" si="16"/>
        <v/>
      </c>
      <c r="R148" s="354" t="str">
        <f t="shared" si="17"/>
        <v/>
      </c>
      <c r="S148" s="354" t="str">
        <f t="shared" si="18"/>
        <v/>
      </c>
    </row>
    <row r="149" spans="1:19">
      <c r="A149" s="37">
        <v>140</v>
      </c>
      <c r="B149" s="6"/>
      <c r="C149" s="6"/>
      <c r="D149" s="212"/>
      <c r="E149" s="211"/>
      <c r="F149" s="307"/>
      <c r="G149" s="77"/>
      <c r="H149" s="215"/>
      <c r="I149" s="215"/>
      <c r="J149" s="211"/>
      <c r="K149" s="25"/>
      <c r="L149" s="31"/>
      <c r="M149" s="354" t="str">
        <f t="shared" si="15"/>
        <v/>
      </c>
      <c r="N149" s="298"/>
      <c r="O149" s="342" t="b">
        <f t="shared" si="19"/>
        <v>0</v>
      </c>
      <c r="P149" s="353">
        <f t="shared" si="20"/>
        <v>1</v>
      </c>
      <c r="Q149" s="354" t="str">
        <f t="shared" si="16"/>
        <v/>
      </c>
      <c r="R149" s="354" t="str">
        <f t="shared" si="17"/>
        <v/>
      </c>
      <c r="S149" s="354" t="str">
        <f t="shared" si="18"/>
        <v/>
      </c>
    </row>
    <row r="150" spans="1:19">
      <c r="A150" s="37">
        <v>141</v>
      </c>
      <c r="B150" s="6"/>
      <c r="C150" s="6"/>
      <c r="D150" s="212"/>
      <c r="E150" s="211"/>
      <c r="F150" s="307"/>
      <c r="G150" s="77"/>
      <c r="H150" s="215"/>
      <c r="I150" s="215"/>
      <c r="J150" s="211"/>
      <c r="K150" s="25"/>
      <c r="L150" s="31"/>
      <c r="M150" s="354" t="str">
        <f t="shared" si="15"/>
        <v/>
      </c>
      <c r="N150" s="298"/>
      <c r="O150" s="342" t="b">
        <f t="shared" si="19"/>
        <v>0</v>
      </c>
      <c r="P150" s="353">
        <f t="shared" si="20"/>
        <v>1</v>
      </c>
      <c r="Q150" s="354" t="str">
        <f t="shared" si="16"/>
        <v/>
      </c>
      <c r="R150" s="354" t="str">
        <f t="shared" si="17"/>
        <v/>
      </c>
      <c r="S150" s="354" t="str">
        <f t="shared" si="18"/>
        <v/>
      </c>
    </row>
    <row r="151" spans="1:19">
      <c r="A151" s="37">
        <v>142</v>
      </c>
      <c r="B151" s="6"/>
      <c r="C151" s="6"/>
      <c r="D151" s="212"/>
      <c r="E151" s="211"/>
      <c r="F151" s="307"/>
      <c r="G151" s="77"/>
      <c r="H151" s="215"/>
      <c r="I151" s="215"/>
      <c r="J151" s="211"/>
      <c r="K151" s="25"/>
      <c r="L151" s="31"/>
      <c r="M151" s="354" t="str">
        <f t="shared" si="15"/>
        <v/>
      </c>
      <c r="N151" s="298"/>
      <c r="O151" s="342" t="b">
        <f t="shared" si="19"/>
        <v>0</v>
      </c>
      <c r="P151" s="353">
        <f t="shared" si="20"/>
        <v>1</v>
      </c>
      <c r="Q151" s="354" t="str">
        <f t="shared" si="16"/>
        <v/>
      </c>
      <c r="R151" s="354" t="str">
        <f t="shared" si="17"/>
        <v/>
      </c>
      <c r="S151" s="354" t="str">
        <f t="shared" si="18"/>
        <v/>
      </c>
    </row>
    <row r="152" spans="1:19">
      <c r="A152" s="37">
        <v>143</v>
      </c>
      <c r="B152" s="6"/>
      <c r="C152" s="6"/>
      <c r="D152" s="212"/>
      <c r="E152" s="211"/>
      <c r="F152" s="307"/>
      <c r="G152" s="77"/>
      <c r="H152" s="215"/>
      <c r="I152" s="215"/>
      <c r="J152" s="211"/>
      <c r="K152" s="25"/>
      <c r="L152" s="31"/>
      <c r="M152" s="354" t="str">
        <f t="shared" si="15"/>
        <v/>
      </c>
      <c r="N152" s="298"/>
      <c r="O152" s="342" t="b">
        <f t="shared" si="19"/>
        <v>0</v>
      </c>
      <c r="P152" s="353">
        <f t="shared" si="20"/>
        <v>1</v>
      </c>
      <c r="Q152" s="354" t="str">
        <f t="shared" si="16"/>
        <v/>
      </c>
      <c r="R152" s="354" t="str">
        <f t="shared" si="17"/>
        <v/>
      </c>
      <c r="S152" s="354" t="str">
        <f t="shared" si="18"/>
        <v/>
      </c>
    </row>
    <row r="153" spans="1:19">
      <c r="A153" s="37">
        <v>144</v>
      </c>
      <c r="B153" s="6"/>
      <c r="C153" s="6"/>
      <c r="D153" s="212"/>
      <c r="E153" s="211"/>
      <c r="F153" s="307"/>
      <c r="G153" s="77"/>
      <c r="H153" s="215"/>
      <c r="I153" s="215"/>
      <c r="J153" s="211"/>
      <c r="K153" s="25"/>
      <c r="L153" s="31"/>
      <c r="M153" s="354" t="str">
        <f t="shared" si="15"/>
        <v/>
      </c>
      <c r="N153" s="298"/>
      <c r="O153" s="342" t="b">
        <f t="shared" si="19"/>
        <v>0</v>
      </c>
      <c r="P153" s="353">
        <f t="shared" si="20"/>
        <v>1</v>
      </c>
      <c r="Q153" s="354" t="str">
        <f t="shared" si="16"/>
        <v/>
      </c>
      <c r="R153" s="354" t="str">
        <f t="shared" si="17"/>
        <v/>
      </c>
      <c r="S153" s="354" t="str">
        <f t="shared" si="18"/>
        <v/>
      </c>
    </row>
    <row r="154" spans="1:19">
      <c r="A154" s="37">
        <v>145</v>
      </c>
      <c r="B154" s="6"/>
      <c r="C154" s="6"/>
      <c r="D154" s="212"/>
      <c r="E154" s="211"/>
      <c r="F154" s="307"/>
      <c r="G154" s="77"/>
      <c r="H154" s="215"/>
      <c r="I154" s="215"/>
      <c r="J154" s="211"/>
      <c r="K154" s="25"/>
      <c r="L154" s="31"/>
      <c r="M154" s="354" t="str">
        <f t="shared" si="15"/>
        <v/>
      </c>
      <c r="N154" s="298"/>
      <c r="O154" s="342" t="b">
        <f t="shared" si="19"/>
        <v>0</v>
      </c>
      <c r="P154" s="353">
        <f t="shared" si="20"/>
        <v>1</v>
      </c>
      <c r="Q154" s="354" t="str">
        <f t="shared" si="16"/>
        <v/>
      </c>
      <c r="R154" s="354" t="str">
        <f t="shared" si="17"/>
        <v/>
      </c>
      <c r="S154" s="354" t="str">
        <f t="shared" si="18"/>
        <v/>
      </c>
    </row>
    <row r="155" spans="1:19">
      <c r="A155" s="37">
        <v>146</v>
      </c>
      <c r="B155" s="6"/>
      <c r="C155" s="6"/>
      <c r="D155" s="212"/>
      <c r="E155" s="211"/>
      <c r="F155" s="307"/>
      <c r="G155" s="77"/>
      <c r="H155" s="215"/>
      <c r="I155" s="215"/>
      <c r="J155" s="211"/>
      <c r="K155" s="25"/>
      <c r="L155" s="31"/>
      <c r="M155" s="354" t="str">
        <f t="shared" si="15"/>
        <v/>
      </c>
      <c r="N155" s="298"/>
      <c r="O155" s="342" t="b">
        <f t="shared" si="19"/>
        <v>0</v>
      </c>
      <c r="P155" s="353">
        <f t="shared" si="20"/>
        <v>1</v>
      </c>
      <c r="Q155" s="354" t="str">
        <f t="shared" si="16"/>
        <v/>
      </c>
      <c r="R155" s="354" t="str">
        <f t="shared" si="17"/>
        <v/>
      </c>
      <c r="S155" s="354" t="str">
        <f t="shared" si="18"/>
        <v/>
      </c>
    </row>
    <row r="156" spans="1:19">
      <c r="A156" s="37">
        <v>147</v>
      </c>
      <c r="B156" s="6"/>
      <c r="C156" s="6"/>
      <c r="D156" s="212"/>
      <c r="E156" s="211"/>
      <c r="F156" s="307"/>
      <c r="G156" s="77"/>
      <c r="H156" s="215"/>
      <c r="I156" s="215"/>
      <c r="J156" s="211"/>
      <c r="K156" s="25"/>
      <c r="L156" s="31"/>
      <c r="M156" s="354" t="str">
        <f t="shared" si="15"/>
        <v/>
      </c>
      <c r="N156" s="298"/>
      <c r="O156" s="342" t="b">
        <f t="shared" si="19"/>
        <v>0</v>
      </c>
      <c r="P156" s="353">
        <f t="shared" si="20"/>
        <v>1</v>
      </c>
      <c r="Q156" s="354" t="str">
        <f t="shared" si="16"/>
        <v/>
      </c>
      <c r="R156" s="354" t="str">
        <f t="shared" si="17"/>
        <v/>
      </c>
      <c r="S156" s="354" t="str">
        <f t="shared" si="18"/>
        <v/>
      </c>
    </row>
    <row r="157" spans="1:19">
      <c r="A157" s="37">
        <v>148</v>
      </c>
      <c r="B157" s="6"/>
      <c r="C157" s="6"/>
      <c r="D157" s="212"/>
      <c r="E157" s="211"/>
      <c r="F157" s="307"/>
      <c r="G157" s="77"/>
      <c r="H157" s="215"/>
      <c r="I157" s="215"/>
      <c r="J157" s="211"/>
      <c r="K157" s="25"/>
      <c r="L157" s="31"/>
      <c r="M157" s="354" t="str">
        <f t="shared" si="15"/>
        <v/>
      </c>
      <c r="N157" s="298"/>
      <c r="O157" s="342" t="b">
        <f t="shared" si="19"/>
        <v>0</v>
      </c>
      <c r="P157" s="353">
        <f t="shared" si="20"/>
        <v>1</v>
      </c>
      <c r="Q157" s="354" t="str">
        <f t="shared" si="16"/>
        <v/>
      </c>
      <c r="R157" s="354" t="str">
        <f t="shared" si="17"/>
        <v/>
      </c>
      <c r="S157" s="354" t="str">
        <f t="shared" si="18"/>
        <v/>
      </c>
    </row>
    <row r="158" spans="1:19">
      <c r="A158" s="37">
        <v>149</v>
      </c>
      <c r="B158" s="6"/>
      <c r="C158" s="6"/>
      <c r="D158" s="212"/>
      <c r="E158" s="211"/>
      <c r="F158" s="307"/>
      <c r="G158" s="77"/>
      <c r="H158" s="215"/>
      <c r="I158" s="215"/>
      <c r="J158" s="211"/>
      <c r="K158" s="25"/>
      <c r="L158" s="31"/>
      <c r="M158" s="354" t="str">
        <f t="shared" si="15"/>
        <v/>
      </c>
      <c r="N158" s="298"/>
      <c r="O158" s="342" t="b">
        <f t="shared" si="19"/>
        <v>0</v>
      </c>
      <c r="P158" s="353">
        <f t="shared" si="20"/>
        <v>1</v>
      </c>
      <c r="Q158" s="354" t="str">
        <f t="shared" si="16"/>
        <v/>
      </c>
      <c r="R158" s="354" t="str">
        <f t="shared" si="17"/>
        <v/>
      </c>
      <c r="S158" s="354" t="str">
        <f t="shared" si="18"/>
        <v/>
      </c>
    </row>
    <row r="159" spans="1:19">
      <c r="A159" s="37">
        <v>150</v>
      </c>
      <c r="B159" s="6"/>
      <c r="C159" s="6"/>
      <c r="D159" s="212"/>
      <c r="E159" s="211"/>
      <c r="F159" s="307"/>
      <c r="G159" s="77"/>
      <c r="H159" s="215"/>
      <c r="I159" s="215"/>
      <c r="J159" s="211"/>
      <c r="K159" s="25"/>
      <c r="L159" s="31"/>
      <c r="M159" s="354" t="str">
        <f t="shared" si="15"/>
        <v/>
      </c>
      <c r="N159" s="298"/>
      <c r="O159" s="342" t="b">
        <f t="shared" si="19"/>
        <v>0</v>
      </c>
      <c r="P159" s="353">
        <f t="shared" si="20"/>
        <v>1</v>
      </c>
      <c r="Q159" s="354" t="str">
        <f t="shared" si="16"/>
        <v/>
      </c>
      <c r="R159" s="354" t="str">
        <f t="shared" si="17"/>
        <v/>
      </c>
      <c r="S159" s="354" t="str">
        <f t="shared" si="18"/>
        <v/>
      </c>
    </row>
    <row r="160" spans="1:19">
      <c r="A160" s="37">
        <v>151</v>
      </c>
      <c r="B160" s="6"/>
      <c r="C160" s="6"/>
      <c r="D160" s="408"/>
      <c r="E160" s="410"/>
      <c r="F160" s="307"/>
      <c r="G160" s="77"/>
      <c r="H160" s="411"/>
      <c r="I160" s="411"/>
      <c r="J160" s="410"/>
      <c r="K160" s="25"/>
      <c r="L160" s="31"/>
      <c r="M160" s="354" t="str">
        <f t="shared" si="15"/>
        <v/>
      </c>
      <c r="N160" s="298"/>
      <c r="O160" s="342" t="b">
        <f t="shared" si="19"/>
        <v>0</v>
      </c>
      <c r="P160" s="353">
        <f t="shared" ref="P160:P260" si="21">LEN(B160)-LEN(SUBSTITUTE(B160,",",""))+1</f>
        <v>1</v>
      </c>
      <c r="Q160" s="354" t="str">
        <f t="shared" si="16"/>
        <v/>
      </c>
      <c r="R160" s="354" t="str">
        <f t="shared" si="17"/>
        <v/>
      </c>
      <c r="S160" s="354" t="str">
        <f t="shared" si="18"/>
        <v/>
      </c>
    </row>
    <row r="161" spans="1:19">
      <c r="A161" s="37">
        <v>152</v>
      </c>
      <c r="B161" s="6"/>
      <c r="C161" s="6"/>
      <c r="D161" s="408"/>
      <c r="E161" s="410"/>
      <c r="F161" s="307"/>
      <c r="G161" s="77"/>
      <c r="H161" s="411"/>
      <c r="I161" s="411"/>
      <c r="J161" s="410"/>
      <c r="K161" s="25"/>
      <c r="L161" s="31"/>
      <c r="M161" s="354" t="str">
        <f t="shared" si="15"/>
        <v/>
      </c>
      <c r="N161" s="298"/>
      <c r="O161" s="342" t="b">
        <f t="shared" si="19"/>
        <v>0</v>
      </c>
      <c r="P161" s="353">
        <f t="shared" si="21"/>
        <v>1</v>
      </c>
      <c r="Q161" s="354" t="str">
        <f t="shared" si="16"/>
        <v/>
      </c>
      <c r="R161" s="354" t="str">
        <f t="shared" si="17"/>
        <v/>
      </c>
      <c r="S161" s="354" t="str">
        <f t="shared" si="18"/>
        <v/>
      </c>
    </row>
    <row r="162" spans="1:19">
      <c r="A162" s="37">
        <v>153</v>
      </c>
      <c r="B162" s="6"/>
      <c r="C162" s="6"/>
      <c r="D162" s="408"/>
      <c r="E162" s="410"/>
      <c r="F162" s="307"/>
      <c r="G162" s="77"/>
      <c r="H162" s="411"/>
      <c r="I162" s="411"/>
      <c r="J162" s="410"/>
      <c r="K162" s="25"/>
      <c r="L162" s="31"/>
      <c r="M162" s="354" t="str">
        <f t="shared" si="15"/>
        <v/>
      </c>
      <c r="N162" s="298"/>
      <c r="O162" s="342" t="b">
        <f t="shared" si="19"/>
        <v>0</v>
      </c>
      <c r="P162" s="353">
        <f t="shared" si="21"/>
        <v>1</v>
      </c>
      <c r="Q162" s="354" t="str">
        <f t="shared" si="16"/>
        <v/>
      </c>
      <c r="R162" s="354" t="str">
        <f t="shared" si="17"/>
        <v/>
      </c>
      <c r="S162" s="354" t="str">
        <f t="shared" si="18"/>
        <v/>
      </c>
    </row>
    <row r="163" spans="1:19">
      <c r="A163" s="37">
        <v>154</v>
      </c>
      <c r="B163" s="6"/>
      <c r="C163" s="6"/>
      <c r="D163" s="408"/>
      <c r="E163" s="410"/>
      <c r="F163" s="307"/>
      <c r="G163" s="77"/>
      <c r="H163" s="411"/>
      <c r="I163" s="411"/>
      <c r="J163" s="410"/>
      <c r="K163" s="25"/>
      <c r="L163" s="31"/>
      <c r="M163" s="354" t="str">
        <f t="shared" si="15"/>
        <v/>
      </c>
      <c r="N163" s="298"/>
      <c r="O163" s="342" t="b">
        <f t="shared" si="19"/>
        <v>0</v>
      </c>
      <c r="P163" s="353">
        <f t="shared" si="21"/>
        <v>1</v>
      </c>
      <c r="Q163" s="354" t="str">
        <f t="shared" si="16"/>
        <v/>
      </c>
      <c r="R163" s="354" t="str">
        <f t="shared" si="17"/>
        <v/>
      </c>
      <c r="S163" s="354" t="str">
        <f t="shared" si="18"/>
        <v/>
      </c>
    </row>
    <row r="164" spans="1:19">
      <c r="A164" s="37">
        <v>155</v>
      </c>
      <c r="B164" s="6"/>
      <c r="C164" s="6"/>
      <c r="D164" s="408"/>
      <c r="E164" s="410"/>
      <c r="F164" s="307"/>
      <c r="G164" s="77"/>
      <c r="H164" s="411"/>
      <c r="I164" s="411"/>
      <c r="J164" s="410"/>
      <c r="K164" s="25"/>
      <c r="L164" s="31"/>
      <c r="M164" s="354" t="str">
        <f t="shared" si="15"/>
        <v/>
      </c>
      <c r="N164" s="298"/>
      <c r="O164" s="342" t="b">
        <f t="shared" si="19"/>
        <v>0</v>
      </c>
      <c r="P164" s="353">
        <f t="shared" si="21"/>
        <v>1</v>
      </c>
      <c r="Q164" s="354" t="str">
        <f t="shared" si="16"/>
        <v/>
      </c>
      <c r="R164" s="354" t="str">
        <f t="shared" si="17"/>
        <v/>
      </c>
      <c r="S164" s="354" t="str">
        <f t="shared" si="18"/>
        <v/>
      </c>
    </row>
    <row r="165" spans="1:19">
      <c r="A165" s="37">
        <v>156</v>
      </c>
      <c r="B165" s="6"/>
      <c r="C165" s="6"/>
      <c r="D165" s="408"/>
      <c r="E165" s="410"/>
      <c r="F165" s="307"/>
      <c r="G165" s="77"/>
      <c r="H165" s="411"/>
      <c r="I165" s="411"/>
      <c r="J165" s="410"/>
      <c r="K165" s="25"/>
      <c r="L165" s="31"/>
      <c r="M165" s="354" t="str">
        <f t="shared" si="15"/>
        <v/>
      </c>
      <c r="N165" s="298"/>
      <c r="O165" s="342" t="b">
        <f t="shared" si="19"/>
        <v>0</v>
      </c>
      <c r="P165" s="353">
        <f t="shared" si="21"/>
        <v>1</v>
      </c>
      <c r="Q165" s="354" t="str">
        <f t="shared" si="16"/>
        <v/>
      </c>
      <c r="R165" s="354" t="str">
        <f t="shared" si="17"/>
        <v/>
      </c>
      <c r="S165" s="354" t="str">
        <f t="shared" si="18"/>
        <v/>
      </c>
    </row>
    <row r="166" spans="1:19">
      <c r="A166" s="37">
        <v>157</v>
      </c>
      <c r="B166" s="6"/>
      <c r="C166" s="6"/>
      <c r="D166" s="408"/>
      <c r="E166" s="410"/>
      <c r="F166" s="307"/>
      <c r="G166" s="77"/>
      <c r="H166" s="411"/>
      <c r="I166" s="411"/>
      <c r="J166" s="410"/>
      <c r="K166" s="25"/>
      <c r="L166" s="31"/>
      <c r="M166" s="354" t="str">
        <f t="shared" si="15"/>
        <v/>
      </c>
      <c r="N166" s="298"/>
      <c r="O166" s="342" t="b">
        <f t="shared" si="19"/>
        <v>0</v>
      </c>
      <c r="P166" s="353">
        <f t="shared" si="21"/>
        <v>1</v>
      </c>
      <c r="Q166" s="354" t="str">
        <f t="shared" si="16"/>
        <v/>
      </c>
      <c r="R166" s="354" t="str">
        <f t="shared" si="17"/>
        <v/>
      </c>
      <c r="S166" s="354" t="str">
        <f t="shared" si="18"/>
        <v/>
      </c>
    </row>
    <row r="167" spans="1:19">
      <c r="A167" s="37">
        <v>158</v>
      </c>
      <c r="B167" s="6"/>
      <c r="C167" s="6"/>
      <c r="D167" s="408"/>
      <c r="E167" s="410"/>
      <c r="F167" s="307"/>
      <c r="G167" s="77"/>
      <c r="H167" s="411"/>
      <c r="I167" s="411"/>
      <c r="J167" s="410"/>
      <c r="K167" s="25"/>
      <c r="L167" s="31"/>
      <c r="M167" s="354" t="str">
        <f t="shared" si="15"/>
        <v/>
      </c>
      <c r="N167" s="298"/>
      <c r="O167" s="342" t="b">
        <f t="shared" si="19"/>
        <v>0</v>
      </c>
      <c r="P167" s="353">
        <f t="shared" si="21"/>
        <v>1</v>
      </c>
      <c r="Q167" s="354" t="str">
        <f t="shared" si="16"/>
        <v/>
      </c>
      <c r="R167" s="354" t="str">
        <f t="shared" si="17"/>
        <v/>
      </c>
      <c r="S167" s="354" t="str">
        <f t="shared" si="18"/>
        <v/>
      </c>
    </row>
    <row r="168" spans="1:19">
      <c r="A168" s="37">
        <v>159</v>
      </c>
      <c r="B168" s="6"/>
      <c r="C168" s="6"/>
      <c r="D168" s="408"/>
      <c r="E168" s="410"/>
      <c r="F168" s="307"/>
      <c r="G168" s="77"/>
      <c r="H168" s="411"/>
      <c r="I168" s="411"/>
      <c r="J168" s="410"/>
      <c r="K168" s="25"/>
      <c r="L168" s="31"/>
      <c r="M168" s="354" t="str">
        <f t="shared" si="15"/>
        <v/>
      </c>
      <c r="N168" s="298"/>
      <c r="O168" s="342" t="b">
        <f t="shared" si="19"/>
        <v>0</v>
      </c>
      <c r="P168" s="353">
        <f t="shared" si="21"/>
        <v>1</v>
      </c>
      <c r="Q168" s="354" t="str">
        <f t="shared" si="16"/>
        <v/>
      </c>
      <c r="R168" s="354" t="str">
        <f t="shared" si="17"/>
        <v/>
      </c>
      <c r="S168" s="354" t="str">
        <f t="shared" si="18"/>
        <v/>
      </c>
    </row>
    <row r="169" spans="1:19">
      <c r="A169" s="37">
        <v>160</v>
      </c>
      <c r="B169" s="6"/>
      <c r="C169" s="6"/>
      <c r="D169" s="408"/>
      <c r="E169" s="410"/>
      <c r="F169" s="307"/>
      <c r="G169" s="77"/>
      <c r="H169" s="411"/>
      <c r="I169" s="411"/>
      <c r="J169" s="410"/>
      <c r="K169" s="25"/>
      <c r="L169" s="31"/>
      <c r="M169" s="354" t="str">
        <f t="shared" si="15"/>
        <v/>
      </c>
      <c r="N169" s="298"/>
      <c r="O169" s="342" t="b">
        <f t="shared" si="19"/>
        <v>0</v>
      </c>
      <c r="P169" s="353">
        <f t="shared" si="21"/>
        <v>1</v>
      </c>
      <c r="Q169" s="354" t="str">
        <f t="shared" si="16"/>
        <v/>
      </c>
      <c r="R169" s="354" t="str">
        <f t="shared" si="17"/>
        <v/>
      </c>
      <c r="S169" s="354" t="str">
        <f t="shared" si="18"/>
        <v/>
      </c>
    </row>
    <row r="170" spans="1:19">
      <c r="A170" s="37">
        <v>161</v>
      </c>
      <c r="B170" s="6"/>
      <c r="C170" s="6"/>
      <c r="D170" s="408"/>
      <c r="E170" s="410"/>
      <c r="F170" s="307"/>
      <c r="G170" s="77"/>
      <c r="H170" s="411"/>
      <c r="I170" s="411"/>
      <c r="J170" s="410"/>
      <c r="K170" s="25"/>
      <c r="L170" s="31"/>
      <c r="M170" s="354" t="str">
        <f t="shared" si="15"/>
        <v/>
      </c>
      <c r="N170" s="298"/>
      <c r="O170" s="342" t="b">
        <f t="shared" si="19"/>
        <v>0</v>
      </c>
      <c r="P170" s="353">
        <f t="shared" si="21"/>
        <v>1</v>
      </c>
      <c r="Q170" s="354" t="str">
        <f t="shared" si="16"/>
        <v/>
      </c>
      <c r="R170" s="354" t="str">
        <f t="shared" si="17"/>
        <v/>
      </c>
      <c r="S170" s="354" t="str">
        <f t="shared" si="18"/>
        <v/>
      </c>
    </row>
    <row r="171" spans="1:19">
      <c r="A171" s="37">
        <v>162</v>
      </c>
      <c r="B171" s="6"/>
      <c r="C171" s="6"/>
      <c r="D171" s="408"/>
      <c r="E171" s="410"/>
      <c r="F171" s="307"/>
      <c r="G171" s="77"/>
      <c r="H171" s="411"/>
      <c r="I171" s="411"/>
      <c r="J171" s="410"/>
      <c r="K171" s="25"/>
      <c r="L171" s="31"/>
      <c r="M171" s="354" t="str">
        <f t="shared" si="15"/>
        <v/>
      </c>
      <c r="N171" s="298"/>
      <c r="O171" s="342" t="b">
        <f t="shared" si="19"/>
        <v>0</v>
      </c>
      <c r="P171" s="353">
        <f t="shared" si="21"/>
        <v>1</v>
      </c>
      <c r="Q171" s="354" t="str">
        <f t="shared" si="16"/>
        <v/>
      </c>
      <c r="R171" s="354" t="str">
        <f t="shared" si="17"/>
        <v/>
      </c>
      <c r="S171" s="354" t="str">
        <f t="shared" si="18"/>
        <v/>
      </c>
    </row>
    <row r="172" spans="1:19">
      <c r="A172" s="37">
        <v>163</v>
      </c>
      <c r="B172" s="6"/>
      <c r="C172" s="6"/>
      <c r="D172" s="408"/>
      <c r="E172" s="410"/>
      <c r="F172" s="307"/>
      <c r="G172" s="77"/>
      <c r="H172" s="411"/>
      <c r="I172" s="411"/>
      <c r="J172" s="410"/>
      <c r="K172" s="25"/>
      <c r="L172" s="31"/>
      <c r="M172" s="354" t="str">
        <f t="shared" si="15"/>
        <v/>
      </c>
      <c r="N172" s="298"/>
      <c r="O172" s="342" t="b">
        <f t="shared" si="19"/>
        <v>0</v>
      </c>
      <c r="P172" s="353">
        <f t="shared" si="21"/>
        <v>1</v>
      </c>
      <c r="Q172" s="354" t="str">
        <f t="shared" si="16"/>
        <v/>
      </c>
      <c r="R172" s="354" t="str">
        <f t="shared" si="17"/>
        <v/>
      </c>
      <c r="S172" s="354" t="str">
        <f t="shared" si="18"/>
        <v/>
      </c>
    </row>
    <row r="173" spans="1:19">
      <c r="A173" s="37">
        <v>164</v>
      </c>
      <c r="B173" s="6"/>
      <c r="C173" s="6"/>
      <c r="D173" s="408"/>
      <c r="E173" s="410"/>
      <c r="F173" s="307"/>
      <c r="G173" s="77"/>
      <c r="H173" s="411"/>
      <c r="I173" s="411"/>
      <c r="J173" s="410"/>
      <c r="K173" s="25"/>
      <c r="L173" s="31"/>
      <c r="M173" s="354" t="str">
        <f t="shared" si="15"/>
        <v/>
      </c>
      <c r="N173" s="298"/>
      <c r="O173" s="342" t="b">
        <f t="shared" si="19"/>
        <v>0</v>
      </c>
      <c r="P173" s="353">
        <f t="shared" si="21"/>
        <v>1</v>
      </c>
      <c r="Q173" s="354" t="str">
        <f t="shared" si="16"/>
        <v/>
      </c>
      <c r="R173" s="354" t="str">
        <f t="shared" si="17"/>
        <v/>
      </c>
      <c r="S173" s="354" t="str">
        <f t="shared" si="18"/>
        <v/>
      </c>
    </row>
    <row r="174" spans="1:19">
      <c r="A174" s="37">
        <v>165</v>
      </c>
      <c r="B174" s="6"/>
      <c r="C174" s="6"/>
      <c r="D174" s="408"/>
      <c r="E174" s="410"/>
      <c r="F174" s="307"/>
      <c r="G174" s="77"/>
      <c r="H174" s="411"/>
      <c r="I174" s="411"/>
      <c r="J174" s="410"/>
      <c r="K174" s="25"/>
      <c r="L174" s="31"/>
      <c r="M174" s="354" t="str">
        <f t="shared" si="15"/>
        <v/>
      </c>
      <c r="N174" s="298"/>
      <c r="O174" s="342" t="b">
        <f t="shared" si="19"/>
        <v>0</v>
      </c>
      <c r="P174" s="353">
        <f t="shared" si="21"/>
        <v>1</v>
      </c>
      <c r="Q174" s="354" t="str">
        <f t="shared" si="16"/>
        <v/>
      </c>
      <c r="R174" s="354" t="str">
        <f t="shared" si="17"/>
        <v/>
      </c>
      <c r="S174" s="354" t="str">
        <f t="shared" si="18"/>
        <v/>
      </c>
    </row>
    <row r="175" spans="1:19">
      <c r="A175" s="37">
        <v>166</v>
      </c>
      <c r="B175" s="6"/>
      <c r="C175" s="6"/>
      <c r="D175" s="408"/>
      <c r="E175" s="410"/>
      <c r="F175" s="307"/>
      <c r="G175" s="77"/>
      <c r="H175" s="411"/>
      <c r="I175" s="411"/>
      <c r="J175" s="410"/>
      <c r="K175" s="25"/>
      <c r="L175" s="31"/>
      <c r="M175" s="354" t="str">
        <f t="shared" si="15"/>
        <v/>
      </c>
      <c r="N175" s="298"/>
      <c r="O175" s="342" t="b">
        <f t="shared" si="19"/>
        <v>0</v>
      </c>
      <c r="P175" s="353">
        <f t="shared" si="21"/>
        <v>1</v>
      </c>
      <c r="Q175" s="354" t="str">
        <f t="shared" si="16"/>
        <v/>
      </c>
      <c r="R175" s="354" t="str">
        <f t="shared" si="17"/>
        <v/>
      </c>
      <c r="S175" s="354" t="str">
        <f t="shared" si="18"/>
        <v/>
      </c>
    </row>
    <row r="176" spans="1:19">
      <c r="A176" s="37">
        <v>167</v>
      </c>
      <c r="B176" s="6"/>
      <c r="C176" s="6"/>
      <c r="D176" s="408"/>
      <c r="E176" s="410"/>
      <c r="F176" s="307"/>
      <c r="G176" s="77"/>
      <c r="H176" s="411"/>
      <c r="I176" s="411"/>
      <c r="J176" s="410"/>
      <c r="K176" s="25"/>
      <c r="L176" s="31"/>
      <c r="M176" s="354" t="str">
        <f t="shared" si="15"/>
        <v/>
      </c>
      <c r="N176" s="298"/>
      <c r="O176" s="342" t="b">
        <f t="shared" si="19"/>
        <v>0</v>
      </c>
      <c r="P176" s="353">
        <f t="shared" si="21"/>
        <v>1</v>
      </c>
      <c r="Q176" s="354" t="str">
        <f t="shared" si="16"/>
        <v/>
      </c>
      <c r="R176" s="354" t="str">
        <f t="shared" si="17"/>
        <v/>
      </c>
      <c r="S176" s="354" t="str">
        <f t="shared" si="18"/>
        <v/>
      </c>
    </row>
    <row r="177" spans="1:19">
      <c r="A177" s="37">
        <v>168</v>
      </c>
      <c r="B177" s="6"/>
      <c r="C177" s="6"/>
      <c r="D177" s="408"/>
      <c r="E177" s="410"/>
      <c r="F177" s="307"/>
      <c r="G177" s="77"/>
      <c r="H177" s="411"/>
      <c r="I177" s="411"/>
      <c r="J177" s="410"/>
      <c r="K177" s="25"/>
      <c r="L177" s="31"/>
      <c r="M177" s="354" t="str">
        <f t="shared" si="15"/>
        <v/>
      </c>
      <c r="N177" s="298"/>
      <c r="O177" s="342" t="b">
        <f t="shared" si="19"/>
        <v>0</v>
      </c>
      <c r="P177" s="353">
        <f t="shared" si="21"/>
        <v>1</v>
      </c>
      <c r="Q177" s="354" t="str">
        <f t="shared" si="16"/>
        <v/>
      </c>
      <c r="R177" s="354" t="str">
        <f t="shared" si="17"/>
        <v/>
      </c>
      <c r="S177" s="354" t="str">
        <f t="shared" si="18"/>
        <v/>
      </c>
    </row>
    <row r="178" spans="1:19">
      <c r="A178" s="37">
        <v>169</v>
      </c>
      <c r="B178" s="6"/>
      <c r="C178" s="6"/>
      <c r="D178" s="408"/>
      <c r="E178" s="410"/>
      <c r="F178" s="307"/>
      <c r="G178" s="77"/>
      <c r="H178" s="411"/>
      <c r="I178" s="411"/>
      <c r="J178" s="410"/>
      <c r="K178" s="25"/>
      <c r="L178" s="31"/>
      <c r="M178" s="354" t="str">
        <f t="shared" si="15"/>
        <v/>
      </c>
      <c r="N178" s="298"/>
      <c r="O178" s="342" t="b">
        <f t="shared" si="19"/>
        <v>0</v>
      </c>
      <c r="P178" s="353">
        <f t="shared" si="21"/>
        <v>1</v>
      </c>
      <c r="Q178" s="354" t="str">
        <f t="shared" si="16"/>
        <v/>
      </c>
      <c r="R178" s="354" t="str">
        <f t="shared" si="17"/>
        <v/>
      </c>
      <c r="S178" s="354" t="str">
        <f t="shared" si="18"/>
        <v/>
      </c>
    </row>
    <row r="179" spans="1:19">
      <c r="A179" s="37">
        <v>170</v>
      </c>
      <c r="B179" s="6"/>
      <c r="C179" s="6"/>
      <c r="D179" s="408"/>
      <c r="E179" s="410"/>
      <c r="F179" s="307"/>
      <c r="G179" s="77"/>
      <c r="H179" s="411"/>
      <c r="I179" s="411"/>
      <c r="J179" s="410"/>
      <c r="K179" s="25"/>
      <c r="L179" s="31"/>
      <c r="M179" s="354" t="str">
        <f t="shared" si="15"/>
        <v/>
      </c>
      <c r="N179" s="298"/>
      <c r="O179" s="342" t="b">
        <f t="shared" si="19"/>
        <v>0</v>
      </c>
      <c r="P179" s="353">
        <f t="shared" si="21"/>
        <v>1</v>
      </c>
      <c r="Q179" s="354" t="str">
        <f t="shared" si="16"/>
        <v/>
      </c>
      <c r="R179" s="354" t="str">
        <f t="shared" si="17"/>
        <v/>
      </c>
      <c r="S179" s="354" t="str">
        <f t="shared" si="18"/>
        <v/>
      </c>
    </row>
    <row r="180" spans="1:19">
      <c r="A180" s="37">
        <v>171</v>
      </c>
      <c r="B180" s="6"/>
      <c r="C180" s="6"/>
      <c r="D180" s="408"/>
      <c r="E180" s="410"/>
      <c r="F180" s="307"/>
      <c r="G180" s="77"/>
      <c r="H180" s="411"/>
      <c r="I180" s="411"/>
      <c r="J180" s="410"/>
      <c r="K180" s="25"/>
      <c r="L180" s="31"/>
      <c r="M180" s="354" t="str">
        <f t="shared" si="15"/>
        <v/>
      </c>
      <c r="N180" s="298"/>
      <c r="O180" s="342" t="b">
        <f t="shared" si="19"/>
        <v>0</v>
      </c>
      <c r="P180" s="353">
        <f t="shared" si="21"/>
        <v>1</v>
      </c>
      <c r="Q180" s="354" t="str">
        <f t="shared" si="16"/>
        <v/>
      </c>
      <c r="R180" s="354" t="str">
        <f t="shared" si="17"/>
        <v/>
      </c>
      <c r="S180" s="354" t="str">
        <f t="shared" si="18"/>
        <v/>
      </c>
    </row>
    <row r="181" spans="1:19">
      <c r="A181" s="37">
        <v>172</v>
      </c>
      <c r="B181" s="6"/>
      <c r="C181" s="6"/>
      <c r="D181" s="408"/>
      <c r="E181" s="410"/>
      <c r="F181" s="307"/>
      <c r="G181" s="77"/>
      <c r="H181" s="411"/>
      <c r="I181" s="411"/>
      <c r="J181" s="410"/>
      <c r="K181" s="25"/>
      <c r="L181" s="31"/>
      <c r="M181" s="354" t="str">
        <f t="shared" si="15"/>
        <v/>
      </c>
      <c r="N181" s="298"/>
      <c r="O181" s="342" t="b">
        <f t="shared" si="19"/>
        <v>0</v>
      </c>
      <c r="P181" s="353">
        <f t="shared" si="21"/>
        <v>1</v>
      </c>
      <c r="Q181" s="354" t="str">
        <f t="shared" si="16"/>
        <v/>
      </c>
      <c r="R181" s="354" t="str">
        <f t="shared" si="17"/>
        <v/>
      </c>
      <c r="S181" s="354" t="str">
        <f t="shared" si="18"/>
        <v/>
      </c>
    </row>
    <row r="182" spans="1:19">
      <c r="A182" s="37">
        <v>173</v>
      </c>
      <c r="B182" s="6"/>
      <c r="C182" s="6"/>
      <c r="D182" s="408"/>
      <c r="E182" s="410"/>
      <c r="F182" s="307"/>
      <c r="G182" s="77"/>
      <c r="H182" s="411"/>
      <c r="I182" s="411"/>
      <c r="J182" s="410"/>
      <c r="K182" s="25"/>
      <c r="L182" s="31"/>
      <c r="M182" s="354" t="str">
        <f t="shared" si="15"/>
        <v/>
      </c>
      <c r="N182" s="298"/>
      <c r="O182" s="342" t="b">
        <f t="shared" si="19"/>
        <v>0</v>
      </c>
      <c r="P182" s="353">
        <f t="shared" si="21"/>
        <v>1</v>
      </c>
      <c r="Q182" s="354" t="str">
        <f t="shared" si="16"/>
        <v/>
      </c>
      <c r="R182" s="354" t="str">
        <f t="shared" si="17"/>
        <v/>
      </c>
      <c r="S182" s="354" t="str">
        <f t="shared" si="18"/>
        <v/>
      </c>
    </row>
    <row r="183" spans="1:19">
      <c r="A183" s="37">
        <v>174</v>
      </c>
      <c r="B183" s="6"/>
      <c r="C183" s="6"/>
      <c r="D183" s="408"/>
      <c r="E183" s="410"/>
      <c r="F183" s="307"/>
      <c r="G183" s="77"/>
      <c r="H183" s="411"/>
      <c r="I183" s="411"/>
      <c r="J183" s="410"/>
      <c r="K183" s="25"/>
      <c r="L183" s="31"/>
      <c r="M183" s="354" t="str">
        <f t="shared" si="15"/>
        <v/>
      </c>
      <c r="N183" s="298"/>
      <c r="O183" s="342" t="b">
        <f t="shared" si="19"/>
        <v>0</v>
      </c>
      <c r="P183" s="353">
        <f t="shared" si="21"/>
        <v>1</v>
      </c>
      <c r="Q183" s="354" t="str">
        <f t="shared" si="16"/>
        <v/>
      </c>
      <c r="R183" s="354" t="str">
        <f t="shared" si="17"/>
        <v/>
      </c>
      <c r="S183" s="354" t="str">
        <f t="shared" si="18"/>
        <v/>
      </c>
    </row>
    <row r="184" spans="1:19">
      <c r="A184" s="37">
        <v>175</v>
      </c>
      <c r="B184" s="6"/>
      <c r="C184" s="6"/>
      <c r="D184" s="408"/>
      <c r="E184" s="410"/>
      <c r="F184" s="307"/>
      <c r="G184" s="77"/>
      <c r="H184" s="411"/>
      <c r="I184" s="411"/>
      <c r="J184" s="410"/>
      <c r="K184" s="25"/>
      <c r="L184" s="31"/>
      <c r="M184" s="354" t="str">
        <f t="shared" si="15"/>
        <v/>
      </c>
      <c r="N184" s="298"/>
      <c r="O184" s="342" t="b">
        <f t="shared" si="19"/>
        <v>0</v>
      </c>
      <c r="P184" s="353">
        <f t="shared" si="21"/>
        <v>1</v>
      </c>
      <c r="Q184" s="354" t="str">
        <f t="shared" si="16"/>
        <v/>
      </c>
      <c r="R184" s="354" t="str">
        <f t="shared" si="17"/>
        <v/>
      </c>
      <c r="S184" s="354" t="str">
        <f t="shared" si="18"/>
        <v/>
      </c>
    </row>
    <row r="185" spans="1:19">
      <c r="A185" s="37">
        <v>176</v>
      </c>
      <c r="B185" s="6"/>
      <c r="C185" s="6"/>
      <c r="D185" s="408"/>
      <c r="E185" s="410"/>
      <c r="F185" s="307"/>
      <c r="G185" s="77"/>
      <c r="H185" s="411"/>
      <c r="I185" s="411"/>
      <c r="J185" s="410"/>
      <c r="K185" s="25"/>
      <c r="L185" s="31"/>
      <c r="M185" s="354" t="str">
        <f t="shared" si="15"/>
        <v/>
      </c>
      <c r="N185" s="298"/>
      <c r="O185" s="342" t="b">
        <f t="shared" si="19"/>
        <v>0</v>
      </c>
      <c r="P185" s="353">
        <f t="shared" si="21"/>
        <v>1</v>
      </c>
      <c r="Q185" s="354" t="str">
        <f t="shared" si="16"/>
        <v/>
      </c>
      <c r="R185" s="354" t="str">
        <f t="shared" si="17"/>
        <v/>
      </c>
      <c r="S185" s="354" t="str">
        <f t="shared" si="18"/>
        <v/>
      </c>
    </row>
    <row r="186" spans="1:19">
      <c r="A186" s="37">
        <v>177</v>
      </c>
      <c r="B186" s="6"/>
      <c r="C186" s="6"/>
      <c r="D186" s="408"/>
      <c r="E186" s="410"/>
      <c r="F186" s="307"/>
      <c r="G186" s="77"/>
      <c r="H186" s="411"/>
      <c r="I186" s="411"/>
      <c r="J186" s="410"/>
      <c r="K186" s="25"/>
      <c r="L186" s="31"/>
      <c r="M186" s="354" t="str">
        <f t="shared" si="15"/>
        <v/>
      </c>
      <c r="N186" s="298"/>
      <c r="O186" s="342" t="b">
        <f t="shared" si="19"/>
        <v>0</v>
      </c>
      <c r="P186" s="353">
        <f t="shared" si="21"/>
        <v>1</v>
      </c>
      <c r="Q186" s="354" t="str">
        <f t="shared" si="16"/>
        <v/>
      </c>
      <c r="R186" s="354" t="str">
        <f t="shared" si="17"/>
        <v/>
      </c>
      <c r="S186" s="354" t="str">
        <f t="shared" si="18"/>
        <v/>
      </c>
    </row>
    <row r="187" spans="1:19">
      <c r="A187" s="37">
        <v>178</v>
      </c>
      <c r="B187" s="6"/>
      <c r="C187" s="6"/>
      <c r="D187" s="408"/>
      <c r="E187" s="410"/>
      <c r="F187" s="307"/>
      <c r="G187" s="77"/>
      <c r="H187" s="411"/>
      <c r="I187" s="411"/>
      <c r="J187" s="410"/>
      <c r="K187" s="25"/>
      <c r="L187" s="31"/>
      <c r="M187" s="354" t="str">
        <f t="shared" si="15"/>
        <v/>
      </c>
      <c r="N187" s="298"/>
      <c r="O187" s="342" t="b">
        <f t="shared" si="19"/>
        <v>0</v>
      </c>
      <c r="P187" s="353">
        <f t="shared" si="21"/>
        <v>1</v>
      </c>
      <c r="Q187" s="354" t="str">
        <f t="shared" si="16"/>
        <v/>
      </c>
      <c r="R187" s="354" t="str">
        <f t="shared" si="17"/>
        <v/>
      </c>
      <c r="S187" s="354" t="str">
        <f t="shared" si="18"/>
        <v/>
      </c>
    </row>
    <row r="188" spans="1:19">
      <c r="A188" s="37">
        <v>179</v>
      </c>
      <c r="B188" s="6"/>
      <c r="C188" s="6"/>
      <c r="D188" s="408"/>
      <c r="E188" s="410"/>
      <c r="F188" s="307"/>
      <c r="G188" s="77"/>
      <c r="H188" s="411"/>
      <c r="I188" s="411"/>
      <c r="J188" s="410"/>
      <c r="K188" s="25"/>
      <c r="L188" s="31"/>
      <c r="M188" s="354" t="str">
        <f t="shared" si="15"/>
        <v/>
      </c>
      <c r="N188" s="298"/>
      <c r="O188" s="342" t="b">
        <f t="shared" si="19"/>
        <v>0</v>
      </c>
      <c r="P188" s="353">
        <f t="shared" si="21"/>
        <v>1</v>
      </c>
      <c r="Q188" s="354" t="str">
        <f t="shared" si="16"/>
        <v/>
      </c>
      <c r="R188" s="354" t="str">
        <f t="shared" si="17"/>
        <v/>
      </c>
      <c r="S188" s="354" t="str">
        <f t="shared" si="18"/>
        <v/>
      </c>
    </row>
    <row r="189" spans="1:19">
      <c r="A189" s="37">
        <v>180</v>
      </c>
      <c r="B189" s="6"/>
      <c r="C189" s="6"/>
      <c r="D189" s="408"/>
      <c r="E189" s="410"/>
      <c r="F189" s="307"/>
      <c r="G189" s="77"/>
      <c r="H189" s="411"/>
      <c r="I189" s="411"/>
      <c r="J189" s="410"/>
      <c r="K189" s="25"/>
      <c r="L189" s="31"/>
      <c r="M189" s="354" t="str">
        <f t="shared" si="15"/>
        <v/>
      </c>
      <c r="N189" s="298"/>
      <c r="O189" s="342" t="b">
        <f t="shared" si="19"/>
        <v>0</v>
      </c>
      <c r="P189" s="353">
        <f t="shared" si="21"/>
        <v>1</v>
      </c>
      <c r="Q189" s="354" t="str">
        <f t="shared" si="16"/>
        <v/>
      </c>
      <c r="R189" s="354" t="str">
        <f t="shared" si="17"/>
        <v/>
      </c>
      <c r="S189" s="354" t="str">
        <f t="shared" si="18"/>
        <v/>
      </c>
    </row>
    <row r="190" spans="1:19">
      <c r="A190" s="37">
        <v>181</v>
      </c>
      <c r="B190" s="6"/>
      <c r="C190" s="6"/>
      <c r="D190" s="408"/>
      <c r="E190" s="410"/>
      <c r="F190" s="307"/>
      <c r="G190" s="77"/>
      <c r="H190" s="411"/>
      <c r="I190" s="411"/>
      <c r="J190" s="410"/>
      <c r="K190" s="25"/>
      <c r="L190" s="31"/>
      <c r="M190" s="354" t="str">
        <f t="shared" si="15"/>
        <v/>
      </c>
      <c r="N190" s="298"/>
      <c r="O190" s="342" t="b">
        <f t="shared" si="19"/>
        <v>0</v>
      </c>
      <c r="P190" s="353">
        <f t="shared" si="21"/>
        <v>1</v>
      </c>
      <c r="Q190" s="354" t="str">
        <f t="shared" si="16"/>
        <v/>
      </c>
      <c r="R190" s="354" t="str">
        <f t="shared" si="17"/>
        <v/>
      </c>
      <c r="S190" s="354" t="str">
        <f t="shared" si="18"/>
        <v/>
      </c>
    </row>
    <row r="191" spans="1:19">
      <c r="A191" s="37">
        <v>182</v>
      </c>
      <c r="B191" s="6"/>
      <c r="C191" s="6"/>
      <c r="D191" s="408"/>
      <c r="E191" s="410"/>
      <c r="F191" s="307"/>
      <c r="G191" s="77"/>
      <c r="H191" s="411"/>
      <c r="I191" s="411"/>
      <c r="J191" s="410"/>
      <c r="K191" s="25"/>
      <c r="L191" s="31"/>
      <c r="M191" s="354" t="str">
        <f t="shared" si="15"/>
        <v/>
      </c>
      <c r="N191" s="298"/>
      <c r="O191" s="342" t="b">
        <f t="shared" si="19"/>
        <v>0</v>
      </c>
      <c r="P191" s="353">
        <f t="shared" si="21"/>
        <v>1</v>
      </c>
      <c r="Q191" s="354" t="str">
        <f t="shared" si="16"/>
        <v/>
      </c>
      <c r="R191" s="354" t="str">
        <f t="shared" si="17"/>
        <v/>
      </c>
      <c r="S191" s="354" t="str">
        <f t="shared" si="18"/>
        <v/>
      </c>
    </row>
    <row r="192" spans="1:19">
      <c r="A192" s="37">
        <v>183</v>
      </c>
      <c r="B192" s="6"/>
      <c r="C192" s="6"/>
      <c r="D192" s="408"/>
      <c r="E192" s="410"/>
      <c r="F192" s="307"/>
      <c r="G192" s="77"/>
      <c r="H192" s="411"/>
      <c r="I192" s="411"/>
      <c r="J192" s="410"/>
      <c r="K192" s="25"/>
      <c r="L192" s="31"/>
      <c r="M192" s="354" t="str">
        <f t="shared" si="15"/>
        <v/>
      </c>
      <c r="N192" s="298"/>
      <c r="O192" s="342" t="b">
        <f t="shared" si="19"/>
        <v>0</v>
      </c>
      <c r="P192" s="353">
        <f t="shared" si="21"/>
        <v>1</v>
      </c>
      <c r="Q192" s="354" t="str">
        <f t="shared" si="16"/>
        <v/>
      </c>
      <c r="R192" s="354" t="str">
        <f t="shared" si="17"/>
        <v/>
      </c>
      <c r="S192" s="354" t="str">
        <f t="shared" si="18"/>
        <v/>
      </c>
    </row>
    <row r="193" spans="1:19">
      <c r="A193" s="37">
        <v>184</v>
      </c>
      <c r="B193" s="6"/>
      <c r="C193" s="6"/>
      <c r="D193" s="408"/>
      <c r="E193" s="410"/>
      <c r="F193" s="307"/>
      <c r="G193" s="77"/>
      <c r="H193" s="411"/>
      <c r="I193" s="411"/>
      <c r="J193" s="410"/>
      <c r="K193" s="25"/>
      <c r="L193" s="31"/>
      <c r="M193" s="354" t="str">
        <f t="shared" si="15"/>
        <v/>
      </c>
      <c r="N193" s="298"/>
      <c r="O193" s="342" t="b">
        <f t="shared" si="19"/>
        <v>0</v>
      </c>
      <c r="P193" s="353">
        <f t="shared" si="21"/>
        <v>1</v>
      </c>
      <c r="Q193" s="354" t="str">
        <f t="shared" si="16"/>
        <v/>
      </c>
      <c r="R193" s="354" t="str">
        <f t="shared" si="17"/>
        <v/>
      </c>
      <c r="S193" s="354" t="str">
        <f t="shared" si="18"/>
        <v/>
      </c>
    </row>
    <row r="194" spans="1:19">
      <c r="A194" s="37">
        <v>185</v>
      </c>
      <c r="B194" s="6"/>
      <c r="C194" s="6"/>
      <c r="D194" s="408"/>
      <c r="E194" s="410"/>
      <c r="F194" s="307"/>
      <c r="G194" s="77"/>
      <c r="H194" s="411"/>
      <c r="I194" s="411"/>
      <c r="J194" s="410"/>
      <c r="K194" s="25"/>
      <c r="L194" s="31"/>
      <c r="M194" s="354" t="str">
        <f t="shared" si="15"/>
        <v/>
      </c>
      <c r="N194" s="298"/>
      <c r="O194" s="342" t="b">
        <f t="shared" si="19"/>
        <v>0</v>
      </c>
      <c r="P194" s="353">
        <f t="shared" si="21"/>
        <v>1</v>
      </c>
      <c r="Q194" s="354" t="str">
        <f t="shared" si="16"/>
        <v/>
      </c>
      <c r="R194" s="354" t="str">
        <f t="shared" si="17"/>
        <v/>
      </c>
      <c r="S194" s="354" t="str">
        <f t="shared" si="18"/>
        <v/>
      </c>
    </row>
    <row r="195" spans="1:19">
      <c r="A195" s="37">
        <v>186</v>
      </c>
      <c r="B195" s="6"/>
      <c r="C195" s="6"/>
      <c r="D195" s="408"/>
      <c r="E195" s="410"/>
      <c r="F195" s="307"/>
      <c r="G195" s="77"/>
      <c r="H195" s="411"/>
      <c r="I195" s="411"/>
      <c r="J195" s="410"/>
      <c r="K195" s="25"/>
      <c r="L195" s="31"/>
      <c r="M195" s="354" t="str">
        <f t="shared" si="15"/>
        <v/>
      </c>
      <c r="N195" s="298"/>
      <c r="O195" s="342" t="b">
        <f t="shared" si="19"/>
        <v>0</v>
      </c>
      <c r="P195" s="353">
        <f t="shared" si="21"/>
        <v>1</v>
      </c>
      <c r="Q195" s="354" t="str">
        <f t="shared" si="16"/>
        <v/>
      </c>
      <c r="R195" s="354" t="str">
        <f t="shared" si="17"/>
        <v/>
      </c>
      <c r="S195" s="354" t="str">
        <f t="shared" si="18"/>
        <v/>
      </c>
    </row>
    <row r="196" spans="1:19">
      <c r="A196" s="37">
        <v>187</v>
      </c>
      <c r="B196" s="6"/>
      <c r="C196" s="6"/>
      <c r="D196" s="408"/>
      <c r="E196" s="410"/>
      <c r="F196" s="307"/>
      <c r="G196" s="77"/>
      <c r="H196" s="411"/>
      <c r="I196" s="411"/>
      <c r="J196" s="410"/>
      <c r="K196" s="25"/>
      <c r="L196" s="31"/>
      <c r="M196" s="354" t="str">
        <f t="shared" si="15"/>
        <v/>
      </c>
      <c r="N196" s="298"/>
      <c r="O196" s="342" t="b">
        <f t="shared" si="19"/>
        <v>0</v>
      </c>
      <c r="P196" s="353">
        <f t="shared" si="21"/>
        <v>1</v>
      </c>
      <c r="Q196" s="354" t="str">
        <f t="shared" si="16"/>
        <v/>
      </c>
      <c r="R196" s="354" t="str">
        <f t="shared" si="17"/>
        <v/>
      </c>
      <c r="S196" s="354" t="str">
        <f t="shared" si="18"/>
        <v/>
      </c>
    </row>
    <row r="197" spans="1:19">
      <c r="A197" s="37">
        <v>188</v>
      </c>
      <c r="B197" s="6"/>
      <c r="C197" s="6"/>
      <c r="D197" s="408"/>
      <c r="E197" s="410"/>
      <c r="F197" s="307"/>
      <c r="G197" s="77"/>
      <c r="H197" s="411"/>
      <c r="I197" s="411"/>
      <c r="J197" s="410"/>
      <c r="K197" s="25"/>
      <c r="L197" s="31"/>
      <c r="M197" s="354" t="str">
        <f t="shared" si="15"/>
        <v/>
      </c>
      <c r="N197" s="298"/>
      <c r="O197" s="342" t="b">
        <f t="shared" si="19"/>
        <v>0</v>
      </c>
      <c r="P197" s="353">
        <f t="shared" si="21"/>
        <v>1</v>
      </c>
      <c r="Q197" s="354" t="str">
        <f t="shared" si="16"/>
        <v/>
      </c>
      <c r="R197" s="354" t="str">
        <f t="shared" si="17"/>
        <v/>
      </c>
      <c r="S197" s="354" t="str">
        <f t="shared" si="18"/>
        <v/>
      </c>
    </row>
    <row r="198" spans="1:19">
      <c r="A198" s="37">
        <v>189</v>
      </c>
      <c r="B198" s="6"/>
      <c r="C198" s="6"/>
      <c r="D198" s="408"/>
      <c r="E198" s="410"/>
      <c r="F198" s="307"/>
      <c r="G198" s="77"/>
      <c r="H198" s="411"/>
      <c r="I198" s="411"/>
      <c r="J198" s="410"/>
      <c r="K198" s="25"/>
      <c r="L198" s="31"/>
      <c r="M198" s="354" t="str">
        <f t="shared" si="15"/>
        <v/>
      </c>
      <c r="N198" s="298"/>
      <c r="O198" s="342" t="b">
        <f t="shared" si="19"/>
        <v>0</v>
      </c>
      <c r="P198" s="353">
        <f t="shared" si="21"/>
        <v>1</v>
      </c>
      <c r="Q198" s="354" t="str">
        <f t="shared" si="16"/>
        <v/>
      </c>
      <c r="R198" s="354" t="str">
        <f t="shared" si="17"/>
        <v/>
      </c>
      <c r="S198" s="354" t="str">
        <f t="shared" si="18"/>
        <v/>
      </c>
    </row>
    <row r="199" spans="1:19">
      <c r="A199" s="37">
        <v>190</v>
      </c>
      <c r="B199" s="6"/>
      <c r="C199" s="6"/>
      <c r="D199" s="408"/>
      <c r="E199" s="410"/>
      <c r="F199" s="307"/>
      <c r="G199" s="77"/>
      <c r="H199" s="411"/>
      <c r="I199" s="411"/>
      <c r="J199" s="410"/>
      <c r="K199" s="25"/>
      <c r="L199" s="31"/>
      <c r="M199" s="354" t="str">
        <f t="shared" si="15"/>
        <v/>
      </c>
      <c r="N199" s="298"/>
      <c r="O199" s="342" t="b">
        <f t="shared" si="19"/>
        <v>0</v>
      </c>
      <c r="P199" s="353">
        <f t="shared" si="21"/>
        <v>1</v>
      </c>
      <c r="Q199" s="354" t="str">
        <f t="shared" si="16"/>
        <v/>
      </c>
      <c r="R199" s="354" t="str">
        <f t="shared" si="17"/>
        <v/>
      </c>
      <c r="S199" s="354" t="str">
        <f t="shared" si="18"/>
        <v/>
      </c>
    </row>
    <row r="200" spans="1:19">
      <c r="A200" s="37">
        <v>191</v>
      </c>
      <c r="B200" s="6"/>
      <c r="C200" s="6"/>
      <c r="D200" s="408"/>
      <c r="E200" s="410"/>
      <c r="F200" s="307"/>
      <c r="G200" s="77"/>
      <c r="H200" s="411"/>
      <c r="I200" s="411"/>
      <c r="J200" s="410"/>
      <c r="K200" s="25"/>
      <c r="L200" s="31"/>
      <c r="M200" s="354" t="str">
        <f t="shared" si="15"/>
        <v/>
      </c>
      <c r="N200" s="298"/>
      <c r="O200" s="342" t="b">
        <f t="shared" si="19"/>
        <v>0</v>
      </c>
      <c r="P200" s="353">
        <f t="shared" si="21"/>
        <v>1</v>
      </c>
      <c r="Q200" s="354" t="str">
        <f t="shared" si="16"/>
        <v/>
      </c>
      <c r="R200" s="354" t="str">
        <f t="shared" si="17"/>
        <v/>
      </c>
      <c r="S200" s="354" t="str">
        <f t="shared" si="18"/>
        <v/>
      </c>
    </row>
    <row r="201" spans="1:19">
      <c r="A201" s="37">
        <v>192</v>
      </c>
      <c r="B201" s="6"/>
      <c r="C201" s="6"/>
      <c r="D201" s="408"/>
      <c r="E201" s="410"/>
      <c r="F201" s="307"/>
      <c r="G201" s="77"/>
      <c r="H201" s="411"/>
      <c r="I201" s="411"/>
      <c r="J201" s="410"/>
      <c r="K201" s="25"/>
      <c r="L201" s="31"/>
      <c r="M201" s="354" t="str">
        <f t="shared" si="15"/>
        <v/>
      </c>
      <c r="N201" s="298"/>
      <c r="O201" s="342" t="b">
        <f t="shared" si="19"/>
        <v>0</v>
      </c>
      <c r="P201" s="353">
        <f t="shared" si="21"/>
        <v>1</v>
      </c>
      <c r="Q201" s="354" t="str">
        <f t="shared" si="16"/>
        <v/>
      </c>
      <c r="R201" s="354" t="str">
        <f t="shared" si="17"/>
        <v/>
      </c>
      <c r="S201" s="354" t="str">
        <f t="shared" si="18"/>
        <v/>
      </c>
    </row>
    <row r="202" spans="1:19">
      <c r="A202" s="37">
        <v>193</v>
      </c>
      <c r="B202" s="6"/>
      <c r="C202" s="6"/>
      <c r="D202" s="408"/>
      <c r="E202" s="410"/>
      <c r="F202" s="307"/>
      <c r="G202" s="77"/>
      <c r="H202" s="411"/>
      <c r="I202" s="411"/>
      <c r="J202" s="410"/>
      <c r="K202" s="25"/>
      <c r="L202" s="31"/>
      <c r="M202" s="354" t="str">
        <f t="shared" ref="M202:M265" si="22">IF(
OR(
$B202="",$C202="",$D202="",$E202="",$E202&lt;an_initial,$E202&gt;an_final,$O202=FALSE),"",IF(
$G202="","",IF(
OR(
$H202="X",$H202="x"),100*$F202/10000,IF(
OR(
$I202="X",$I202="x"),80*$F202/10000,IF(
OR(
$K202="X",$K202="x"),100*(
IF(
$P202&lt;=5,0.3,0.2))*$F202/10000,IF(
OR(
$L202="X",$L202="x"),80*(
IF(
$P202&lt;=5,0.3,0.2))*$F202/10000,""))))))</f>
        <v/>
      </c>
      <c r="N202" s="298"/>
      <c r="O202" s="342" t="b">
        <f t="shared" si="19"/>
        <v>0</v>
      </c>
      <c r="P202" s="353">
        <f t="shared" si="21"/>
        <v>1</v>
      </c>
      <c r="Q202" s="354" t="str">
        <f t="shared" ref="Q202:Q265" si="23">IF(
OR(
$B202="",$C202="",$D202="",$E202="",$E202&lt;an_initial,$E202&gt;an_final,$O202=FALSE),"",IF(
$G202="","",IF(
OR(
$H202="X",$H202="x"),100*$F202/10000,"")))</f>
        <v/>
      </c>
      <c r="R202" s="354" t="str">
        <f t="shared" ref="R202:R265" si="24">IF(
OR(
$B202="",$C202="",$D202="",$E202="",$E202&lt;an_initial,$E202&gt;an_final,$O202=FALSE),"",IF(
$G202="","",IF(
OR(
$I202="X",$I202="x"),80*$F202/10000,"")))</f>
        <v/>
      </c>
      <c r="S202" s="354" t="str">
        <f t="shared" ref="S202:S265" si="25">IF(
OR(
$B202="",$C202="",$D202="",$E202="",$E202&lt;an_initial,$E202&gt;an_final,$O202=FALSE),"",IF(
$G202="","",IF(
OR(
$K202="X",$K202="x"),100*(
IF(
$P202&lt;=5,0.3,0.2))*$F202/10000,IF(
OR(
$L202="X",$L202="x"),80*(
IF(
$P202&lt;=5,0.3,0.2))*$F202/10000,""))))</f>
        <v/>
      </c>
    </row>
    <row r="203" spans="1:19">
      <c r="A203" s="37">
        <v>194</v>
      </c>
      <c r="B203" s="6"/>
      <c r="C203" s="6"/>
      <c r="D203" s="408"/>
      <c r="E203" s="410"/>
      <c r="F203" s="307"/>
      <c r="G203" s="77"/>
      <c r="H203" s="411"/>
      <c r="I203" s="411"/>
      <c r="J203" s="410"/>
      <c r="K203" s="25"/>
      <c r="L203" s="31"/>
      <c r="M203" s="354" t="str">
        <f t="shared" si="22"/>
        <v/>
      </c>
      <c r="N203" s="298"/>
      <c r="O203" s="342" t="b">
        <f t="shared" si="19"/>
        <v>0</v>
      </c>
      <c r="P203" s="353">
        <f t="shared" si="21"/>
        <v>1</v>
      </c>
      <c r="Q203" s="354" t="str">
        <f t="shared" si="23"/>
        <v/>
      </c>
      <c r="R203" s="354" t="str">
        <f t="shared" si="24"/>
        <v/>
      </c>
      <c r="S203" s="354" t="str">
        <f t="shared" si="25"/>
        <v/>
      </c>
    </row>
    <row r="204" spans="1:19">
      <c r="A204" s="37">
        <v>195</v>
      </c>
      <c r="B204" s="6"/>
      <c r="C204" s="6"/>
      <c r="D204" s="408"/>
      <c r="E204" s="410"/>
      <c r="F204" s="307"/>
      <c r="G204" s="77"/>
      <c r="H204" s="411"/>
      <c r="I204" s="411"/>
      <c r="J204" s="410"/>
      <c r="K204" s="25"/>
      <c r="L204" s="31"/>
      <c r="M204" s="354" t="str">
        <f t="shared" si="22"/>
        <v/>
      </c>
      <c r="N204" s="298"/>
      <c r="O204" s="342" t="b">
        <f t="shared" si="19"/>
        <v>0</v>
      </c>
      <c r="P204" s="353">
        <f t="shared" si="21"/>
        <v>1</v>
      </c>
      <c r="Q204" s="354" t="str">
        <f t="shared" si="23"/>
        <v/>
      </c>
      <c r="R204" s="354" t="str">
        <f t="shared" si="24"/>
        <v/>
      </c>
      <c r="S204" s="354" t="str">
        <f t="shared" si="25"/>
        <v/>
      </c>
    </row>
    <row r="205" spans="1:19">
      <c r="A205" s="37">
        <v>196</v>
      </c>
      <c r="B205" s="6"/>
      <c r="C205" s="6"/>
      <c r="D205" s="408"/>
      <c r="E205" s="410"/>
      <c r="F205" s="307"/>
      <c r="G205" s="77"/>
      <c r="H205" s="411"/>
      <c r="I205" s="411"/>
      <c r="J205" s="410"/>
      <c r="K205" s="25"/>
      <c r="L205" s="31"/>
      <c r="M205" s="354" t="str">
        <f t="shared" si="22"/>
        <v/>
      </c>
      <c r="N205" s="298"/>
      <c r="O205" s="342" t="b">
        <f t="shared" si="19"/>
        <v>0</v>
      </c>
      <c r="P205" s="353">
        <f t="shared" si="21"/>
        <v>1</v>
      </c>
      <c r="Q205" s="354" t="str">
        <f t="shared" si="23"/>
        <v/>
      </c>
      <c r="R205" s="354" t="str">
        <f t="shared" si="24"/>
        <v/>
      </c>
      <c r="S205" s="354" t="str">
        <f t="shared" si="25"/>
        <v/>
      </c>
    </row>
    <row r="206" spans="1:19">
      <c r="A206" s="37">
        <v>197</v>
      </c>
      <c r="B206" s="6"/>
      <c r="C206" s="6"/>
      <c r="D206" s="408"/>
      <c r="E206" s="410"/>
      <c r="F206" s="307"/>
      <c r="G206" s="77"/>
      <c r="H206" s="411"/>
      <c r="I206" s="411"/>
      <c r="J206" s="410"/>
      <c r="K206" s="25"/>
      <c r="L206" s="31"/>
      <c r="M206" s="354" t="str">
        <f t="shared" si="22"/>
        <v/>
      </c>
      <c r="N206" s="298"/>
      <c r="O206" s="342" t="b">
        <f t="shared" si="19"/>
        <v>0</v>
      </c>
      <c r="P206" s="353">
        <f t="shared" si="21"/>
        <v>1</v>
      </c>
      <c r="Q206" s="354" t="str">
        <f t="shared" si="23"/>
        <v/>
      </c>
      <c r="R206" s="354" t="str">
        <f t="shared" si="24"/>
        <v/>
      </c>
      <c r="S206" s="354" t="str">
        <f t="shared" si="25"/>
        <v/>
      </c>
    </row>
    <row r="207" spans="1:19">
      <c r="A207" s="37">
        <v>198</v>
      </c>
      <c r="B207" s="6"/>
      <c r="C207" s="6"/>
      <c r="D207" s="408"/>
      <c r="E207" s="410"/>
      <c r="F207" s="307"/>
      <c r="G207" s="77"/>
      <c r="H207" s="411"/>
      <c r="I207" s="411"/>
      <c r="J207" s="410"/>
      <c r="K207" s="25"/>
      <c r="L207" s="31"/>
      <c r="M207" s="354" t="str">
        <f t="shared" si="22"/>
        <v/>
      </c>
      <c r="N207" s="298"/>
      <c r="O207" s="342" t="b">
        <f t="shared" si="19"/>
        <v>0</v>
      </c>
      <c r="P207" s="353">
        <f t="shared" si="21"/>
        <v>1</v>
      </c>
      <c r="Q207" s="354" t="str">
        <f t="shared" si="23"/>
        <v/>
      </c>
      <c r="R207" s="354" t="str">
        <f t="shared" si="24"/>
        <v/>
      </c>
      <c r="S207" s="354" t="str">
        <f t="shared" si="25"/>
        <v/>
      </c>
    </row>
    <row r="208" spans="1:19">
      <c r="A208" s="37">
        <v>199</v>
      </c>
      <c r="B208" s="6"/>
      <c r="C208" s="6"/>
      <c r="D208" s="408"/>
      <c r="E208" s="410"/>
      <c r="F208" s="307"/>
      <c r="G208" s="77"/>
      <c r="H208" s="411"/>
      <c r="I208" s="411"/>
      <c r="J208" s="410"/>
      <c r="K208" s="25"/>
      <c r="L208" s="31"/>
      <c r="M208" s="354" t="str">
        <f t="shared" si="22"/>
        <v/>
      </c>
      <c r="N208" s="298"/>
      <c r="O208" s="342" t="b">
        <f t="shared" si="19"/>
        <v>0</v>
      </c>
      <c r="P208" s="353">
        <f t="shared" si="21"/>
        <v>1</v>
      </c>
      <c r="Q208" s="354" t="str">
        <f t="shared" si="23"/>
        <v/>
      </c>
      <c r="R208" s="354" t="str">
        <f t="shared" si="24"/>
        <v/>
      </c>
      <c r="S208" s="354" t="str">
        <f t="shared" si="25"/>
        <v/>
      </c>
    </row>
    <row r="209" spans="1:19">
      <c r="A209" s="37">
        <v>200</v>
      </c>
      <c r="B209" s="6"/>
      <c r="C209" s="6"/>
      <c r="D209" s="408"/>
      <c r="E209" s="410"/>
      <c r="F209" s="307"/>
      <c r="G209" s="77"/>
      <c r="H209" s="411"/>
      <c r="I209" s="411"/>
      <c r="J209" s="410"/>
      <c r="K209" s="25"/>
      <c r="L209" s="31"/>
      <c r="M209" s="354" t="str">
        <f t="shared" si="22"/>
        <v/>
      </c>
      <c r="N209" s="298"/>
      <c r="O209" s="342" t="b">
        <f t="shared" si="19"/>
        <v>0</v>
      </c>
      <c r="P209" s="353">
        <f t="shared" si="21"/>
        <v>1</v>
      </c>
      <c r="Q209" s="354" t="str">
        <f t="shared" si="23"/>
        <v/>
      </c>
      <c r="R209" s="354" t="str">
        <f t="shared" si="24"/>
        <v/>
      </c>
      <c r="S209" s="354" t="str">
        <f t="shared" si="25"/>
        <v/>
      </c>
    </row>
    <row r="210" spans="1:19">
      <c r="A210" s="37">
        <v>201</v>
      </c>
      <c r="B210" s="6"/>
      <c r="C210" s="6"/>
      <c r="D210" s="408"/>
      <c r="E210" s="410"/>
      <c r="F210" s="307"/>
      <c r="G210" s="77"/>
      <c r="H210" s="411"/>
      <c r="I210" s="411"/>
      <c r="J210" s="410"/>
      <c r="K210" s="25"/>
      <c r="L210" s="31"/>
      <c r="M210" s="354" t="str">
        <f t="shared" si="22"/>
        <v/>
      </c>
      <c r="N210" s="298"/>
      <c r="O210" s="342" t="b">
        <f t="shared" si="19"/>
        <v>0</v>
      </c>
      <c r="P210" s="353">
        <f t="shared" si="21"/>
        <v>1</v>
      </c>
      <c r="Q210" s="354" t="str">
        <f t="shared" si="23"/>
        <v/>
      </c>
      <c r="R210" s="354" t="str">
        <f t="shared" si="24"/>
        <v/>
      </c>
      <c r="S210" s="354" t="str">
        <f t="shared" si="25"/>
        <v/>
      </c>
    </row>
    <row r="211" spans="1:19">
      <c r="A211" s="37">
        <v>202</v>
      </c>
      <c r="B211" s="6"/>
      <c r="C211" s="6"/>
      <c r="D211" s="408"/>
      <c r="E211" s="410"/>
      <c r="F211" s="307"/>
      <c r="G211" s="77"/>
      <c r="H211" s="411"/>
      <c r="I211" s="411"/>
      <c r="J211" s="410"/>
      <c r="K211" s="25"/>
      <c r="L211" s="31"/>
      <c r="M211" s="354" t="str">
        <f t="shared" si="22"/>
        <v/>
      </c>
      <c r="N211" s="298"/>
      <c r="O211" s="342" t="b">
        <f t="shared" si="19"/>
        <v>0</v>
      </c>
      <c r="P211" s="353">
        <f t="shared" si="21"/>
        <v>1</v>
      </c>
      <c r="Q211" s="354" t="str">
        <f t="shared" si="23"/>
        <v/>
      </c>
      <c r="R211" s="354" t="str">
        <f t="shared" si="24"/>
        <v/>
      </c>
      <c r="S211" s="354" t="str">
        <f t="shared" si="25"/>
        <v/>
      </c>
    </row>
    <row r="212" spans="1:19">
      <c r="A212" s="37">
        <v>203</v>
      </c>
      <c r="B212" s="6"/>
      <c r="C212" s="6"/>
      <c r="D212" s="408"/>
      <c r="E212" s="410"/>
      <c r="F212" s="307"/>
      <c r="G212" s="77"/>
      <c r="H212" s="411"/>
      <c r="I212" s="411"/>
      <c r="J212" s="410"/>
      <c r="K212" s="25"/>
      <c r="L212" s="31"/>
      <c r="M212" s="354" t="str">
        <f t="shared" si="22"/>
        <v/>
      </c>
      <c r="N212" s="298"/>
      <c r="O212" s="342" t="b">
        <f t="shared" si="19"/>
        <v>0</v>
      </c>
      <c r="P212" s="353">
        <f t="shared" si="21"/>
        <v>1</v>
      </c>
      <c r="Q212" s="354" t="str">
        <f t="shared" si="23"/>
        <v/>
      </c>
      <c r="R212" s="354" t="str">
        <f t="shared" si="24"/>
        <v/>
      </c>
      <c r="S212" s="354" t="str">
        <f t="shared" si="25"/>
        <v/>
      </c>
    </row>
    <row r="213" spans="1:19">
      <c r="A213" s="37">
        <v>204</v>
      </c>
      <c r="B213" s="6"/>
      <c r="C213" s="6"/>
      <c r="D213" s="408"/>
      <c r="E213" s="410"/>
      <c r="F213" s="307"/>
      <c r="G213" s="77"/>
      <c r="H213" s="411"/>
      <c r="I213" s="411"/>
      <c r="J213" s="410"/>
      <c r="K213" s="25"/>
      <c r="L213" s="31"/>
      <c r="M213" s="354" t="str">
        <f t="shared" si="22"/>
        <v/>
      </c>
      <c r="N213" s="298"/>
      <c r="O213" s="342" t="b">
        <f t="shared" si="19"/>
        <v>0</v>
      </c>
      <c r="P213" s="353">
        <f t="shared" si="21"/>
        <v>1</v>
      </c>
      <c r="Q213" s="354" t="str">
        <f t="shared" si="23"/>
        <v/>
      </c>
      <c r="R213" s="354" t="str">
        <f t="shared" si="24"/>
        <v/>
      </c>
      <c r="S213" s="354" t="str">
        <f t="shared" si="25"/>
        <v/>
      </c>
    </row>
    <row r="214" spans="1:19">
      <c r="A214" s="37">
        <v>205</v>
      </c>
      <c r="B214" s="6"/>
      <c r="C214" s="6"/>
      <c r="D214" s="408"/>
      <c r="E214" s="410"/>
      <c r="F214" s="307"/>
      <c r="G214" s="77"/>
      <c r="H214" s="411"/>
      <c r="I214" s="411"/>
      <c r="J214" s="410"/>
      <c r="K214" s="25"/>
      <c r="L214" s="31"/>
      <c r="M214" s="354" t="str">
        <f t="shared" si="22"/>
        <v/>
      </c>
      <c r="N214" s="298"/>
      <c r="O214" s="342" t="b">
        <f t="shared" si="19"/>
        <v>0</v>
      </c>
      <c r="P214" s="353">
        <f t="shared" si="21"/>
        <v>1</v>
      </c>
      <c r="Q214" s="354" t="str">
        <f t="shared" si="23"/>
        <v/>
      </c>
      <c r="R214" s="354" t="str">
        <f t="shared" si="24"/>
        <v/>
      </c>
      <c r="S214" s="354" t="str">
        <f t="shared" si="25"/>
        <v/>
      </c>
    </row>
    <row r="215" spans="1:19">
      <c r="A215" s="37">
        <v>206</v>
      </c>
      <c r="B215" s="6"/>
      <c r="C215" s="6"/>
      <c r="D215" s="408"/>
      <c r="E215" s="410"/>
      <c r="F215" s="307"/>
      <c r="G215" s="77"/>
      <c r="H215" s="411"/>
      <c r="I215" s="411"/>
      <c r="J215" s="410"/>
      <c r="K215" s="25"/>
      <c r="L215" s="31"/>
      <c r="M215" s="354" t="str">
        <f t="shared" si="22"/>
        <v/>
      </c>
      <c r="N215" s="298"/>
      <c r="O215" s="342" t="b">
        <f t="shared" si="19"/>
        <v>0</v>
      </c>
      <c r="P215" s="353">
        <f t="shared" si="21"/>
        <v>1</v>
      </c>
      <c r="Q215" s="354" t="str">
        <f t="shared" si="23"/>
        <v/>
      </c>
      <c r="R215" s="354" t="str">
        <f t="shared" si="24"/>
        <v/>
      </c>
      <c r="S215" s="354" t="str">
        <f t="shared" si="25"/>
        <v/>
      </c>
    </row>
    <row r="216" spans="1:19">
      <c r="A216" s="37">
        <v>207</v>
      </c>
      <c r="B216" s="6"/>
      <c r="C216" s="6"/>
      <c r="D216" s="408"/>
      <c r="E216" s="410"/>
      <c r="F216" s="307"/>
      <c r="G216" s="77"/>
      <c r="H216" s="411"/>
      <c r="I216" s="411"/>
      <c r="J216" s="410"/>
      <c r="K216" s="25"/>
      <c r="L216" s="31"/>
      <c r="M216" s="354" t="str">
        <f t="shared" si="22"/>
        <v/>
      </c>
      <c r="N216" s="298"/>
      <c r="O216" s="342" t="b">
        <f t="shared" si="19"/>
        <v>0</v>
      </c>
      <c r="P216" s="353">
        <f t="shared" si="21"/>
        <v>1</v>
      </c>
      <c r="Q216" s="354" t="str">
        <f t="shared" si="23"/>
        <v/>
      </c>
      <c r="R216" s="354" t="str">
        <f t="shared" si="24"/>
        <v/>
      </c>
      <c r="S216" s="354" t="str">
        <f t="shared" si="25"/>
        <v/>
      </c>
    </row>
    <row r="217" spans="1:19">
      <c r="A217" s="37">
        <v>208</v>
      </c>
      <c r="B217" s="6"/>
      <c r="C217" s="6"/>
      <c r="D217" s="408"/>
      <c r="E217" s="410"/>
      <c r="F217" s="307"/>
      <c r="G217" s="77"/>
      <c r="H217" s="411"/>
      <c r="I217" s="411"/>
      <c r="J217" s="410"/>
      <c r="K217" s="25"/>
      <c r="L217" s="31"/>
      <c r="M217" s="354" t="str">
        <f t="shared" si="22"/>
        <v/>
      </c>
      <c r="N217" s="298"/>
      <c r="O217" s="342" t="b">
        <f t="shared" si="19"/>
        <v>0</v>
      </c>
      <c r="P217" s="353">
        <f t="shared" si="21"/>
        <v>1</v>
      </c>
      <c r="Q217" s="354" t="str">
        <f t="shared" si="23"/>
        <v/>
      </c>
      <c r="R217" s="354" t="str">
        <f t="shared" si="24"/>
        <v/>
      </c>
      <c r="S217" s="354" t="str">
        <f t="shared" si="25"/>
        <v/>
      </c>
    </row>
    <row r="218" spans="1:19">
      <c r="A218" s="37">
        <v>209</v>
      </c>
      <c r="B218" s="6"/>
      <c r="C218" s="6"/>
      <c r="D218" s="408"/>
      <c r="E218" s="410"/>
      <c r="F218" s="307"/>
      <c r="G218" s="77"/>
      <c r="H218" s="411"/>
      <c r="I218" s="411"/>
      <c r="J218" s="410"/>
      <c r="K218" s="25"/>
      <c r="L218" s="31"/>
      <c r="M218" s="354" t="str">
        <f t="shared" si="22"/>
        <v/>
      </c>
      <c r="N218" s="298"/>
      <c r="O218" s="342" t="b">
        <f t="shared" si="19"/>
        <v>0</v>
      </c>
      <c r="P218" s="353">
        <f t="shared" si="21"/>
        <v>1</v>
      </c>
      <c r="Q218" s="354" t="str">
        <f t="shared" si="23"/>
        <v/>
      </c>
      <c r="R218" s="354" t="str">
        <f t="shared" si="24"/>
        <v/>
      </c>
      <c r="S218" s="354" t="str">
        <f t="shared" si="25"/>
        <v/>
      </c>
    </row>
    <row r="219" spans="1:19">
      <c r="A219" s="37">
        <v>210</v>
      </c>
      <c r="B219" s="6"/>
      <c r="C219" s="6"/>
      <c r="D219" s="408"/>
      <c r="E219" s="410"/>
      <c r="F219" s="307"/>
      <c r="G219" s="77"/>
      <c r="H219" s="411"/>
      <c r="I219" s="411"/>
      <c r="J219" s="410"/>
      <c r="K219" s="25"/>
      <c r="L219" s="31"/>
      <c r="M219" s="354" t="str">
        <f t="shared" si="22"/>
        <v/>
      </c>
      <c r="N219" s="298"/>
      <c r="O219" s="342" t="b">
        <f t="shared" si="19"/>
        <v>0</v>
      </c>
      <c r="P219" s="353">
        <f t="shared" si="21"/>
        <v>1</v>
      </c>
      <c r="Q219" s="354" t="str">
        <f t="shared" si="23"/>
        <v/>
      </c>
      <c r="R219" s="354" t="str">
        <f t="shared" si="24"/>
        <v/>
      </c>
      <c r="S219" s="354" t="str">
        <f t="shared" si="25"/>
        <v/>
      </c>
    </row>
    <row r="220" spans="1:19">
      <c r="A220" s="37">
        <v>211</v>
      </c>
      <c r="B220" s="6"/>
      <c r="C220" s="6"/>
      <c r="D220" s="408"/>
      <c r="E220" s="410"/>
      <c r="F220" s="307"/>
      <c r="G220" s="77"/>
      <c r="H220" s="411"/>
      <c r="I220" s="411"/>
      <c r="J220" s="410"/>
      <c r="K220" s="25"/>
      <c r="L220" s="31"/>
      <c r="M220" s="354" t="str">
        <f t="shared" si="22"/>
        <v/>
      </c>
      <c r="N220" s="298"/>
      <c r="O220" s="342" t="b">
        <f t="shared" si="19"/>
        <v>0</v>
      </c>
      <c r="P220" s="353">
        <f t="shared" si="21"/>
        <v>1</v>
      </c>
      <c r="Q220" s="354" t="str">
        <f t="shared" si="23"/>
        <v/>
      </c>
      <c r="R220" s="354" t="str">
        <f t="shared" si="24"/>
        <v/>
      </c>
      <c r="S220" s="354" t="str">
        <f t="shared" si="25"/>
        <v/>
      </c>
    </row>
    <row r="221" spans="1:19">
      <c r="A221" s="37">
        <v>212</v>
      </c>
      <c r="B221" s="6"/>
      <c r="C221" s="6"/>
      <c r="D221" s="408"/>
      <c r="E221" s="410"/>
      <c r="F221" s="307"/>
      <c r="G221" s="77"/>
      <c r="H221" s="411"/>
      <c r="I221" s="411"/>
      <c r="J221" s="410"/>
      <c r="K221" s="25"/>
      <c r="L221" s="31"/>
      <c r="M221" s="354" t="str">
        <f t="shared" si="22"/>
        <v/>
      </c>
      <c r="N221" s="298"/>
      <c r="O221" s="342" t="b">
        <f t="shared" si="19"/>
        <v>0</v>
      </c>
      <c r="P221" s="353">
        <f t="shared" si="21"/>
        <v>1</v>
      </c>
      <c r="Q221" s="354" t="str">
        <f t="shared" si="23"/>
        <v/>
      </c>
      <c r="R221" s="354" t="str">
        <f t="shared" si="24"/>
        <v/>
      </c>
      <c r="S221" s="354" t="str">
        <f t="shared" si="25"/>
        <v/>
      </c>
    </row>
    <row r="222" spans="1:19">
      <c r="A222" s="37">
        <v>213</v>
      </c>
      <c r="B222" s="6"/>
      <c r="C222" s="6"/>
      <c r="D222" s="408"/>
      <c r="E222" s="410"/>
      <c r="F222" s="307"/>
      <c r="G222" s="77"/>
      <c r="H222" s="411"/>
      <c r="I222" s="411"/>
      <c r="J222" s="410"/>
      <c r="K222" s="25"/>
      <c r="L222" s="31"/>
      <c r="M222" s="354" t="str">
        <f t="shared" si="22"/>
        <v/>
      </c>
      <c r="N222" s="298"/>
      <c r="O222" s="342" t="b">
        <f t="shared" si="19"/>
        <v>0</v>
      </c>
      <c r="P222" s="353">
        <f t="shared" si="21"/>
        <v>1</v>
      </c>
      <c r="Q222" s="354" t="str">
        <f t="shared" si="23"/>
        <v/>
      </c>
      <c r="R222" s="354" t="str">
        <f t="shared" si="24"/>
        <v/>
      </c>
      <c r="S222" s="354" t="str">
        <f t="shared" si="25"/>
        <v/>
      </c>
    </row>
    <row r="223" spans="1:19">
      <c r="A223" s="37">
        <v>214</v>
      </c>
      <c r="B223" s="6"/>
      <c r="C223" s="6"/>
      <c r="D223" s="408"/>
      <c r="E223" s="410"/>
      <c r="F223" s="307"/>
      <c r="G223" s="77"/>
      <c r="H223" s="411"/>
      <c r="I223" s="411"/>
      <c r="J223" s="410"/>
      <c r="K223" s="25"/>
      <c r="L223" s="31"/>
      <c r="M223" s="354" t="str">
        <f t="shared" si="22"/>
        <v/>
      </c>
      <c r="N223" s="298"/>
      <c r="O223" s="342" t="b">
        <f t="shared" si="19"/>
        <v>0</v>
      </c>
      <c r="P223" s="353">
        <f t="shared" si="21"/>
        <v>1</v>
      </c>
      <c r="Q223" s="354" t="str">
        <f t="shared" si="23"/>
        <v/>
      </c>
      <c r="R223" s="354" t="str">
        <f t="shared" si="24"/>
        <v/>
      </c>
      <c r="S223" s="354" t="str">
        <f t="shared" si="25"/>
        <v/>
      </c>
    </row>
    <row r="224" spans="1:19">
      <c r="A224" s="37">
        <v>215</v>
      </c>
      <c r="B224" s="6"/>
      <c r="C224" s="6"/>
      <c r="D224" s="408"/>
      <c r="E224" s="410"/>
      <c r="F224" s="307"/>
      <c r="G224" s="77"/>
      <c r="H224" s="411"/>
      <c r="I224" s="411"/>
      <c r="J224" s="410"/>
      <c r="K224" s="25"/>
      <c r="L224" s="31"/>
      <c r="M224" s="354" t="str">
        <f t="shared" si="22"/>
        <v/>
      </c>
      <c r="N224" s="298"/>
      <c r="O224" s="342" t="b">
        <f t="shared" si="19"/>
        <v>0</v>
      </c>
      <c r="P224" s="353">
        <f t="shared" si="21"/>
        <v>1</v>
      </c>
      <c r="Q224" s="354" t="str">
        <f t="shared" si="23"/>
        <v/>
      </c>
      <c r="R224" s="354" t="str">
        <f t="shared" si="24"/>
        <v/>
      </c>
      <c r="S224" s="354" t="str">
        <f t="shared" si="25"/>
        <v/>
      </c>
    </row>
    <row r="225" spans="1:19">
      <c r="A225" s="37">
        <v>216</v>
      </c>
      <c r="B225" s="6"/>
      <c r="C225" s="6"/>
      <c r="D225" s="408"/>
      <c r="E225" s="410"/>
      <c r="F225" s="307"/>
      <c r="G225" s="77"/>
      <c r="H225" s="411"/>
      <c r="I225" s="411"/>
      <c r="J225" s="410"/>
      <c r="K225" s="25"/>
      <c r="L225" s="31"/>
      <c r="M225" s="354" t="str">
        <f t="shared" si="22"/>
        <v/>
      </c>
      <c r="N225" s="298"/>
      <c r="O225" s="342" t="b">
        <f t="shared" si="19"/>
        <v>0</v>
      </c>
      <c r="P225" s="353">
        <f t="shared" si="21"/>
        <v>1</v>
      </c>
      <c r="Q225" s="354" t="str">
        <f t="shared" si="23"/>
        <v/>
      </c>
      <c r="R225" s="354" t="str">
        <f t="shared" si="24"/>
        <v/>
      </c>
      <c r="S225" s="354" t="str">
        <f t="shared" si="25"/>
        <v/>
      </c>
    </row>
    <row r="226" spans="1:19">
      <c r="A226" s="37">
        <v>217</v>
      </c>
      <c r="B226" s="6"/>
      <c r="C226" s="6"/>
      <c r="D226" s="408"/>
      <c r="E226" s="410"/>
      <c r="F226" s="307"/>
      <c r="G226" s="77"/>
      <c r="H226" s="411"/>
      <c r="I226" s="411"/>
      <c r="J226" s="410"/>
      <c r="K226" s="25"/>
      <c r="L226" s="31"/>
      <c r="M226" s="354" t="str">
        <f t="shared" si="22"/>
        <v/>
      </c>
      <c r="N226" s="298"/>
      <c r="O226" s="342" t="b">
        <f t="shared" si="19"/>
        <v>0</v>
      </c>
      <c r="P226" s="353">
        <f t="shared" si="21"/>
        <v>1</v>
      </c>
      <c r="Q226" s="354" t="str">
        <f t="shared" si="23"/>
        <v/>
      </c>
      <c r="R226" s="354" t="str">
        <f t="shared" si="24"/>
        <v/>
      </c>
      <c r="S226" s="354" t="str">
        <f t="shared" si="25"/>
        <v/>
      </c>
    </row>
    <row r="227" spans="1:19">
      <c r="A227" s="37">
        <v>218</v>
      </c>
      <c r="B227" s="6"/>
      <c r="C227" s="6"/>
      <c r="D227" s="408"/>
      <c r="E227" s="410"/>
      <c r="F227" s="307"/>
      <c r="G227" s="77"/>
      <c r="H227" s="411"/>
      <c r="I227" s="411"/>
      <c r="J227" s="410"/>
      <c r="K227" s="25"/>
      <c r="L227" s="31"/>
      <c r="M227" s="354" t="str">
        <f t="shared" si="22"/>
        <v/>
      </c>
      <c r="N227" s="298"/>
      <c r="O227" s="342" t="b">
        <f t="shared" si="19"/>
        <v>0</v>
      </c>
      <c r="P227" s="353">
        <f t="shared" si="21"/>
        <v>1</v>
      </c>
      <c r="Q227" s="354" t="str">
        <f t="shared" si="23"/>
        <v/>
      </c>
      <c r="R227" s="354" t="str">
        <f t="shared" si="24"/>
        <v/>
      </c>
      <c r="S227" s="354" t="str">
        <f t="shared" si="25"/>
        <v/>
      </c>
    </row>
    <row r="228" spans="1:19">
      <c r="A228" s="37">
        <v>219</v>
      </c>
      <c r="B228" s="6"/>
      <c r="C228" s="6"/>
      <c r="D228" s="408"/>
      <c r="E228" s="410"/>
      <c r="F228" s="307"/>
      <c r="G228" s="77"/>
      <c r="H228" s="411"/>
      <c r="I228" s="411"/>
      <c r="J228" s="410"/>
      <c r="K228" s="25"/>
      <c r="L228" s="31"/>
      <c r="M228" s="354" t="str">
        <f t="shared" si="22"/>
        <v/>
      </c>
      <c r="N228" s="298"/>
      <c r="O228" s="342" t="b">
        <f t="shared" si="19"/>
        <v>0</v>
      </c>
      <c r="P228" s="353">
        <f t="shared" si="21"/>
        <v>1</v>
      </c>
      <c r="Q228" s="354" t="str">
        <f t="shared" si="23"/>
        <v/>
      </c>
      <c r="R228" s="354" t="str">
        <f t="shared" si="24"/>
        <v/>
      </c>
      <c r="S228" s="354" t="str">
        <f t="shared" si="25"/>
        <v/>
      </c>
    </row>
    <row r="229" spans="1:19">
      <c r="A229" s="37">
        <v>220</v>
      </c>
      <c r="B229" s="6"/>
      <c r="C229" s="6"/>
      <c r="D229" s="408"/>
      <c r="E229" s="410"/>
      <c r="F229" s="307"/>
      <c r="G229" s="77"/>
      <c r="H229" s="411"/>
      <c r="I229" s="411"/>
      <c r="J229" s="410"/>
      <c r="K229" s="25"/>
      <c r="L229" s="31"/>
      <c r="M229" s="354" t="str">
        <f t="shared" si="22"/>
        <v/>
      </c>
      <c r="N229" s="298"/>
      <c r="O229" s="342" t="b">
        <f t="shared" si="19"/>
        <v>0</v>
      </c>
      <c r="P229" s="353">
        <f t="shared" si="21"/>
        <v>1</v>
      </c>
      <c r="Q229" s="354" t="str">
        <f t="shared" si="23"/>
        <v/>
      </c>
      <c r="R229" s="354" t="str">
        <f t="shared" si="24"/>
        <v/>
      </c>
      <c r="S229" s="354" t="str">
        <f t="shared" si="25"/>
        <v/>
      </c>
    </row>
    <row r="230" spans="1:19">
      <c r="A230" s="37">
        <v>221</v>
      </c>
      <c r="B230" s="6"/>
      <c r="C230" s="6"/>
      <c r="D230" s="408"/>
      <c r="E230" s="410"/>
      <c r="F230" s="307"/>
      <c r="G230" s="77"/>
      <c r="H230" s="411"/>
      <c r="I230" s="411"/>
      <c r="J230" s="410"/>
      <c r="K230" s="25"/>
      <c r="L230" s="31"/>
      <c r="M230" s="354" t="str">
        <f t="shared" si="22"/>
        <v/>
      </c>
      <c r="N230" s="298"/>
      <c r="O230" s="342" t="b">
        <f t="shared" si="19"/>
        <v>0</v>
      </c>
      <c r="P230" s="353">
        <f t="shared" si="21"/>
        <v>1</v>
      </c>
      <c r="Q230" s="354" t="str">
        <f t="shared" si="23"/>
        <v/>
      </c>
      <c r="R230" s="354" t="str">
        <f t="shared" si="24"/>
        <v/>
      </c>
      <c r="S230" s="354" t="str">
        <f t="shared" si="25"/>
        <v/>
      </c>
    </row>
    <row r="231" spans="1:19">
      <c r="A231" s="37">
        <v>222</v>
      </c>
      <c r="B231" s="6"/>
      <c r="C231" s="6"/>
      <c r="D231" s="408"/>
      <c r="E231" s="410"/>
      <c r="F231" s="307"/>
      <c r="G231" s="77"/>
      <c r="H231" s="411"/>
      <c r="I231" s="411"/>
      <c r="J231" s="410"/>
      <c r="K231" s="25"/>
      <c r="L231" s="31"/>
      <c r="M231" s="354" t="str">
        <f t="shared" si="22"/>
        <v/>
      </c>
      <c r="N231" s="298"/>
      <c r="O231" s="342" t="b">
        <f t="shared" si="19"/>
        <v>0</v>
      </c>
      <c r="P231" s="353">
        <f t="shared" si="21"/>
        <v>1</v>
      </c>
      <c r="Q231" s="354" t="str">
        <f t="shared" si="23"/>
        <v/>
      </c>
      <c r="R231" s="354" t="str">
        <f t="shared" si="24"/>
        <v/>
      </c>
      <c r="S231" s="354" t="str">
        <f t="shared" si="25"/>
        <v/>
      </c>
    </row>
    <row r="232" spans="1:19">
      <c r="A232" s="37">
        <v>223</v>
      </c>
      <c r="B232" s="6"/>
      <c r="C232" s="6"/>
      <c r="D232" s="408"/>
      <c r="E232" s="410"/>
      <c r="F232" s="307"/>
      <c r="G232" s="77"/>
      <c r="H232" s="411"/>
      <c r="I232" s="411"/>
      <c r="J232" s="410"/>
      <c r="K232" s="25"/>
      <c r="L232" s="31"/>
      <c r="M232" s="354" t="str">
        <f t="shared" si="22"/>
        <v/>
      </c>
      <c r="N232" s="298"/>
      <c r="O232" s="342" t="b">
        <f t="shared" si="19"/>
        <v>0</v>
      </c>
      <c r="P232" s="353">
        <f t="shared" si="21"/>
        <v>1</v>
      </c>
      <c r="Q232" s="354" t="str">
        <f t="shared" si="23"/>
        <v/>
      </c>
      <c r="R232" s="354" t="str">
        <f t="shared" si="24"/>
        <v/>
      </c>
      <c r="S232" s="354" t="str">
        <f t="shared" si="25"/>
        <v/>
      </c>
    </row>
    <row r="233" spans="1:19">
      <c r="A233" s="37">
        <v>224</v>
      </c>
      <c r="B233" s="6"/>
      <c r="C233" s="6"/>
      <c r="D233" s="408"/>
      <c r="E233" s="410"/>
      <c r="F233" s="307"/>
      <c r="G233" s="77"/>
      <c r="H233" s="411"/>
      <c r="I233" s="411"/>
      <c r="J233" s="410"/>
      <c r="K233" s="25"/>
      <c r="L233" s="31"/>
      <c r="M233" s="354" t="str">
        <f t="shared" si="22"/>
        <v/>
      </c>
      <c r="N233" s="298"/>
      <c r="O233" s="342" t="b">
        <f t="shared" si="19"/>
        <v>0</v>
      </c>
      <c r="P233" s="353">
        <f t="shared" si="21"/>
        <v>1</v>
      </c>
      <c r="Q233" s="354" t="str">
        <f t="shared" si="23"/>
        <v/>
      </c>
      <c r="R233" s="354" t="str">
        <f t="shared" si="24"/>
        <v/>
      </c>
      <c r="S233" s="354" t="str">
        <f t="shared" si="25"/>
        <v/>
      </c>
    </row>
    <row r="234" spans="1:19">
      <c r="A234" s="37">
        <v>225</v>
      </c>
      <c r="B234" s="6"/>
      <c r="C234" s="6"/>
      <c r="D234" s="408"/>
      <c r="E234" s="410"/>
      <c r="F234" s="307"/>
      <c r="G234" s="77"/>
      <c r="H234" s="411"/>
      <c r="I234" s="411"/>
      <c r="J234" s="410"/>
      <c r="K234" s="25"/>
      <c r="L234" s="31"/>
      <c r="M234" s="354" t="str">
        <f t="shared" si="22"/>
        <v/>
      </c>
      <c r="N234" s="298"/>
      <c r="O234" s="342" t="b">
        <f t="shared" si="19"/>
        <v>0</v>
      </c>
      <c r="P234" s="353">
        <f t="shared" si="21"/>
        <v>1</v>
      </c>
      <c r="Q234" s="354" t="str">
        <f t="shared" si="23"/>
        <v/>
      </c>
      <c r="R234" s="354" t="str">
        <f t="shared" si="24"/>
        <v/>
      </c>
      <c r="S234" s="354" t="str">
        <f t="shared" si="25"/>
        <v/>
      </c>
    </row>
    <row r="235" spans="1:19">
      <c r="A235" s="37">
        <v>226</v>
      </c>
      <c r="B235" s="6"/>
      <c r="C235" s="6"/>
      <c r="D235" s="408"/>
      <c r="E235" s="410"/>
      <c r="F235" s="307"/>
      <c r="G235" s="77"/>
      <c r="H235" s="411"/>
      <c r="I235" s="411"/>
      <c r="J235" s="410"/>
      <c r="K235" s="25"/>
      <c r="L235" s="31"/>
      <c r="M235" s="354" t="str">
        <f t="shared" si="22"/>
        <v/>
      </c>
      <c r="N235" s="298"/>
      <c r="O235" s="342" t="b">
        <f t="shared" si="19"/>
        <v>0</v>
      </c>
      <c r="P235" s="353">
        <f t="shared" si="21"/>
        <v>1</v>
      </c>
      <c r="Q235" s="354" t="str">
        <f t="shared" si="23"/>
        <v/>
      </c>
      <c r="R235" s="354" t="str">
        <f t="shared" si="24"/>
        <v/>
      </c>
      <c r="S235" s="354" t="str">
        <f t="shared" si="25"/>
        <v/>
      </c>
    </row>
    <row r="236" spans="1:19">
      <c r="A236" s="37">
        <v>227</v>
      </c>
      <c r="B236" s="6"/>
      <c r="C236" s="6"/>
      <c r="D236" s="408"/>
      <c r="E236" s="410"/>
      <c r="F236" s="307"/>
      <c r="G236" s="77"/>
      <c r="H236" s="411"/>
      <c r="I236" s="411"/>
      <c r="J236" s="410"/>
      <c r="K236" s="25"/>
      <c r="L236" s="31"/>
      <c r="M236" s="354" t="str">
        <f t="shared" si="22"/>
        <v/>
      </c>
      <c r="N236" s="298"/>
      <c r="O236" s="342" t="b">
        <f t="shared" si="19"/>
        <v>0</v>
      </c>
      <c r="P236" s="353">
        <f t="shared" si="21"/>
        <v>1</v>
      </c>
      <c r="Q236" s="354" t="str">
        <f t="shared" si="23"/>
        <v/>
      </c>
      <c r="R236" s="354" t="str">
        <f t="shared" si="24"/>
        <v/>
      </c>
      <c r="S236" s="354" t="str">
        <f t="shared" si="25"/>
        <v/>
      </c>
    </row>
    <row r="237" spans="1:19">
      <c r="A237" s="37">
        <v>228</v>
      </c>
      <c r="B237" s="6"/>
      <c r="C237" s="6"/>
      <c r="D237" s="408"/>
      <c r="E237" s="410"/>
      <c r="F237" s="307"/>
      <c r="G237" s="77"/>
      <c r="H237" s="411"/>
      <c r="I237" s="411"/>
      <c r="J237" s="410"/>
      <c r="K237" s="25"/>
      <c r="L237" s="31"/>
      <c r="M237" s="354" t="str">
        <f t="shared" si="22"/>
        <v/>
      </c>
      <c r="N237" s="298"/>
      <c r="O237" s="342" t="b">
        <f t="shared" si="19"/>
        <v>0</v>
      </c>
      <c r="P237" s="353">
        <f t="shared" si="21"/>
        <v>1</v>
      </c>
      <c r="Q237" s="354" t="str">
        <f t="shared" si="23"/>
        <v/>
      </c>
      <c r="R237" s="354" t="str">
        <f t="shared" si="24"/>
        <v/>
      </c>
      <c r="S237" s="354" t="str">
        <f t="shared" si="25"/>
        <v/>
      </c>
    </row>
    <row r="238" spans="1:19">
      <c r="A238" s="37">
        <v>229</v>
      </c>
      <c r="B238" s="6"/>
      <c r="C238" s="6"/>
      <c r="D238" s="408"/>
      <c r="E238" s="410"/>
      <c r="F238" s="307"/>
      <c r="G238" s="77"/>
      <c r="H238" s="411"/>
      <c r="I238" s="411"/>
      <c r="J238" s="410"/>
      <c r="K238" s="25"/>
      <c r="L238" s="31"/>
      <c r="M238" s="354" t="str">
        <f t="shared" si="22"/>
        <v/>
      </c>
      <c r="N238" s="298"/>
      <c r="O238" s="342" t="b">
        <f t="shared" si="19"/>
        <v>0</v>
      </c>
      <c r="P238" s="353">
        <f t="shared" si="21"/>
        <v>1</v>
      </c>
      <c r="Q238" s="354" t="str">
        <f t="shared" si="23"/>
        <v/>
      </c>
      <c r="R238" s="354" t="str">
        <f t="shared" si="24"/>
        <v/>
      </c>
      <c r="S238" s="354" t="str">
        <f t="shared" si="25"/>
        <v/>
      </c>
    </row>
    <row r="239" spans="1:19">
      <c r="A239" s="37">
        <v>230</v>
      </c>
      <c r="B239" s="6"/>
      <c r="C239" s="6"/>
      <c r="D239" s="408"/>
      <c r="E239" s="410"/>
      <c r="F239" s="307"/>
      <c r="G239" s="77"/>
      <c r="H239" s="411"/>
      <c r="I239" s="411"/>
      <c r="J239" s="410"/>
      <c r="K239" s="25"/>
      <c r="L239" s="31"/>
      <c r="M239" s="354" t="str">
        <f t="shared" si="22"/>
        <v/>
      </c>
      <c r="N239" s="298"/>
      <c r="O239" s="342" t="b">
        <f t="shared" si="19"/>
        <v>0</v>
      </c>
      <c r="P239" s="353">
        <f t="shared" si="21"/>
        <v>1</v>
      </c>
      <c r="Q239" s="354" t="str">
        <f t="shared" si="23"/>
        <v/>
      </c>
      <c r="R239" s="354" t="str">
        <f t="shared" si="24"/>
        <v/>
      </c>
      <c r="S239" s="354" t="str">
        <f t="shared" si="25"/>
        <v/>
      </c>
    </row>
    <row r="240" spans="1:19">
      <c r="A240" s="37">
        <v>231</v>
      </c>
      <c r="B240" s="6"/>
      <c r="C240" s="6"/>
      <c r="D240" s="408"/>
      <c r="E240" s="410"/>
      <c r="F240" s="307"/>
      <c r="G240" s="77"/>
      <c r="H240" s="411"/>
      <c r="I240" s="411"/>
      <c r="J240" s="410"/>
      <c r="K240" s="25"/>
      <c r="L240" s="31"/>
      <c r="M240" s="354" t="str">
        <f t="shared" si="22"/>
        <v/>
      </c>
      <c r="N240" s="298"/>
      <c r="O240" s="342" t="b">
        <f t="shared" si="19"/>
        <v>0</v>
      </c>
      <c r="P240" s="353">
        <f t="shared" si="21"/>
        <v>1</v>
      </c>
      <c r="Q240" s="354" t="str">
        <f t="shared" si="23"/>
        <v/>
      </c>
      <c r="R240" s="354" t="str">
        <f t="shared" si="24"/>
        <v/>
      </c>
      <c r="S240" s="354" t="str">
        <f t="shared" si="25"/>
        <v/>
      </c>
    </row>
    <row r="241" spans="1:19">
      <c r="A241" s="37">
        <v>232</v>
      </c>
      <c r="B241" s="6"/>
      <c r="C241" s="6"/>
      <c r="D241" s="408"/>
      <c r="E241" s="410"/>
      <c r="F241" s="307"/>
      <c r="G241" s="77"/>
      <c r="H241" s="411"/>
      <c r="I241" s="411"/>
      <c r="J241" s="410"/>
      <c r="K241" s="25"/>
      <c r="L241" s="31"/>
      <c r="M241" s="354" t="str">
        <f t="shared" si="22"/>
        <v/>
      </c>
      <c r="N241" s="298"/>
      <c r="O241" s="342" t="b">
        <f t="shared" si="19"/>
        <v>0</v>
      </c>
      <c r="P241" s="353">
        <f t="shared" si="21"/>
        <v>1</v>
      </c>
      <c r="Q241" s="354" t="str">
        <f t="shared" si="23"/>
        <v/>
      </c>
      <c r="R241" s="354" t="str">
        <f t="shared" si="24"/>
        <v/>
      </c>
      <c r="S241" s="354" t="str">
        <f t="shared" si="25"/>
        <v/>
      </c>
    </row>
    <row r="242" spans="1:19">
      <c r="A242" s="37">
        <v>233</v>
      </c>
      <c r="B242" s="6"/>
      <c r="C242" s="6"/>
      <c r="D242" s="408"/>
      <c r="E242" s="410"/>
      <c r="F242" s="307"/>
      <c r="G242" s="77"/>
      <c r="H242" s="411"/>
      <c r="I242" s="411"/>
      <c r="J242" s="410"/>
      <c r="K242" s="25"/>
      <c r="L242" s="31"/>
      <c r="M242" s="354" t="str">
        <f t="shared" si="22"/>
        <v/>
      </c>
      <c r="N242" s="298"/>
      <c r="O242" s="342" t="b">
        <f t="shared" si="19"/>
        <v>0</v>
      </c>
      <c r="P242" s="353">
        <f t="shared" si="21"/>
        <v>1</v>
      </c>
      <c r="Q242" s="354" t="str">
        <f t="shared" si="23"/>
        <v/>
      </c>
      <c r="R242" s="354" t="str">
        <f t="shared" si="24"/>
        <v/>
      </c>
      <c r="S242" s="354" t="str">
        <f t="shared" si="25"/>
        <v/>
      </c>
    </row>
    <row r="243" spans="1:19">
      <c r="A243" s="37">
        <v>234</v>
      </c>
      <c r="B243" s="6"/>
      <c r="C243" s="6"/>
      <c r="D243" s="408"/>
      <c r="E243" s="410"/>
      <c r="F243" s="307"/>
      <c r="G243" s="77"/>
      <c r="H243" s="411"/>
      <c r="I243" s="411"/>
      <c r="J243" s="410"/>
      <c r="K243" s="25"/>
      <c r="L243" s="31"/>
      <c r="M243" s="354" t="str">
        <f t="shared" si="22"/>
        <v/>
      </c>
      <c r="N243" s="298"/>
      <c r="O243" s="342" t="b">
        <f t="shared" si="19"/>
        <v>0</v>
      </c>
      <c r="P243" s="353">
        <f t="shared" si="21"/>
        <v>1</v>
      </c>
      <c r="Q243" s="354" t="str">
        <f t="shared" si="23"/>
        <v/>
      </c>
      <c r="R243" s="354" t="str">
        <f t="shared" si="24"/>
        <v/>
      </c>
      <c r="S243" s="354" t="str">
        <f t="shared" si="25"/>
        <v/>
      </c>
    </row>
    <row r="244" spans="1:19">
      <c r="A244" s="37">
        <v>235</v>
      </c>
      <c r="B244" s="6"/>
      <c r="C244" s="6"/>
      <c r="D244" s="408"/>
      <c r="E244" s="410"/>
      <c r="F244" s="307"/>
      <c r="G244" s="77"/>
      <c r="H244" s="411"/>
      <c r="I244" s="411"/>
      <c r="J244" s="410"/>
      <c r="K244" s="25"/>
      <c r="L244" s="31"/>
      <c r="M244" s="354" t="str">
        <f t="shared" si="22"/>
        <v/>
      </c>
      <c r="N244" s="298"/>
      <c r="O244" s="342" t="b">
        <f t="shared" si="19"/>
        <v>0</v>
      </c>
      <c r="P244" s="353">
        <f t="shared" si="21"/>
        <v>1</v>
      </c>
      <c r="Q244" s="354" t="str">
        <f t="shared" si="23"/>
        <v/>
      </c>
      <c r="R244" s="354" t="str">
        <f t="shared" si="24"/>
        <v/>
      </c>
      <c r="S244" s="354" t="str">
        <f t="shared" si="25"/>
        <v/>
      </c>
    </row>
    <row r="245" spans="1:19">
      <c r="A245" s="37">
        <v>236</v>
      </c>
      <c r="B245" s="6"/>
      <c r="C245" s="6"/>
      <c r="D245" s="408"/>
      <c r="E245" s="410"/>
      <c r="F245" s="307"/>
      <c r="G245" s="77"/>
      <c r="H245" s="411"/>
      <c r="I245" s="411"/>
      <c r="J245" s="410"/>
      <c r="K245" s="25"/>
      <c r="L245" s="31"/>
      <c r="M245" s="354" t="str">
        <f t="shared" si="22"/>
        <v/>
      </c>
      <c r="N245" s="298"/>
      <c r="O245" s="342" t="b">
        <f t="shared" si="19"/>
        <v>0</v>
      </c>
      <c r="P245" s="353">
        <f t="shared" si="21"/>
        <v>1</v>
      </c>
      <c r="Q245" s="354" t="str">
        <f t="shared" si="23"/>
        <v/>
      </c>
      <c r="R245" s="354" t="str">
        <f t="shared" si="24"/>
        <v/>
      </c>
      <c r="S245" s="354" t="str">
        <f t="shared" si="25"/>
        <v/>
      </c>
    </row>
    <row r="246" spans="1:19">
      <c r="A246" s="37">
        <v>237</v>
      </c>
      <c r="B246" s="6"/>
      <c r="C246" s="6"/>
      <c r="D246" s="408"/>
      <c r="E246" s="410"/>
      <c r="F246" s="307"/>
      <c r="G246" s="77"/>
      <c r="H246" s="411"/>
      <c r="I246" s="411"/>
      <c r="J246" s="410"/>
      <c r="K246" s="25"/>
      <c r="L246" s="31"/>
      <c r="M246" s="354" t="str">
        <f t="shared" si="22"/>
        <v/>
      </c>
      <c r="N246" s="298"/>
      <c r="O246" s="342" t="b">
        <f t="shared" si="19"/>
        <v>0</v>
      </c>
      <c r="P246" s="353">
        <f t="shared" si="21"/>
        <v>1</v>
      </c>
      <c r="Q246" s="354" t="str">
        <f t="shared" si="23"/>
        <v/>
      </c>
      <c r="R246" s="354" t="str">
        <f t="shared" si="24"/>
        <v/>
      </c>
      <c r="S246" s="354" t="str">
        <f t="shared" si="25"/>
        <v/>
      </c>
    </row>
    <row r="247" spans="1:19">
      <c r="A247" s="37">
        <v>238</v>
      </c>
      <c r="B247" s="6"/>
      <c r="C247" s="6"/>
      <c r="D247" s="408"/>
      <c r="E247" s="410"/>
      <c r="F247" s="307"/>
      <c r="G247" s="77"/>
      <c r="H247" s="411"/>
      <c r="I247" s="411"/>
      <c r="J247" s="410"/>
      <c r="K247" s="25"/>
      <c r="L247" s="31"/>
      <c r="M247" s="354" t="str">
        <f t="shared" si="22"/>
        <v/>
      </c>
      <c r="N247" s="298"/>
      <c r="O247" s="342" t="b">
        <f t="shared" si="19"/>
        <v>0</v>
      </c>
      <c r="P247" s="353">
        <f t="shared" si="21"/>
        <v>1</v>
      </c>
      <c r="Q247" s="354" t="str">
        <f t="shared" si="23"/>
        <v/>
      </c>
      <c r="R247" s="354" t="str">
        <f t="shared" si="24"/>
        <v/>
      </c>
      <c r="S247" s="354" t="str">
        <f t="shared" si="25"/>
        <v/>
      </c>
    </row>
    <row r="248" spans="1:19">
      <c r="A248" s="37">
        <v>239</v>
      </c>
      <c r="B248" s="6"/>
      <c r="C248" s="6"/>
      <c r="D248" s="408"/>
      <c r="E248" s="410"/>
      <c r="F248" s="307"/>
      <c r="G248" s="77"/>
      <c r="H248" s="411"/>
      <c r="I248" s="411"/>
      <c r="J248" s="410"/>
      <c r="K248" s="25"/>
      <c r="L248" s="31"/>
      <c r="M248" s="354" t="str">
        <f t="shared" si="22"/>
        <v/>
      </c>
      <c r="N248" s="298"/>
      <c r="O248" s="342" t="b">
        <f t="shared" si="19"/>
        <v>0</v>
      </c>
      <c r="P248" s="353">
        <f t="shared" si="21"/>
        <v>1</v>
      </c>
      <c r="Q248" s="354" t="str">
        <f t="shared" si="23"/>
        <v/>
      </c>
      <c r="R248" s="354" t="str">
        <f t="shared" si="24"/>
        <v/>
      </c>
      <c r="S248" s="354" t="str">
        <f t="shared" si="25"/>
        <v/>
      </c>
    </row>
    <row r="249" spans="1:19">
      <c r="A249" s="37">
        <v>240</v>
      </c>
      <c r="B249" s="6"/>
      <c r="C249" s="6"/>
      <c r="D249" s="408"/>
      <c r="E249" s="410"/>
      <c r="F249" s="307"/>
      <c r="G249" s="77"/>
      <c r="H249" s="411"/>
      <c r="I249" s="411"/>
      <c r="J249" s="410"/>
      <c r="K249" s="25"/>
      <c r="L249" s="31"/>
      <c r="M249" s="354" t="str">
        <f t="shared" si="22"/>
        <v/>
      </c>
      <c r="N249" s="298"/>
      <c r="O249" s="342" t="b">
        <f t="shared" si="19"/>
        <v>0</v>
      </c>
      <c r="P249" s="353">
        <f t="shared" si="21"/>
        <v>1</v>
      </c>
      <c r="Q249" s="354" t="str">
        <f t="shared" si="23"/>
        <v/>
      </c>
      <c r="R249" s="354" t="str">
        <f t="shared" si="24"/>
        <v/>
      </c>
      <c r="S249" s="354" t="str">
        <f t="shared" si="25"/>
        <v/>
      </c>
    </row>
    <row r="250" spans="1:19">
      <c r="A250" s="37">
        <v>241</v>
      </c>
      <c r="B250" s="6"/>
      <c r="C250" s="6"/>
      <c r="D250" s="408"/>
      <c r="E250" s="410"/>
      <c r="F250" s="307"/>
      <c r="G250" s="77"/>
      <c r="H250" s="411"/>
      <c r="I250" s="411"/>
      <c r="J250" s="410"/>
      <c r="K250" s="25"/>
      <c r="L250" s="31"/>
      <c r="M250" s="354" t="str">
        <f t="shared" si="22"/>
        <v/>
      </c>
      <c r="N250" s="298"/>
      <c r="O250" s="342" t="b">
        <f t="shared" si="19"/>
        <v>0</v>
      </c>
      <c r="P250" s="353">
        <f t="shared" si="21"/>
        <v>1</v>
      </c>
      <c r="Q250" s="354" t="str">
        <f t="shared" si="23"/>
        <v/>
      </c>
      <c r="R250" s="354" t="str">
        <f t="shared" si="24"/>
        <v/>
      </c>
      <c r="S250" s="354" t="str">
        <f t="shared" si="25"/>
        <v/>
      </c>
    </row>
    <row r="251" spans="1:19">
      <c r="A251" s="37">
        <v>242</v>
      </c>
      <c r="B251" s="6"/>
      <c r="C251" s="6"/>
      <c r="D251" s="408"/>
      <c r="E251" s="410"/>
      <c r="F251" s="307"/>
      <c r="G251" s="77"/>
      <c r="H251" s="411"/>
      <c r="I251" s="411"/>
      <c r="J251" s="410"/>
      <c r="K251" s="25"/>
      <c r="L251" s="31"/>
      <c r="M251" s="354" t="str">
        <f t="shared" si="22"/>
        <v/>
      </c>
      <c r="N251" s="298"/>
      <c r="O251" s="342" t="b">
        <f t="shared" si="19"/>
        <v>0</v>
      </c>
      <c r="P251" s="353">
        <f t="shared" si="21"/>
        <v>1</v>
      </c>
      <c r="Q251" s="354" t="str">
        <f t="shared" si="23"/>
        <v/>
      </c>
      <c r="R251" s="354" t="str">
        <f t="shared" si="24"/>
        <v/>
      </c>
      <c r="S251" s="354" t="str">
        <f t="shared" si="25"/>
        <v/>
      </c>
    </row>
    <row r="252" spans="1:19">
      <c r="A252" s="37">
        <v>243</v>
      </c>
      <c r="B252" s="6"/>
      <c r="C252" s="6"/>
      <c r="D252" s="408"/>
      <c r="E252" s="410"/>
      <c r="F252" s="307"/>
      <c r="G252" s="77"/>
      <c r="H252" s="411"/>
      <c r="I252" s="411"/>
      <c r="J252" s="410"/>
      <c r="K252" s="25"/>
      <c r="L252" s="31"/>
      <c r="M252" s="354" t="str">
        <f t="shared" si="22"/>
        <v/>
      </c>
      <c r="N252" s="298"/>
      <c r="O252" s="342" t="b">
        <f t="shared" si="19"/>
        <v>0</v>
      </c>
      <c r="P252" s="353">
        <f t="shared" si="21"/>
        <v>1</v>
      </c>
      <c r="Q252" s="354" t="str">
        <f t="shared" si="23"/>
        <v/>
      </c>
      <c r="R252" s="354" t="str">
        <f t="shared" si="24"/>
        <v/>
      </c>
      <c r="S252" s="354" t="str">
        <f t="shared" si="25"/>
        <v/>
      </c>
    </row>
    <row r="253" spans="1:19">
      <c r="A253" s="37">
        <v>244</v>
      </c>
      <c r="B253" s="6"/>
      <c r="C253" s="6"/>
      <c r="D253" s="408"/>
      <c r="E253" s="410"/>
      <c r="F253" s="307"/>
      <c r="G253" s="77"/>
      <c r="H253" s="411"/>
      <c r="I253" s="411"/>
      <c r="J253" s="410"/>
      <c r="K253" s="25"/>
      <c r="L253" s="31"/>
      <c r="M253" s="354" t="str">
        <f t="shared" si="22"/>
        <v/>
      </c>
      <c r="N253" s="298"/>
      <c r="O253" s="342" t="b">
        <f t="shared" si="19"/>
        <v>0</v>
      </c>
      <c r="P253" s="353">
        <f t="shared" si="21"/>
        <v>1</v>
      </c>
      <c r="Q253" s="354" t="str">
        <f t="shared" si="23"/>
        <v/>
      </c>
      <c r="R253" s="354" t="str">
        <f t="shared" si="24"/>
        <v/>
      </c>
      <c r="S253" s="354" t="str">
        <f t="shared" si="25"/>
        <v/>
      </c>
    </row>
    <row r="254" spans="1:19">
      <c r="A254" s="37">
        <v>245</v>
      </c>
      <c r="B254" s="6"/>
      <c r="C254" s="6"/>
      <c r="D254" s="408"/>
      <c r="E254" s="410"/>
      <c r="F254" s="307"/>
      <c r="G254" s="77"/>
      <c r="H254" s="411"/>
      <c r="I254" s="411"/>
      <c r="J254" s="410"/>
      <c r="K254" s="25"/>
      <c r="L254" s="31"/>
      <c r="M254" s="354" t="str">
        <f t="shared" si="22"/>
        <v/>
      </c>
      <c r="N254" s="298"/>
      <c r="O254" s="342" t="b">
        <f t="shared" si="19"/>
        <v>0</v>
      </c>
      <c r="P254" s="353">
        <f t="shared" si="21"/>
        <v>1</v>
      </c>
      <c r="Q254" s="354" t="str">
        <f t="shared" si="23"/>
        <v/>
      </c>
      <c r="R254" s="354" t="str">
        <f t="shared" si="24"/>
        <v/>
      </c>
      <c r="S254" s="354" t="str">
        <f t="shared" si="25"/>
        <v/>
      </c>
    </row>
    <row r="255" spans="1:19">
      <c r="A255" s="37">
        <v>246</v>
      </c>
      <c r="B255" s="6"/>
      <c r="C255" s="6"/>
      <c r="D255" s="408"/>
      <c r="E255" s="410"/>
      <c r="F255" s="307"/>
      <c r="G255" s="77"/>
      <c r="H255" s="411"/>
      <c r="I255" s="411"/>
      <c r="J255" s="410"/>
      <c r="K255" s="25"/>
      <c r="L255" s="31"/>
      <c r="M255" s="354" t="str">
        <f t="shared" si="22"/>
        <v/>
      </c>
      <c r="N255" s="298"/>
      <c r="O255" s="342" t="b">
        <f t="shared" si="19"/>
        <v>0</v>
      </c>
      <c r="P255" s="353">
        <f t="shared" si="21"/>
        <v>1</v>
      </c>
      <c r="Q255" s="354" t="str">
        <f t="shared" si="23"/>
        <v/>
      </c>
      <c r="R255" s="354" t="str">
        <f t="shared" si="24"/>
        <v/>
      </c>
      <c r="S255" s="354" t="str">
        <f t="shared" si="25"/>
        <v/>
      </c>
    </row>
    <row r="256" spans="1:19">
      <c r="A256" s="37">
        <v>247</v>
      </c>
      <c r="B256" s="6"/>
      <c r="C256" s="6"/>
      <c r="D256" s="408"/>
      <c r="E256" s="410"/>
      <c r="F256" s="307"/>
      <c r="G256" s="77"/>
      <c r="H256" s="411"/>
      <c r="I256" s="411"/>
      <c r="J256" s="410"/>
      <c r="K256" s="25"/>
      <c r="L256" s="31"/>
      <c r="M256" s="354" t="str">
        <f t="shared" si="22"/>
        <v/>
      </c>
      <c r="N256" s="298"/>
      <c r="O256" s="342" t="b">
        <f t="shared" si="19"/>
        <v>0</v>
      </c>
      <c r="P256" s="353">
        <f t="shared" si="21"/>
        <v>1</v>
      </c>
      <c r="Q256" s="354" t="str">
        <f t="shared" si="23"/>
        <v/>
      </c>
      <c r="R256" s="354" t="str">
        <f t="shared" si="24"/>
        <v/>
      </c>
      <c r="S256" s="354" t="str">
        <f t="shared" si="25"/>
        <v/>
      </c>
    </row>
    <row r="257" spans="1:19">
      <c r="A257" s="37">
        <v>248</v>
      </c>
      <c r="B257" s="6"/>
      <c r="C257" s="6"/>
      <c r="D257" s="408"/>
      <c r="E257" s="410"/>
      <c r="F257" s="307"/>
      <c r="G257" s="77"/>
      <c r="H257" s="411"/>
      <c r="I257" s="411"/>
      <c r="J257" s="410"/>
      <c r="K257" s="25"/>
      <c r="L257" s="31"/>
      <c r="M257" s="354" t="str">
        <f t="shared" si="22"/>
        <v/>
      </c>
      <c r="N257" s="298"/>
      <c r="O257" s="342" t="b">
        <f t="shared" si="19"/>
        <v>0</v>
      </c>
      <c r="P257" s="353">
        <f t="shared" si="21"/>
        <v>1</v>
      </c>
      <c r="Q257" s="354" t="str">
        <f t="shared" si="23"/>
        <v/>
      </c>
      <c r="R257" s="354" t="str">
        <f t="shared" si="24"/>
        <v/>
      </c>
      <c r="S257" s="354" t="str">
        <f t="shared" si="25"/>
        <v/>
      </c>
    </row>
    <row r="258" spans="1:19">
      <c r="A258" s="37">
        <v>249</v>
      </c>
      <c r="B258" s="6"/>
      <c r="C258" s="6"/>
      <c r="D258" s="408"/>
      <c r="E258" s="410"/>
      <c r="F258" s="307"/>
      <c r="G258" s="77"/>
      <c r="H258" s="411"/>
      <c r="I258" s="411"/>
      <c r="J258" s="410"/>
      <c r="K258" s="25"/>
      <c r="L258" s="31"/>
      <c r="M258" s="354" t="str">
        <f t="shared" si="22"/>
        <v/>
      </c>
      <c r="N258" s="298"/>
      <c r="O258" s="342" t="b">
        <f t="shared" si="19"/>
        <v>0</v>
      </c>
      <c r="P258" s="353">
        <f t="shared" si="21"/>
        <v>1</v>
      </c>
      <c r="Q258" s="354" t="str">
        <f t="shared" si="23"/>
        <v/>
      </c>
      <c r="R258" s="354" t="str">
        <f t="shared" si="24"/>
        <v/>
      </c>
      <c r="S258" s="354" t="str">
        <f t="shared" si="25"/>
        <v/>
      </c>
    </row>
    <row r="259" spans="1:19">
      <c r="A259" s="37">
        <v>250</v>
      </c>
      <c r="B259" s="6"/>
      <c r="C259" s="6"/>
      <c r="D259" s="408"/>
      <c r="E259" s="410"/>
      <c r="F259" s="307"/>
      <c r="G259" s="77"/>
      <c r="H259" s="411"/>
      <c r="I259" s="411"/>
      <c r="J259" s="410"/>
      <c r="K259" s="25"/>
      <c r="L259" s="31"/>
      <c r="M259" s="354" t="str">
        <f t="shared" si="22"/>
        <v/>
      </c>
      <c r="N259" s="298"/>
      <c r="O259" s="342" t="b">
        <f t="shared" si="19"/>
        <v>0</v>
      </c>
      <c r="P259" s="353">
        <f t="shared" si="21"/>
        <v>1</v>
      </c>
      <c r="Q259" s="354" t="str">
        <f t="shared" si="23"/>
        <v/>
      </c>
      <c r="R259" s="354" t="str">
        <f t="shared" si="24"/>
        <v/>
      </c>
      <c r="S259" s="354" t="str">
        <f t="shared" si="25"/>
        <v/>
      </c>
    </row>
    <row r="260" spans="1:19">
      <c r="A260" s="37">
        <v>251</v>
      </c>
      <c r="B260" s="6"/>
      <c r="C260" s="6"/>
      <c r="D260" s="408"/>
      <c r="E260" s="410"/>
      <c r="F260" s="307"/>
      <c r="G260" s="77"/>
      <c r="H260" s="411"/>
      <c r="I260" s="411"/>
      <c r="J260" s="410"/>
      <c r="K260" s="394"/>
      <c r="L260" s="388"/>
      <c r="M260" s="354" t="str">
        <f t="shared" si="22"/>
        <v/>
      </c>
      <c r="N260" s="298"/>
      <c r="O260" s="342" t="b">
        <f t="shared" si="19"/>
        <v>0</v>
      </c>
      <c r="P260" s="353">
        <f t="shared" si="21"/>
        <v>1</v>
      </c>
      <c r="Q260" s="354" t="str">
        <f t="shared" si="23"/>
        <v/>
      </c>
      <c r="R260" s="354" t="str">
        <f t="shared" si="24"/>
        <v/>
      </c>
      <c r="S260" s="354" t="str">
        <f t="shared" si="25"/>
        <v/>
      </c>
    </row>
    <row r="261" spans="1:19">
      <c r="A261" s="37">
        <v>252</v>
      </c>
      <c r="B261" s="6"/>
      <c r="C261" s="6"/>
      <c r="D261" s="212"/>
      <c r="E261" s="211"/>
      <c r="F261" s="307"/>
      <c r="G261" s="77"/>
      <c r="H261" s="215"/>
      <c r="I261" s="215"/>
      <c r="J261" s="211"/>
      <c r="K261" s="25"/>
      <c r="L261" s="31"/>
      <c r="M261" s="354" t="str">
        <f t="shared" si="22"/>
        <v/>
      </c>
      <c r="N261" s="298"/>
      <c r="O261" s="342" t="b">
        <f t="shared" si="19"/>
        <v>0</v>
      </c>
      <c r="P261" s="353">
        <f t="shared" si="20"/>
        <v>1</v>
      </c>
      <c r="Q261" s="354" t="str">
        <f t="shared" si="23"/>
        <v/>
      </c>
      <c r="R261" s="354" t="str">
        <f t="shared" si="24"/>
        <v/>
      </c>
      <c r="S261" s="354" t="str">
        <f t="shared" si="25"/>
        <v/>
      </c>
    </row>
    <row r="262" spans="1:19">
      <c r="A262" s="37">
        <v>253</v>
      </c>
      <c r="B262" s="6"/>
      <c r="C262" s="6"/>
      <c r="D262" s="212"/>
      <c r="E262" s="211"/>
      <c r="F262" s="307"/>
      <c r="G262" s="77"/>
      <c r="H262" s="215"/>
      <c r="I262" s="215"/>
      <c r="J262" s="211"/>
      <c r="K262" s="25"/>
      <c r="L262" s="31"/>
      <c r="M262" s="354" t="str">
        <f t="shared" si="22"/>
        <v/>
      </c>
      <c r="N262" s="298"/>
      <c r="O262" s="342" t="b">
        <f t="shared" si="19"/>
        <v>0</v>
      </c>
      <c r="P262" s="353">
        <f t="shared" si="20"/>
        <v>1</v>
      </c>
      <c r="Q262" s="354" t="str">
        <f t="shared" si="23"/>
        <v/>
      </c>
      <c r="R262" s="354" t="str">
        <f t="shared" si="24"/>
        <v/>
      </c>
      <c r="S262" s="354" t="str">
        <f t="shared" si="25"/>
        <v/>
      </c>
    </row>
    <row r="263" spans="1:19">
      <c r="A263" s="37">
        <v>254</v>
      </c>
      <c r="B263" s="6"/>
      <c r="C263" s="6"/>
      <c r="D263" s="212"/>
      <c r="E263" s="211"/>
      <c r="F263" s="307"/>
      <c r="G263" s="77"/>
      <c r="H263" s="215"/>
      <c r="I263" s="215"/>
      <c r="J263" s="211"/>
      <c r="K263" s="25"/>
      <c r="L263" s="31"/>
      <c r="M263" s="354" t="str">
        <f t="shared" si="22"/>
        <v/>
      </c>
      <c r="N263" s="298"/>
      <c r="O263" s="342" t="b">
        <f t="shared" si="19"/>
        <v>0</v>
      </c>
      <c r="P263" s="353">
        <f t="shared" si="20"/>
        <v>1</v>
      </c>
      <c r="Q263" s="354" t="str">
        <f t="shared" si="23"/>
        <v/>
      </c>
      <c r="R263" s="354" t="str">
        <f t="shared" si="24"/>
        <v/>
      </c>
      <c r="S263" s="354" t="str">
        <f t="shared" si="25"/>
        <v/>
      </c>
    </row>
    <row r="264" spans="1:19">
      <c r="A264" s="37">
        <v>255</v>
      </c>
      <c r="B264" s="6"/>
      <c r="C264" s="6"/>
      <c r="D264" s="212"/>
      <c r="E264" s="211"/>
      <c r="F264" s="307"/>
      <c r="G264" s="77"/>
      <c r="H264" s="215"/>
      <c r="I264" s="215"/>
      <c r="J264" s="211"/>
      <c r="K264" s="25"/>
      <c r="L264" s="31"/>
      <c r="M264" s="354" t="str">
        <f t="shared" si="22"/>
        <v/>
      </c>
      <c r="N264" s="298"/>
      <c r="O264" s="342" t="b">
        <f t="shared" si="19"/>
        <v>0</v>
      </c>
      <c r="P264" s="353">
        <f t="shared" si="20"/>
        <v>1</v>
      </c>
      <c r="Q264" s="354" t="str">
        <f t="shared" si="23"/>
        <v/>
      </c>
      <c r="R264" s="354" t="str">
        <f t="shared" si="24"/>
        <v/>
      </c>
      <c r="S264" s="354" t="str">
        <f t="shared" si="25"/>
        <v/>
      </c>
    </row>
    <row r="265" spans="1:19">
      <c r="A265" s="37">
        <v>256</v>
      </c>
      <c r="B265" s="6"/>
      <c r="C265" s="6"/>
      <c r="D265" s="212"/>
      <c r="E265" s="211"/>
      <c r="F265" s="307"/>
      <c r="G265" s="77"/>
      <c r="H265" s="215"/>
      <c r="I265" s="215"/>
      <c r="J265" s="211"/>
      <c r="K265" s="25"/>
      <c r="L265" s="31"/>
      <c r="M265" s="354" t="str">
        <f t="shared" si="22"/>
        <v/>
      </c>
      <c r="N265" s="298"/>
      <c r="O265" s="342" t="b">
        <f t="shared" si="19"/>
        <v>0</v>
      </c>
      <c r="P265" s="353">
        <f t="shared" si="20"/>
        <v>1</v>
      </c>
      <c r="Q265" s="354" t="str">
        <f t="shared" si="23"/>
        <v/>
      </c>
      <c r="R265" s="354" t="str">
        <f t="shared" si="24"/>
        <v/>
      </c>
      <c r="S265" s="354" t="str">
        <f t="shared" si="25"/>
        <v/>
      </c>
    </row>
    <row r="266" spans="1:19">
      <c r="A266" s="37">
        <v>257</v>
      </c>
      <c r="B266" s="6"/>
      <c r="C266" s="6"/>
      <c r="D266" s="212"/>
      <c r="E266" s="211"/>
      <c r="F266" s="307"/>
      <c r="G266" s="77"/>
      <c r="H266" s="215"/>
      <c r="I266" s="215"/>
      <c r="J266" s="211"/>
      <c r="K266" s="25"/>
      <c r="L266" s="31"/>
      <c r="M266" s="354" t="str">
        <f t="shared" ref="M266:M309" si="26">IF(
OR(
$B266="",$C266="",$D266="",$E266="",$E266&lt;an_initial,$E266&gt;an_final,$O266=FALSE),"",IF(
$G266="","",IF(
OR(
$H266="X",$H266="x"),100*$F266/10000,IF(
OR(
$I266="X",$I266="x"),80*$F266/10000,IF(
OR(
$K266="X",$K266="x"),100*(
IF(
$P266&lt;=5,0.3,0.2))*$F266/10000,IF(
OR(
$L266="X",$L266="x"),80*(
IF(
$P266&lt;=5,0.3,0.2))*$F266/10000,""))))))</f>
        <v/>
      </c>
      <c r="N266" s="298"/>
      <c r="O266" s="342" t="b">
        <f t="shared" si="19"/>
        <v>0</v>
      </c>
      <c r="P266" s="353">
        <f t="shared" si="20"/>
        <v>1</v>
      </c>
      <c r="Q266" s="354" t="str">
        <f t="shared" ref="Q266:Q309" si="27">IF(
OR(
$B266="",$C266="",$D266="",$E266="",$E266&lt;an_initial,$E266&gt;an_final,$O266=FALSE),"",IF(
$G266="","",IF(
OR(
$H266="X",$H266="x"),100*$F266/10000,"")))</f>
        <v/>
      </c>
      <c r="R266" s="354" t="str">
        <f t="shared" ref="R266:R309" si="28">IF(
OR(
$B266="",$C266="",$D266="",$E266="",$E266&lt;an_initial,$E266&gt;an_final,$O266=FALSE),"",IF(
$G266="","",IF(
OR(
$I266="X",$I266="x"),80*$F266/10000,"")))</f>
        <v/>
      </c>
      <c r="S266" s="354" t="str">
        <f t="shared" ref="S266:S309" si="29">IF(
OR(
$B266="",$C266="",$D266="",$E266="",$E266&lt;an_initial,$E266&gt;an_final,$O266=FALSE),"",IF(
$G266="","",IF(
OR(
$K266="X",$K266="x"),100*(
IF(
$P266&lt;=5,0.3,0.2))*$F266/10000,IF(
OR(
$L266="X",$L266="x"),80*(
IF(
$P266&lt;=5,0.3,0.2))*$F266/10000,""))))</f>
        <v/>
      </c>
    </row>
    <row r="267" spans="1:19">
      <c r="A267" s="37">
        <v>258</v>
      </c>
      <c r="B267" s="6"/>
      <c r="C267" s="6"/>
      <c r="D267" s="212"/>
      <c r="E267" s="211"/>
      <c r="F267" s="307"/>
      <c r="G267" s="77"/>
      <c r="H267" s="215"/>
      <c r="I267" s="215"/>
      <c r="J267" s="211"/>
      <c r="K267" s="25"/>
      <c r="L267" s="31"/>
      <c r="M267" s="354" t="str">
        <f t="shared" si="26"/>
        <v/>
      </c>
      <c r="N267" s="298"/>
      <c r="O267" s="342" t="b">
        <f t="shared" si="19"/>
        <v>0</v>
      </c>
      <c r="P267" s="353">
        <f t="shared" si="20"/>
        <v>1</v>
      </c>
      <c r="Q267" s="354" t="str">
        <f t="shared" si="27"/>
        <v/>
      </c>
      <c r="R267" s="354" t="str">
        <f t="shared" si="28"/>
        <v/>
      </c>
      <c r="S267" s="354" t="str">
        <f t="shared" si="29"/>
        <v/>
      </c>
    </row>
    <row r="268" spans="1:19">
      <c r="A268" s="37">
        <v>259</v>
      </c>
      <c r="B268" s="6"/>
      <c r="C268" s="6"/>
      <c r="D268" s="212"/>
      <c r="E268" s="211"/>
      <c r="F268" s="307"/>
      <c r="G268" s="77"/>
      <c r="H268" s="215"/>
      <c r="I268" s="215"/>
      <c r="J268" s="211"/>
      <c r="K268" s="25"/>
      <c r="L268" s="31"/>
      <c r="M268" s="354" t="str">
        <f t="shared" si="26"/>
        <v/>
      </c>
      <c r="N268" s="298"/>
      <c r="O268" s="342" t="b">
        <f t="shared" si="19"/>
        <v>0</v>
      </c>
      <c r="P268" s="353">
        <f t="shared" si="20"/>
        <v>1</v>
      </c>
      <c r="Q268" s="354" t="str">
        <f t="shared" si="27"/>
        <v/>
      </c>
      <c r="R268" s="354" t="str">
        <f t="shared" si="28"/>
        <v/>
      </c>
      <c r="S268" s="354" t="str">
        <f t="shared" si="29"/>
        <v/>
      </c>
    </row>
    <row r="269" spans="1:19">
      <c r="A269" s="37">
        <v>260</v>
      </c>
      <c r="B269" s="6"/>
      <c r="C269" s="6"/>
      <c r="D269" s="212"/>
      <c r="E269" s="211"/>
      <c r="F269" s="307"/>
      <c r="G269" s="77"/>
      <c r="H269" s="215"/>
      <c r="I269" s="215"/>
      <c r="J269" s="211"/>
      <c r="K269" s="25"/>
      <c r="L269" s="31"/>
      <c r="M269" s="354" t="str">
        <f t="shared" si="26"/>
        <v/>
      </c>
      <c r="N269" s="298"/>
      <c r="O269" s="342" t="b">
        <f t="shared" si="19"/>
        <v>0</v>
      </c>
      <c r="P269" s="353">
        <f t="shared" si="20"/>
        <v>1</v>
      </c>
      <c r="Q269" s="354" t="str">
        <f t="shared" si="27"/>
        <v/>
      </c>
      <c r="R269" s="354" t="str">
        <f t="shared" si="28"/>
        <v/>
      </c>
      <c r="S269" s="354" t="str">
        <f t="shared" si="29"/>
        <v/>
      </c>
    </row>
    <row r="270" spans="1:19">
      <c r="A270" s="37">
        <v>261</v>
      </c>
      <c r="B270" s="6"/>
      <c r="C270" s="6"/>
      <c r="D270" s="212"/>
      <c r="E270" s="211"/>
      <c r="F270" s="307"/>
      <c r="G270" s="77"/>
      <c r="H270" s="215"/>
      <c r="I270" s="215"/>
      <c r="J270" s="211"/>
      <c r="K270" s="25"/>
      <c r="L270" s="31"/>
      <c r="M270" s="354" t="str">
        <f t="shared" si="26"/>
        <v/>
      </c>
      <c r="N270" s="298"/>
      <c r="O270" s="342" t="b">
        <f t="shared" si="19"/>
        <v>0</v>
      </c>
      <c r="P270" s="353">
        <f t="shared" si="20"/>
        <v>1</v>
      </c>
      <c r="Q270" s="354" t="str">
        <f t="shared" si="27"/>
        <v/>
      </c>
      <c r="R270" s="354" t="str">
        <f t="shared" si="28"/>
        <v/>
      </c>
      <c r="S270" s="354" t="str">
        <f t="shared" si="29"/>
        <v/>
      </c>
    </row>
    <row r="271" spans="1:19">
      <c r="A271" s="37">
        <v>262</v>
      </c>
      <c r="B271" s="6"/>
      <c r="C271" s="6"/>
      <c r="D271" s="212"/>
      <c r="E271" s="211"/>
      <c r="F271" s="307"/>
      <c r="G271" s="77"/>
      <c r="H271" s="215"/>
      <c r="I271" s="215"/>
      <c r="J271" s="211"/>
      <c r="K271" s="25"/>
      <c r="L271" s="31"/>
      <c r="M271" s="354" t="str">
        <f t="shared" si="26"/>
        <v/>
      </c>
      <c r="N271" s="298"/>
      <c r="O271" s="342" t="b">
        <f t="shared" si="19"/>
        <v>0</v>
      </c>
      <c r="P271" s="353">
        <f t="shared" si="20"/>
        <v>1</v>
      </c>
      <c r="Q271" s="354" t="str">
        <f t="shared" si="27"/>
        <v/>
      </c>
      <c r="R271" s="354" t="str">
        <f t="shared" si="28"/>
        <v/>
      </c>
      <c r="S271" s="354" t="str">
        <f t="shared" si="29"/>
        <v/>
      </c>
    </row>
    <row r="272" spans="1:19">
      <c r="A272" s="37">
        <v>263</v>
      </c>
      <c r="B272" s="6"/>
      <c r="C272" s="6"/>
      <c r="D272" s="212"/>
      <c r="E272" s="211"/>
      <c r="F272" s="307"/>
      <c r="G272" s="77"/>
      <c r="H272" s="215"/>
      <c r="I272" s="215"/>
      <c r="J272" s="211"/>
      <c r="K272" s="25"/>
      <c r="L272" s="31"/>
      <c r="M272" s="354" t="str">
        <f t="shared" si="26"/>
        <v/>
      </c>
      <c r="N272" s="298"/>
      <c r="O272" s="342" t="b">
        <f t="shared" si="19"/>
        <v>0</v>
      </c>
      <c r="P272" s="353">
        <f t="shared" ref="P272:P304" si="30">LEN(B272)-LEN(SUBSTITUTE(B272,",",""))+1</f>
        <v>1</v>
      </c>
      <c r="Q272" s="354" t="str">
        <f t="shared" si="27"/>
        <v/>
      </c>
      <c r="R272" s="354" t="str">
        <f t="shared" si="28"/>
        <v/>
      </c>
      <c r="S272" s="354" t="str">
        <f t="shared" si="29"/>
        <v/>
      </c>
    </row>
    <row r="273" spans="1:19">
      <c r="A273" s="37">
        <v>264</v>
      </c>
      <c r="B273" s="6"/>
      <c r="C273" s="6"/>
      <c r="D273" s="212"/>
      <c r="E273" s="211"/>
      <c r="F273" s="307"/>
      <c r="G273" s="77"/>
      <c r="H273" s="215"/>
      <c r="I273" s="215"/>
      <c r="J273" s="211"/>
      <c r="K273" s="25"/>
      <c r="L273" s="31"/>
      <c r="M273" s="354" t="str">
        <f t="shared" si="26"/>
        <v/>
      </c>
      <c r="N273" s="298"/>
      <c r="O273" s="342" t="b">
        <f t="shared" si="19"/>
        <v>0</v>
      </c>
      <c r="P273" s="353">
        <f t="shared" si="30"/>
        <v>1</v>
      </c>
      <c r="Q273" s="354" t="str">
        <f t="shared" si="27"/>
        <v/>
      </c>
      <c r="R273" s="354" t="str">
        <f t="shared" si="28"/>
        <v/>
      </c>
      <c r="S273" s="354" t="str">
        <f t="shared" si="29"/>
        <v/>
      </c>
    </row>
    <row r="274" spans="1:19">
      <c r="A274" s="37">
        <v>265</v>
      </c>
      <c r="B274" s="6"/>
      <c r="C274" s="6"/>
      <c r="D274" s="212"/>
      <c r="E274" s="211"/>
      <c r="F274" s="307"/>
      <c r="G274" s="77"/>
      <c r="H274" s="215"/>
      <c r="I274" s="215"/>
      <c r="J274" s="211"/>
      <c r="K274" s="25"/>
      <c r="L274" s="31"/>
      <c r="M274" s="354" t="str">
        <f t="shared" si="26"/>
        <v/>
      </c>
      <c r="N274" s="298"/>
      <c r="O274" s="342" t="b">
        <f t="shared" si="19"/>
        <v>0</v>
      </c>
      <c r="P274" s="353">
        <f t="shared" si="30"/>
        <v>1</v>
      </c>
      <c r="Q274" s="354" t="str">
        <f t="shared" si="27"/>
        <v/>
      </c>
      <c r="R274" s="354" t="str">
        <f t="shared" si="28"/>
        <v/>
      </c>
      <c r="S274" s="354" t="str">
        <f t="shared" si="29"/>
        <v/>
      </c>
    </row>
    <row r="275" spans="1:19">
      <c r="A275" s="37">
        <v>266</v>
      </c>
      <c r="B275" s="6"/>
      <c r="C275" s="6"/>
      <c r="D275" s="212"/>
      <c r="E275" s="211"/>
      <c r="F275" s="307"/>
      <c r="G275" s="77"/>
      <c r="H275" s="215"/>
      <c r="I275" s="215"/>
      <c r="J275" s="211"/>
      <c r="K275" s="25"/>
      <c r="L275" s="31"/>
      <c r="M275" s="354" t="str">
        <f t="shared" si="26"/>
        <v/>
      </c>
      <c r="N275" s="298"/>
      <c r="O275" s="342" t="b">
        <f t="shared" si="19"/>
        <v>0</v>
      </c>
      <c r="P275" s="353">
        <f t="shared" si="30"/>
        <v>1</v>
      </c>
      <c r="Q275" s="354" t="str">
        <f t="shared" si="27"/>
        <v/>
      </c>
      <c r="R275" s="354" t="str">
        <f t="shared" si="28"/>
        <v/>
      </c>
      <c r="S275" s="354" t="str">
        <f t="shared" si="29"/>
        <v/>
      </c>
    </row>
    <row r="276" spans="1:19">
      <c r="A276" s="37">
        <v>267</v>
      </c>
      <c r="B276" s="6"/>
      <c r="C276" s="6"/>
      <c r="D276" s="212"/>
      <c r="E276" s="211"/>
      <c r="F276" s="307"/>
      <c r="G276" s="77"/>
      <c r="H276" s="215"/>
      <c r="I276" s="215"/>
      <c r="J276" s="211"/>
      <c r="K276" s="25"/>
      <c r="L276" s="31"/>
      <c r="M276" s="354" t="str">
        <f t="shared" si="26"/>
        <v/>
      </c>
      <c r="N276" s="298"/>
      <c r="O276" s="342" t="b">
        <f t="shared" si="19"/>
        <v>0</v>
      </c>
      <c r="P276" s="353">
        <f t="shared" si="30"/>
        <v>1</v>
      </c>
      <c r="Q276" s="354" t="str">
        <f t="shared" si="27"/>
        <v/>
      </c>
      <c r="R276" s="354" t="str">
        <f t="shared" si="28"/>
        <v/>
      </c>
      <c r="S276" s="354" t="str">
        <f t="shared" si="29"/>
        <v/>
      </c>
    </row>
    <row r="277" spans="1:19">
      <c r="A277" s="37">
        <v>268</v>
      </c>
      <c r="B277" s="6"/>
      <c r="C277" s="6"/>
      <c r="D277" s="212"/>
      <c r="E277" s="211"/>
      <c r="F277" s="307"/>
      <c r="G277" s="77"/>
      <c r="H277" s="215"/>
      <c r="I277" s="215"/>
      <c r="J277" s="211"/>
      <c r="K277" s="25"/>
      <c r="L277" s="31"/>
      <c r="M277" s="354" t="str">
        <f t="shared" si="26"/>
        <v/>
      </c>
      <c r="N277" s="298"/>
      <c r="O277" s="342" t="b">
        <f t="shared" si="19"/>
        <v>0</v>
      </c>
      <c r="P277" s="353">
        <f t="shared" si="30"/>
        <v>1</v>
      </c>
      <c r="Q277" s="354" t="str">
        <f t="shared" si="27"/>
        <v/>
      </c>
      <c r="R277" s="354" t="str">
        <f t="shared" si="28"/>
        <v/>
      </c>
      <c r="S277" s="354" t="str">
        <f t="shared" si="29"/>
        <v/>
      </c>
    </row>
    <row r="278" spans="1:19">
      <c r="A278" s="37">
        <v>269</v>
      </c>
      <c r="B278" s="6"/>
      <c r="C278" s="6"/>
      <c r="D278" s="212"/>
      <c r="E278" s="211"/>
      <c r="F278" s="307"/>
      <c r="G278" s="77"/>
      <c r="H278" s="215"/>
      <c r="I278" s="215"/>
      <c r="J278" s="211"/>
      <c r="K278" s="25"/>
      <c r="L278" s="31"/>
      <c r="M278" s="354" t="str">
        <f t="shared" si="26"/>
        <v/>
      </c>
      <c r="N278" s="298"/>
      <c r="O278" s="342" t="b">
        <f t="shared" si="19"/>
        <v>0</v>
      </c>
      <c r="P278" s="353">
        <f t="shared" si="30"/>
        <v>1</v>
      </c>
      <c r="Q278" s="354" t="str">
        <f t="shared" si="27"/>
        <v/>
      </c>
      <c r="R278" s="354" t="str">
        <f t="shared" si="28"/>
        <v/>
      </c>
      <c r="S278" s="354" t="str">
        <f t="shared" si="29"/>
        <v/>
      </c>
    </row>
    <row r="279" spans="1:19">
      <c r="A279" s="37">
        <v>270</v>
      </c>
      <c r="B279" s="6"/>
      <c r="C279" s="6"/>
      <c r="D279" s="212"/>
      <c r="E279" s="211"/>
      <c r="F279" s="307"/>
      <c r="G279" s="77"/>
      <c r="H279" s="215"/>
      <c r="I279" s="215"/>
      <c r="J279" s="211"/>
      <c r="K279" s="25"/>
      <c r="L279" s="31"/>
      <c r="M279" s="354" t="str">
        <f t="shared" si="26"/>
        <v/>
      </c>
      <c r="N279" s="298"/>
      <c r="O279" s="342" t="b">
        <f t="shared" si="19"/>
        <v>0</v>
      </c>
      <c r="P279" s="353">
        <f t="shared" si="30"/>
        <v>1</v>
      </c>
      <c r="Q279" s="354" t="str">
        <f t="shared" si="27"/>
        <v/>
      </c>
      <c r="R279" s="354" t="str">
        <f t="shared" si="28"/>
        <v/>
      </c>
      <c r="S279" s="354" t="str">
        <f t="shared" si="29"/>
        <v/>
      </c>
    </row>
    <row r="280" spans="1:19">
      <c r="A280" s="37">
        <v>271</v>
      </c>
      <c r="B280" s="6"/>
      <c r="C280" s="6"/>
      <c r="D280" s="212"/>
      <c r="E280" s="211"/>
      <c r="F280" s="307"/>
      <c r="G280" s="77"/>
      <c r="H280" s="215"/>
      <c r="I280" s="215"/>
      <c r="J280" s="211"/>
      <c r="K280" s="25"/>
      <c r="L280" s="31"/>
      <c r="M280" s="354" t="str">
        <f t="shared" si="26"/>
        <v/>
      </c>
      <c r="N280" s="298"/>
      <c r="O280" s="342" t="b">
        <f t="shared" si="19"/>
        <v>0</v>
      </c>
      <c r="P280" s="353">
        <f t="shared" si="30"/>
        <v>1</v>
      </c>
      <c r="Q280" s="354" t="str">
        <f t="shared" si="27"/>
        <v/>
      </c>
      <c r="R280" s="354" t="str">
        <f t="shared" si="28"/>
        <v/>
      </c>
      <c r="S280" s="354" t="str">
        <f t="shared" si="29"/>
        <v/>
      </c>
    </row>
    <row r="281" spans="1:19">
      <c r="A281" s="37">
        <v>272</v>
      </c>
      <c r="B281" s="6"/>
      <c r="C281" s="6"/>
      <c r="D281" s="212"/>
      <c r="E281" s="211"/>
      <c r="F281" s="307"/>
      <c r="G281" s="77"/>
      <c r="H281" s="215"/>
      <c r="I281" s="215"/>
      <c r="J281" s="211"/>
      <c r="K281" s="25"/>
      <c r="L281" s="31"/>
      <c r="M281" s="354" t="str">
        <f t="shared" si="26"/>
        <v/>
      </c>
      <c r="N281" s="298"/>
      <c r="O281" s="342" t="b">
        <f t="shared" si="19"/>
        <v>0</v>
      </c>
      <c r="P281" s="353">
        <f t="shared" si="30"/>
        <v>1</v>
      </c>
      <c r="Q281" s="354" t="str">
        <f t="shared" si="27"/>
        <v/>
      </c>
      <c r="R281" s="354" t="str">
        <f t="shared" si="28"/>
        <v/>
      </c>
      <c r="S281" s="354" t="str">
        <f t="shared" si="29"/>
        <v/>
      </c>
    </row>
    <row r="282" spans="1:19">
      <c r="A282" s="37">
        <v>273</v>
      </c>
      <c r="B282" s="6"/>
      <c r="C282" s="6"/>
      <c r="D282" s="212"/>
      <c r="E282" s="211"/>
      <c r="F282" s="307"/>
      <c r="G282" s="77"/>
      <c r="H282" s="215"/>
      <c r="I282" s="215"/>
      <c r="J282" s="211"/>
      <c r="K282" s="25"/>
      <c r="L282" s="31"/>
      <c r="M282" s="354" t="str">
        <f t="shared" si="26"/>
        <v/>
      </c>
      <c r="N282" s="298"/>
      <c r="O282" s="342" t="b">
        <f t="shared" si="19"/>
        <v>0</v>
      </c>
      <c r="P282" s="353">
        <f t="shared" si="30"/>
        <v>1</v>
      </c>
      <c r="Q282" s="354" t="str">
        <f t="shared" si="27"/>
        <v/>
      </c>
      <c r="R282" s="354" t="str">
        <f t="shared" si="28"/>
        <v/>
      </c>
      <c r="S282" s="354" t="str">
        <f t="shared" si="29"/>
        <v/>
      </c>
    </row>
    <row r="283" spans="1:19">
      <c r="A283" s="37">
        <v>274</v>
      </c>
      <c r="B283" s="6"/>
      <c r="C283" s="6"/>
      <c r="D283" s="212"/>
      <c r="E283" s="211"/>
      <c r="F283" s="307"/>
      <c r="G283" s="77"/>
      <c r="H283" s="215"/>
      <c r="I283" s="215"/>
      <c r="J283" s="211"/>
      <c r="K283" s="25"/>
      <c r="L283" s="31"/>
      <c r="M283" s="354" t="str">
        <f t="shared" si="26"/>
        <v/>
      </c>
      <c r="N283" s="298"/>
      <c r="O283" s="342" t="b">
        <f t="shared" si="19"/>
        <v>0</v>
      </c>
      <c r="P283" s="353">
        <f t="shared" si="30"/>
        <v>1</v>
      </c>
      <c r="Q283" s="354" t="str">
        <f t="shared" si="27"/>
        <v/>
      </c>
      <c r="R283" s="354" t="str">
        <f t="shared" si="28"/>
        <v/>
      </c>
      <c r="S283" s="354" t="str">
        <f t="shared" si="29"/>
        <v/>
      </c>
    </row>
    <row r="284" spans="1:19">
      <c r="A284" s="37">
        <v>275</v>
      </c>
      <c r="B284" s="6"/>
      <c r="C284" s="6"/>
      <c r="D284" s="212"/>
      <c r="E284" s="211"/>
      <c r="F284" s="307"/>
      <c r="G284" s="77"/>
      <c r="H284" s="215"/>
      <c r="I284" s="215"/>
      <c r="J284" s="211"/>
      <c r="K284" s="25"/>
      <c r="L284" s="31"/>
      <c r="M284" s="354" t="str">
        <f t="shared" si="26"/>
        <v/>
      </c>
      <c r="N284" s="298"/>
      <c r="O284" s="342" t="b">
        <f t="shared" si="19"/>
        <v>0</v>
      </c>
      <c r="P284" s="353">
        <f t="shared" si="30"/>
        <v>1</v>
      </c>
      <c r="Q284" s="354" t="str">
        <f t="shared" si="27"/>
        <v/>
      </c>
      <c r="R284" s="354" t="str">
        <f t="shared" si="28"/>
        <v/>
      </c>
      <c r="S284" s="354" t="str">
        <f t="shared" si="29"/>
        <v/>
      </c>
    </row>
    <row r="285" spans="1:19">
      <c r="A285" s="37">
        <v>276</v>
      </c>
      <c r="B285" s="6"/>
      <c r="C285" s="6"/>
      <c r="D285" s="212"/>
      <c r="E285" s="211"/>
      <c r="F285" s="307"/>
      <c r="G285" s="77"/>
      <c r="H285" s="215"/>
      <c r="I285" s="215"/>
      <c r="J285" s="211"/>
      <c r="K285" s="25"/>
      <c r="L285" s="31"/>
      <c r="M285" s="354" t="str">
        <f t="shared" si="26"/>
        <v/>
      </c>
      <c r="N285" s="298"/>
      <c r="O285" s="342" t="b">
        <f t="shared" si="19"/>
        <v>0</v>
      </c>
      <c r="P285" s="353">
        <f t="shared" si="30"/>
        <v>1</v>
      </c>
      <c r="Q285" s="354" t="str">
        <f t="shared" si="27"/>
        <v/>
      </c>
      <c r="R285" s="354" t="str">
        <f t="shared" si="28"/>
        <v/>
      </c>
      <c r="S285" s="354" t="str">
        <f t="shared" si="29"/>
        <v/>
      </c>
    </row>
    <row r="286" spans="1:19">
      <c r="A286" s="37">
        <v>277</v>
      </c>
      <c r="B286" s="6"/>
      <c r="C286" s="6"/>
      <c r="D286" s="212"/>
      <c r="E286" s="211"/>
      <c r="F286" s="307"/>
      <c r="G286" s="77"/>
      <c r="H286" s="215"/>
      <c r="I286" s="215"/>
      <c r="J286" s="211"/>
      <c r="K286" s="25"/>
      <c r="L286" s="31"/>
      <c r="M286" s="354" t="str">
        <f t="shared" si="26"/>
        <v/>
      </c>
      <c r="N286" s="298"/>
      <c r="O286" s="342" t="b">
        <f t="shared" si="19"/>
        <v>0</v>
      </c>
      <c r="P286" s="353">
        <f t="shared" si="30"/>
        <v>1</v>
      </c>
      <c r="Q286" s="354" t="str">
        <f t="shared" si="27"/>
        <v/>
      </c>
      <c r="R286" s="354" t="str">
        <f t="shared" si="28"/>
        <v/>
      </c>
      <c r="S286" s="354" t="str">
        <f t="shared" si="29"/>
        <v/>
      </c>
    </row>
    <row r="287" spans="1:19">
      <c r="A287" s="37">
        <v>278</v>
      </c>
      <c r="B287" s="6"/>
      <c r="C287" s="6"/>
      <c r="D287" s="212"/>
      <c r="E287" s="211"/>
      <c r="F287" s="307"/>
      <c r="G287" s="77"/>
      <c r="H287" s="215"/>
      <c r="I287" s="215"/>
      <c r="J287" s="211"/>
      <c r="K287" s="25"/>
      <c r="L287" s="31"/>
      <c r="M287" s="354" t="str">
        <f t="shared" si="26"/>
        <v/>
      </c>
      <c r="N287" s="298"/>
      <c r="O287" s="342" t="b">
        <f t="shared" si="19"/>
        <v>0</v>
      </c>
      <c r="P287" s="353">
        <f t="shared" si="30"/>
        <v>1</v>
      </c>
      <c r="Q287" s="354" t="str">
        <f t="shared" si="27"/>
        <v/>
      </c>
      <c r="R287" s="354" t="str">
        <f t="shared" si="28"/>
        <v/>
      </c>
      <c r="S287" s="354" t="str">
        <f t="shared" si="29"/>
        <v/>
      </c>
    </row>
    <row r="288" spans="1:19">
      <c r="A288" s="37">
        <v>279</v>
      </c>
      <c r="B288" s="6"/>
      <c r="C288" s="6"/>
      <c r="D288" s="212"/>
      <c r="E288" s="211"/>
      <c r="F288" s="307"/>
      <c r="G288" s="77"/>
      <c r="H288" s="215"/>
      <c r="I288" s="215"/>
      <c r="J288" s="211"/>
      <c r="K288" s="25"/>
      <c r="L288" s="31"/>
      <c r="M288" s="354" t="str">
        <f t="shared" si="26"/>
        <v/>
      </c>
      <c r="N288" s="298"/>
      <c r="O288" s="342" t="b">
        <f t="shared" si="19"/>
        <v>0</v>
      </c>
      <c r="P288" s="353">
        <f t="shared" si="30"/>
        <v>1</v>
      </c>
      <c r="Q288" s="354" t="str">
        <f t="shared" si="27"/>
        <v/>
      </c>
      <c r="R288" s="354" t="str">
        <f t="shared" si="28"/>
        <v/>
      </c>
      <c r="S288" s="354" t="str">
        <f t="shared" si="29"/>
        <v/>
      </c>
    </row>
    <row r="289" spans="1:19">
      <c r="A289" s="37">
        <v>280</v>
      </c>
      <c r="B289" s="6"/>
      <c r="C289" s="6"/>
      <c r="D289" s="212"/>
      <c r="E289" s="211"/>
      <c r="F289" s="307"/>
      <c r="G289" s="77"/>
      <c r="H289" s="215"/>
      <c r="I289" s="215"/>
      <c r="J289" s="211"/>
      <c r="K289" s="25"/>
      <c r="L289" s="31"/>
      <c r="M289" s="354" t="str">
        <f t="shared" si="26"/>
        <v/>
      </c>
      <c r="N289" s="298"/>
      <c r="O289" s="342" t="b">
        <f t="shared" si="19"/>
        <v>0</v>
      </c>
      <c r="P289" s="353">
        <f t="shared" si="30"/>
        <v>1</v>
      </c>
      <c r="Q289" s="354" t="str">
        <f t="shared" si="27"/>
        <v/>
      </c>
      <c r="R289" s="354" t="str">
        <f t="shared" si="28"/>
        <v/>
      </c>
      <c r="S289" s="354" t="str">
        <f t="shared" si="29"/>
        <v/>
      </c>
    </row>
    <row r="290" spans="1:19">
      <c r="A290" s="37">
        <v>281</v>
      </c>
      <c r="B290" s="6"/>
      <c r="C290" s="6"/>
      <c r="D290" s="212"/>
      <c r="E290" s="211"/>
      <c r="F290" s="307"/>
      <c r="G290" s="77"/>
      <c r="H290" s="215"/>
      <c r="I290" s="215"/>
      <c r="J290" s="211"/>
      <c r="K290" s="25"/>
      <c r="L290" s="31"/>
      <c r="M290" s="354" t="str">
        <f t="shared" si="26"/>
        <v/>
      </c>
      <c r="N290" s="298"/>
      <c r="O290" s="342" t="b">
        <f t="shared" si="19"/>
        <v>0</v>
      </c>
      <c r="P290" s="353">
        <f t="shared" si="30"/>
        <v>1</v>
      </c>
      <c r="Q290" s="354" t="str">
        <f t="shared" si="27"/>
        <v/>
      </c>
      <c r="R290" s="354" t="str">
        <f t="shared" si="28"/>
        <v/>
      </c>
      <c r="S290" s="354" t="str">
        <f t="shared" si="29"/>
        <v/>
      </c>
    </row>
    <row r="291" spans="1:19">
      <c r="A291" s="37">
        <v>282</v>
      </c>
      <c r="B291" s="6"/>
      <c r="C291" s="6"/>
      <c r="D291" s="212"/>
      <c r="E291" s="211"/>
      <c r="F291" s="307"/>
      <c r="G291" s="77"/>
      <c r="H291" s="215"/>
      <c r="I291" s="215"/>
      <c r="J291" s="211"/>
      <c r="K291" s="25"/>
      <c r="L291" s="31"/>
      <c r="M291" s="354" t="str">
        <f t="shared" si="26"/>
        <v/>
      </c>
      <c r="N291" s="298"/>
      <c r="O291" s="342" t="b">
        <f t="shared" si="19"/>
        <v>0</v>
      </c>
      <c r="P291" s="353">
        <f t="shared" si="30"/>
        <v>1</v>
      </c>
      <c r="Q291" s="354" t="str">
        <f t="shared" si="27"/>
        <v/>
      </c>
      <c r="R291" s="354" t="str">
        <f t="shared" si="28"/>
        <v/>
      </c>
      <c r="S291" s="354" t="str">
        <f t="shared" si="29"/>
        <v/>
      </c>
    </row>
    <row r="292" spans="1:19">
      <c r="A292" s="37">
        <v>283</v>
      </c>
      <c r="B292" s="6"/>
      <c r="C292" s="6"/>
      <c r="D292" s="212"/>
      <c r="E292" s="211"/>
      <c r="F292" s="307"/>
      <c r="G292" s="77"/>
      <c r="H292" s="215"/>
      <c r="I292" s="215"/>
      <c r="J292" s="211"/>
      <c r="K292" s="25"/>
      <c r="L292" s="31"/>
      <c r="M292" s="354" t="str">
        <f t="shared" si="26"/>
        <v/>
      </c>
      <c r="N292" s="298"/>
      <c r="O292" s="342" t="b">
        <f t="shared" si="19"/>
        <v>0</v>
      </c>
      <c r="P292" s="353">
        <f t="shared" si="30"/>
        <v>1</v>
      </c>
      <c r="Q292" s="354" t="str">
        <f t="shared" si="27"/>
        <v/>
      </c>
      <c r="R292" s="354" t="str">
        <f t="shared" si="28"/>
        <v/>
      </c>
      <c r="S292" s="354" t="str">
        <f t="shared" si="29"/>
        <v/>
      </c>
    </row>
    <row r="293" spans="1:19">
      <c r="A293" s="37">
        <v>284</v>
      </c>
      <c r="B293" s="6"/>
      <c r="C293" s="6"/>
      <c r="D293" s="212"/>
      <c r="E293" s="211"/>
      <c r="F293" s="307"/>
      <c r="G293" s="77"/>
      <c r="H293" s="215"/>
      <c r="I293" s="215"/>
      <c r="J293" s="211"/>
      <c r="K293" s="25"/>
      <c r="L293" s="31"/>
      <c r="M293" s="354" t="str">
        <f t="shared" si="26"/>
        <v/>
      </c>
      <c r="N293" s="298"/>
      <c r="O293" s="342" t="b">
        <f t="shared" si="19"/>
        <v>0</v>
      </c>
      <c r="P293" s="353">
        <f t="shared" si="30"/>
        <v>1</v>
      </c>
      <c r="Q293" s="354" t="str">
        <f t="shared" si="27"/>
        <v/>
      </c>
      <c r="R293" s="354" t="str">
        <f t="shared" si="28"/>
        <v/>
      </c>
      <c r="S293" s="354" t="str">
        <f t="shared" si="29"/>
        <v/>
      </c>
    </row>
    <row r="294" spans="1:19">
      <c r="A294" s="37">
        <v>285</v>
      </c>
      <c r="B294" s="6"/>
      <c r="C294" s="6"/>
      <c r="D294" s="212"/>
      <c r="E294" s="211"/>
      <c r="F294" s="307"/>
      <c r="G294" s="77"/>
      <c r="H294" s="215"/>
      <c r="I294" s="215"/>
      <c r="J294" s="211"/>
      <c r="K294" s="25"/>
      <c r="L294" s="31"/>
      <c r="M294" s="354" t="str">
        <f t="shared" si="26"/>
        <v/>
      </c>
      <c r="N294" s="298"/>
      <c r="O294" s="342" t="b">
        <f t="shared" si="19"/>
        <v>0</v>
      </c>
      <c r="P294" s="353">
        <f t="shared" si="30"/>
        <v>1</v>
      </c>
      <c r="Q294" s="354" t="str">
        <f t="shared" si="27"/>
        <v/>
      </c>
      <c r="R294" s="354" t="str">
        <f t="shared" si="28"/>
        <v/>
      </c>
      <c r="S294" s="354" t="str">
        <f t="shared" si="29"/>
        <v/>
      </c>
    </row>
    <row r="295" spans="1:19">
      <c r="A295" s="37">
        <v>286</v>
      </c>
      <c r="B295" s="6"/>
      <c r="C295" s="6"/>
      <c r="D295" s="212"/>
      <c r="E295" s="211"/>
      <c r="F295" s="307"/>
      <c r="G295" s="77"/>
      <c r="H295" s="215"/>
      <c r="I295" s="215"/>
      <c r="J295" s="211"/>
      <c r="K295" s="25"/>
      <c r="L295" s="31"/>
      <c r="M295" s="354" t="str">
        <f t="shared" si="26"/>
        <v/>
      </c>
      <c r="N295" s="298"/>
      <c r="O295" s="342" t="b">
        <f t="shared" si="19"/>
        <v>0</v>
      </c>
      <c r="P295" s="353">
        <f t="shared" si="30"/>
        <v>1</v>
      </c>
      <c r="Q295" s="354" t="str">
        <f t="shared" si="27"/>
        <v/>
      </c>
      <c r="R295" s="354" t="str">
        <f t="shared" si="28"/>
        <v/>
      </c>
      <c r="S295" s="354" t="str">
        <f t="shared" si="29"/>
        <v/>
      </c>
    </row>
    <row r="296" spans="1:19">
      <c r="A296" s="37">
        <v>287</v>
      </c>
      <c r="B296" s="6"/>
      <c r="C296" s="6"/>
      <c r="D296" s="212"/>
      <c r="E296" s="211"/>
      <c r="F296" s="307"/>
      <c r="G296" s="77"/>
      <c r="H296" s="215"/>
      <c r="I296" s="215"/>
      <c r="J296" s="211"/>
      <c r="K296" s="25"/>
      <c r="L296" s="31"/>
      <c r="M296" s="354" t="str">
        <f t="shared" si="26"/>
        <v/>
      </c>
      <c r="N296" s="298"/>
      <c r="O296" s="342" t="b">
        <f t="shared" si="19"/>
        <v>0</v>
      </c>
      <c r="P296" s="353">
        <f t="shared" si="30"/>
        <v>1</v>
      </c>
      <c r="Q296" s="354" t="str">
        <f t="shared" si="27"/>
        <v/>
      </c>
      <c r="R296" s="354" t="str">
        <f t="shared" si="28"/>
        <v/>
      </c>
      <c r="S296" s="354" t="str">
        <f t="shared" si="29"/>
        <v/>
      </c>
    </row>
    <row r="297" spans="1:19">
      <c r="A297" s="37">
        <v>288</v>
      </c>
      <c r="B297" s="6"/>
      <c r="C297" s="6"/>
      <c r="D297" s="212"/>
      <c r="E297" s="211"/>
      <c r="F297" s="307"/>
      <c r="G297" s="77"/>
      <c r="H297" s="215"/>
      <c r="I297" s="215"/>
      <c r="J297" s="211"/>
      <c r="K297" s="25"/>
      <c r="L297" s="31"/>
      <c r="M297" s="354" t="str">
        <f t="shared" si="26"/>
        <v/>
      </c>
      <c r="N297" s="298"/>
      <c r="O297" s="342" t="b">
        <f t="shared" si="19"/>
        <v>0</v>
      </c>
      <c r="P297" s="353">
        <f t="shared" si="30"/>
        <v>1</v>
      </c>
      <c r="Q297" s="354" t="str">
        <f t="shared" si="27"/>
        <v/>
      </c>
      <c r="R297" s="354" t="str">
        <f t="shared" si="28"/>
        <v/>
      </c>
      <c r="S297" s="354" t="str">
        <f t="shared" si="29"/>
        <v/>
      </c>
    </row>
    <row r="298" spans="1:19">
      <c r="A298" s="37">
        <v>289</v>
      </c>
      <c r="B298" s="6"/>
      <c r="C298" s="6"/>
      <c r="D298" s="212"/>
      <c r="E298" s="211"/>
      <c r="F298" s="307"/>
      <c r="G298" s="77"/>
      <c r="H298" s="215"/>
      <c r="I298" s="215"/>
      <c r="J298" s="211"/>
      <c r="K298" s="25"/>
      <c r="L298" s="31"/>
      <c r="M298" s="354" t="str">
        <f t="shared" si="26"/>
        <v/>
      </c>
      <c r="N298" s="298"/>
      <c r="O298" s="342" t="b">
        <f t="shared" si="19"/>
        <v>0</v>
      </c>
      <c r="P298" s="353">
        <f t="shared" si="30"/>
        <v>1</v>
      </c>
      <c r="Q298" s="354" t="str">
        <f t="shared" si="27"/>
        <v/>
      </c>
      <c r="R298" s="354" t="str">
        <f t="shared" si="28"/>
        <v/>
      </c>
      <c r="S298" s="354" t="str">
        <f t="shared" si="29"/>
        <v/>
      </c>
    </row>
    <row r="299" spans="1:19">
      <c r="A299" s="37">
        <v>290</v>
      </c>
      <c r="B299" s="6"/>
      <c r="C299" s="6"/>
      <c r="D299" s="212"/>
      <c r="E299" s="211"/>
      <c r="F299" s="307"/>
      <c r="G299" s="77"/>
      <c r="H299" s="215"/>
      <c r="I299" s="215"/>
      <c r="J299" s="211"/>
      <c r="K299" s="25"/>
      <c r="L299" s="31"/>
      <c r="M299" s="354" t="str">
        <f t="shared" si="26"/>
        <v/>
      </c>
      <c r="N299" s="298"/>
      <c r="O299" s="342" t="b">
        <f t="shared" si="19"/>
        <v>0</v>
      </c>
      <c r="P299" s="353">
        <f t="shared" si="30"/>
        <v>1</v>
      </c>
      <c r="Q299" s="354" t="str">
        <f t="shared" si="27"/>
        <v/>
      </c>
      <c r="R299" s="354" t="str">
        <f t="shared" si="28"/>
        <v/>
      </c>
      <c r="S299" s="354" t="str">
        <f t="shared" si="29"/>
        <v/>
      </c>
    </row>
    <row r="300" spans="1:19">
      <c r="A300" s="37">
        <v>291</v>
      </c>
      <c r="B300" s="6"/>
      <c r="C300" s="6"/>
      <c r="D300" s="212"/>
      <c r="E300" s="211"/>
      <c r="F300" s="307"/>
      <c r="G300" s="77"/>
      <c r="H300" s="215"/>
      <c r="I300" s="215"/>
      <c r="J300" s="211"/>
      <c r="K300" s="25"/>
      <c r="L300" s="31"/>
      <c r="M300" s="354" t="str">
        <f t="shared" si="26"/>
        <v/>
      </c>
      <c r="N300" s="298"/>
      <c r="O300" s="342" t="b">
        <f t="shared" si="19"/>
        <v>0</v>
      </c>
      <c r="P300" s="353">
        <f t="shared" si="30"/>
        <v>1</v>
      </c>
      <c r="Q300" s="354" t="str">
        <f t="shared" si="27"/>
        <v/>
      </c>
      <c r="R300" s="354" t="str">
        <f t="shared" si="28"/>
        <v/>
      </c>
      <c r="S300" s="354" t="str">
        <f t="shared" si="29"/>
        <v/>
      </c>
    </row>
    <row r="301" spans="1:19">
      <c r="A301" s="37">
        <v>292</v>
      </c>
      <c r="B301" s="6"/>
      <c r="C301" s="6"/>
      <c r="D301" s="212"/>
      <c r="E301" s="211"/>
      <c r="F301" s="307"/>
      <c r="G301" s="77"/>
      <c r="H301" s="215"/>
      <c r="I301" s="215"/>
      <c r="J301" s="211"/>
      <c r="K301" s="25"/>
      <c r="L301" s="31"/>
      <c r="M301" s="354" t="str">
        <f t="shared" si="26"/>
        <v/>
      </c>
      <c r="N301" s="298"/>
      <c r="O301" s="342" t="b">
        <f t="shared" si="19"/>
        <v>0</v>
      </c>
      <c r="P301" s="353">
        <f t="shared" si="30"/>
        <v>1</v>
      </c>
      <c r="Q301" s="354" t="str">
        <f t="shared" si="27"/>
        <v/>
      </c>
      <c r="R301" s="354" t="str">
        <f t="shared" si="28"/>
        <v/>
      </c>
      <c r="S301" s="354" t="str">
        <f t="shared" si="29"/>
        <v/>
      </c>
    </row>
    <row r="302" spans="1:19">
      <c r="A302" s="37">
        <v>293</v>
      </c>
      <c r="B302" s="6"/>
      <c r="C302" s="6"/>
      <c r="D302" s="212"/>
      <c r="E302" s="211"/>
      <c r="F302" s="307"/>
      <c r="G302" s="77"/>
      <c r="H302" s="215"/>
      <c r="I302" s="215"/>
      <c r="J302" s="211"/>
      <c r="K302" s="25"/>
      <c r="L302" s="31"/>
      <c r="M302" s="354" t="str">
        <f t="shared" si="26"/>
        <v/>
      </c>
      <c r="N302" s="298"/>
      <c r="O302" s="342" t="b">
        <f t="shared" si="19"/>
        <v>0</v>
      </c>
      <c r="P302" s="353">
        <f t="shared" si="30"/>
        <v>1</v>
      </c>
      <c r="Q302" s="354" t="str">
        <f t="shared" si="27"/>
        <v/>
      </c>
      <c r="R302" s="354" t="str">
        <f t="shared" si="28"/>
        <v/>
      </c>
      <c r="S302" s="354" t="str">
        <f t="shared" si="29"/>
        <v/>
      </c>
    </row>
    <row r="303" spans="1:19">
      <c r="A303" s="37">
        <v>294</v>
      </c>
      <c r="B303" s="6"/>
      <c r="C303" s="6"/>
      <c r="D303" s="212"/>
      <c r="E303" s="211"/>
      <c r="F303" s="307"/>
      <c r="G303" s="77"/>
      <c r="H303" s="215"/>
      <c r="I303" s="215"/>
      <c r="J303" s="211"/>
      <c r="K303" s="25"/>
      <c r="L303" s="31"/>
      <c r="M303" s="354" t="str">
        <f t="shared" si="26"/>
        <v/>
      </c>
      <c r="N303" s="298"/>
      <c r="O303" s="342" t="b">
        <f t="shared" si="19"/>
        <v>0</v>
      </c>
      <c r="P303" s="353">
        <f t="shared" si="30"/>
        <v>1</v>
      </c>
      <c r="Q303" s="354" t="str">
        <f t="shared" si="27"/>
        <v/>
      </c>
      <c r="R303" s="354" t="str">
        <f t="shared" si="28"/>
        <v/>
      </c>
      <c r="S303" s="354" t="str">
        <f t="shared" si="29"/>
        <v/>
      </c>
    </row>
    <row r="304" spans="1:19">
      <c r="A304" s="37">
        <v>295</v>
      </c>
      <c r="B304" s="6"/>
      <c r="C304" s="6"/>
      <c r="D304" s="212"/>
      <c r="E304" s="211"/>
      <c r="F304" s="307"/>
      <c r="G304" s="77"/>
      <c r="H304" s="215"/>
      <c r="I304" s="215"/>
      <c r="J304" s="211"/>
      <c r="K304" s="25"/>
      <c r="L304" s="31"/>
      <c r="M304" s="354" t="str">
        <f t="shared" si="26"/>
        <v/>
      </c>
      <c r="N304" s="298"/>
      <c r="O304" s="342" t="b">
        <f t="shared" ref="O304:O309" si="31">IF(nume_candidat="",FALSE,ISNUMBER(SEARCH(nume_candidat,$B304)))</f>
        <v>0</v>
      </c>
      <c r="P304" s="353">
        <f t="shared" si="30"/>
        <v>1</v>
      </c>
      <c r="Q304" s="354" t="str">
        <f t="shared" si="27"/>
        <v/>
      </c>
      <c r="R304" s="354" t="str">
        <f t="shared" si="28"/>
        <v/>
      </c>
      <c r="S304" s="354" t="str">
        <f t="shared" si="29"/>
        <v/>
      </c>
    </row>
    <row r="305" spans="1:19">
      <c r="A305" s="37">
        <v>296</v>
      </c>
      <c r="B305" s="6"/>
      <c r="C305" s="6"/>
      <c r="D305" s="212"/>
      <c r="E305" s="211"/>
      <c r="F305" s="307"/>
      <c r="G305" s="77"/>
      <c r="H305" s="215"/>
      <c r="I305" s="215"/>
      <c r="J305" s="211"/>
      <c r="K305" s="25"/>
      <c r="L305" s="31"/>
      <c r="M305" s="354" t="str">
        <f t="shared" si="26"/>
        <v/>
      </c>
      <c r="N305" s="298"/>
      <c r="O305" s="342" t="b">
        <f t="shared" si="31"/>
        <v>0</v>
      </c>
      <c r="P305" s="353">
        <f t="shared" ref="P305:P309" si="32">LEN(B305)-LEN(SUBSTITUTE(B305,",",""))+1</f>
        <v>1</v>
      </c>
      <c r="Q305" s="354" t="str">
        <f t="shared" si="27"/>
        <v/>
      </c>
      <c r="R305" s="354" t="str">
        <f t="shared" si="28"/>
        <v/>
      </c>
      <c r="S305" s="354" t="str">
        <f t="shared" si="29"/>
        <v/>
      </c>
    </row>
    <row r="306" spans="1:19">
      <c r="A306" s="37">
        <v>297</v>
      </c>
      <c r="B306" s="6"/>
      <c r="C306" s="6"/>
      <c r="D306" s="212"/>
      <c r="E306" s="211"/>
      <c r="F306" s="307"/>
      <c r="G306" s="77"/>
      <c r="H306" s="215"/>
      <c r="I306" s="215"/>
      <c r="J306" s="211"/>
      <c r="K306" s="25"/>
      <c r="L306" s="31"/>
      <c r="M306" s="354" t="str">
        <f t="shared" si="26"/>
        <v/>
      </c>
      <c r="N306" s="298"/>
      <c r="O306" s="342" t="b">
        <f t="shared" si="31"/>
        <v>0</v>
      </c>
      <c r="P306" s="353">
        <f t="shared" si="32"/>
        <v>1</v>
      </c>
      <c r="Q306" s="354" t="str">
        <f t="shared" si="27"/>
        <v/>
      </c>
      <c r="R306" s="354" t="str">
        <f t="shared" si="28"/>
        <v/>
      </c>
      <c r="S306" s="354" t="str">
        <f t="shared" si="29"/>
        <v/>
      </c>
    </row>
    <row r="307" spans="1:19">
      <c r="A307" s="37">
        <v>298</v>
      </c>
      <c r="B307" s="6"/>
      <c r="C307" s="6"/>
      <c r="D307" s="212"/>
      <c r="E307" s="211"/>
      <c r="F307" s="307"/>
      <c r="G307" s="77"/>
      <c r="H307" s="215"/>
      <c r="I307" s="215"/>
      <c r="J307" s="211"/>
      <c r="K307" s="25"/>
      <c r="L307" s="31"/>
      <c r="M307" s="354" t="str">
        <f t="shared" si="26"/>
        <v/>
      </c>
      <c r="N307" s="298"/>
      <c r="O307" s="342" t="b">
        <f t="shared" si="31"/>
        <v>0</v>
      </c>
      <c r="P307" s="353">
        <f t="shared" si="32"/>
        <v>1</v>
      </c>
      <c r="Q307" s="354" t="str">
        <f t="shared" si="27"/>
        <v/>
      </c>
      <c r="R307" s="354" t="str">
        <f t="shared" si="28"/>
        <v/>
      </c>
      <c r="S307" s="354" t="str">
        <f t="shared" si="29"/>
        <v/>
      </c>
    </row>
    <row r="308" spans="1:19">
      <c r="A308" s="37">
        <v>299</v>
      </c>
      <c r="B308" s="6"/>
      <c r="C308" s="6"/>
      <c r="D308" s="212"/>
      <c r="E308" s="211"/>
      <c r="F308" s="307"/>
      <c r="G308" s="77"/>
      <c r="H308" s="215"/>
      <c r="I308" s="215"/>
      <c r="J308" s="211"/>
      <c r="K308" s="25"/>
      <c r="L308" s="31"/>
      <c r="M308" s="354" t="str">
        <f t="shared" si="26"/>
        <v/>
      </c>
      <c r="N308" s="298"/>
      <c r="O308" s="342" t="b">
        <f t="shared" si="31"/>
        <v>0</v>
      </c>
      <c r="P308" s="353">
        <f t="shared" si="32"/>
        <v>1</v>
      </c>
      <c r="Q308" s="354" t="str">
        <f t="shared" si="27"/>
        <v/>
      </c>
      <c r="R308" s="354" t="str">
        <f t="shared" si="28"/>
        <v/>
      </c>
      <c r="S308" s="354" t="str">
        <f t="shared" si="29"/>
        <v/>
      </c>
    </row>
    <row r="309" spans="1:19">
      <c r="A309" s="37">
        <v>300</v>
      </c>
      <c r="B309" s="6"/>
      <c r="C309" s="6"/>
      <c r="D309" s="212"/>
      <c r="E309" s="211"/>
      <c r="F309" s="307"/>
      <c r="G309" s="77"/>
      <c r="H309" s="215"/>
      <c r="I309" s="215"/>
      <c r="J309" s="211"/>
      <c r="K309" s="25"/>
      <c r="L309" s="31"/>
      <c r="M309" s="354" t="str">
        <f t="shared" si="26"/>
        <v/>
      </c>
      <c r="N309" s="298"/>
      <c r="O309" s="342" t="b">
        <f t="shared" si="31"/>
        <v>0</v>
      </c>
      <c r="P309" s="353">
        <f t="shared" si="32"/>
        <v>1</v>
      </c>
      <c r="Q309" s="354" t="str">
        <f t="shared" si="27"/>
        <v/>
      </c>
      <c r="R309" s="354" t="str">
        <f t="shared" si="28"/>
        <v/>
      </c>
      <c r="S309" s="354"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7"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topLeftCell="A5" zoomScale="80" zoomScaleNormal="80" zoomScalePageLayoutView="68" workbookViewId="0">
      <selection sqref="A1:N19"/>
    </sheetView>
  </sheetViews>
  <sheetFormatPr defaultColWidth="9.140625" defaultRowHeight="15.75"/>
  <cols>
    <col min="1" max="1" width="5.7109375" style="84" customWidth="1"/>
    <col min="2" max="2" width="38" style="64" customWidth="1"/>
    <col min="3" max="3" width="35.7109375" style="64" customWidth="1"/>
    <col min="4" max="4" width="15.28515625" style="285" customWidth="1"/>
    <col min="5" max="5" width="14.85546875" style="285" customWidth="1"/>
    <col min="6" max="6" width="9.7109375" style="85" customWidth="1"/>
    <col min="7" max="7" width="12.7109375" style="78" customWidth="1"/>
    <col min="8" max="10" width="8.7109375" style="85" customWidth="1"/>
    <col min="11" max="12" width="5.7109375" style="85" customWidth="1"/>
    <col min="13" max="13" width="13.7109375" style="309" customWidth="1"/>
    <col min="14" max="14" width="26" style="285" customWidth="1"/>
    <col min="15" max="15" width="12.85546875" style="308" hidden="1" customWidth="1"/>
    <col min="16" max="16" width="10.7109375" style="81" hidden="1" customWidth="1"/>
    <col min="17" max="17" width="9.140625" style="64" hidden="1" customWidth="1"/>
    <col min="18" max="20" width="13.7109375" style="412" hidden="1" customWidth="1"/>
    <col min="21" max="24" width="9.140625" style="64" customWidth="1"/>
    <col min="25" max="16384" width="9.140625" style="64"/>
  </cols>
  <sheetData>
    <row r="1" spans="1:22" s="60" customFormat="1">
      <c r="A1" s="59" t="s">
        <v>228</v>
      </c>
      <c r="E1" s="61"/>
      <c r="F1" s="61"/>
      <c r="J1" s="284"/>
      <c r="K1" s="284"/>
      <c r="L1" s="284"/>
      <c r="M1" s="284"/>
      <c r="R1" s="284"/>
      <c r="S1" s="284"/>
      <c r="T1" s="284"/>
    </row>
    <row r="2" spans="1:22" s="60" customFormat="1">
      <c r="A2" s="339" t="str">
        <f>IF(ISBLANK(facultate), IF(ISBLANK(departament),"","Departament " &amp; departament), "Facultatea " &amp; facultate)</f>
        <v>Facultatea Construcții</v>
      </c>
      <c r="E2" s="61"/>
      <c r="F2" s="61"/>
      <c r="J2" s="284"/>
      <c r="K2" s="284"/>
      <c r="L2" s="284"/>
      <c r="M2" s="284"/>
      <c r="R2" s="284"/>
      <c r="S2" s="284"/>
      <c r="T2" s="284"/>
    </row>
    <row r="3" spans="1:22" s="60" customFormat="1">
      <c r="A3" s="339" t="str">
        <f>IF(ISBLANK(departament),"","Departamentul " &amp; departament)</f>
        <v>Departamentul Căi de Comunicație Terestre, Fundații și Cadastru</v>
      </c>
      <c r="E3" s="61"/>
      <c r="F3" s="61"/>
      <c r="J3" s="284"/>
      <c r="K3" s="284"/>
      <c r="L3" s="284"/>
      <c r="M3" s="284"/>
      <c r="R3" s="284"/>
      <c r="S3" s="284"/>
      <c r="T3" s="284"/>
    </row>
    <row r="4" spans="1:22">
      <c r="A4" s="527" t="s">
        <v>650</v>
      </c>
      <c r="B4" s="527"/>
      <c r="C4" s="527"/>
      <c r="D4" s="527"/>
      <c r="E4" s="527"/>
      <c r="F4" s="527"/>
      <c r="G4" s="527"/>
      <c r="H4" s="527"/>
      <c r="I4" s="527"/>
      <c r="J4" s="527"/>
      <c r="K4" s="527"/>
      <c r="L4" s="527"/>
      <c r="M4" s="527"/>
      <c r="N4" s="527"/>
      <c r="P4" s="301"/>
      <c r="R4" s="64"/>
      <c r="S4" s="64"/>
      <c r="T4" s="64"/>
    </row>
    <row r="5" spans="1:22" ht="44.25" customHeight="1">
      <c r="A5" s="533" t="s">
        <v>749</v>
      </c>
      <c r="B5" s="533"/>
      <c r="C5" s="533"/>
      <c r="D5" s="533"/>
      <c r="E5" s="533"/>
      <c r="F5" s="533"/>
      <c r="G5" s="533"/>
      <c r="H5" s="533"/>
      <c r="I5" s="533"/>
      <c r="J5" s="533"/>
      <c r="K5" s="533"/>
      <c r="L5" s="533"/>
      <c r="M5" s="533"/>
      <c r="N5" s="533"/>
      <c r="O5" s="33"/>
      <c r="P5" s="33"/>
      <c r="Q5" s="33"/>
      <c r="R5" s="33"/>
      <c r="S5" s="33"/>
      <c r="T5" s="33"/>
      <c r="U5" s="33"/>
      <c r="V5" s="33"/>
    </row>
    <row r="6" spans="1:22" ht="16.5" thickBot="1">
      <c r="N6" s="340" t="str">
        <f>CONCATENATE(functie," ",nume_candidat)</f>
        <v>Profesor Ciutina Adrian</v>
      </c>
    </row>
    <row r="7" spans="1:22" ht="15.75" customHeight="1">
      <c r="A7" s="571" t="s">
        <v>93</v>
      </c>
      <c r="B7" s="524" t="s">
        <v>287</v>
      </c>
      <c r="C7" s="565" t="s">
        <v>61</v>
      </c>
      <c r="D7" s="573" t="s">
        <v>60</v>
      </c>
      <c r="E7" s="565" t="s">
        <v>37</v>
      </c>
      <c r="F7" s="567" t="s">
        <v>2</v>
      </c>
      <c r="G7" s="578" t="s">
        <v>798</v>
      </c>
      <c r="H7" s="575" t="s">
        <v>786</v>
      </c>
      <c r="I7" s="576"/>
      <c r="J7" s="577"/>
      <c r="K7" s="561" t="s">
        <v>787</v>
      </c>
      <c r="L7" s="562"/>
      <c r="M7" s="563" t="s">
        <v>289</v>
      </c>
      <c r="N7" s="524" t="s">
        <v>38</v>
      </c>
      <c r="O7" s="569" t="s">
        <v>39</v>
      </c>
      <c r="P7" s="531" t="s">
        <v>286</v>
      </c>
      <c r="Q7" s="534" t="s">
        <v>296</v>
      </c>
      <c r="R7" s="563" t="s">
        <v>289</v>
      </c>
      <c r="S7" s="563" t="s">
        <v>289</v>
      </c>
      <c r="T7" s="563" t="s">
        <v>289</v>
      </c>
    </row>
    <row r="8" spans="1:22" s="311" customFormat="1" ht="236.25" customHeight="1" thickBot="1">
      <c r="A8" s="572"/>
      <c r="B8" s="524"/>
      <c r="C8" s="566"/>
      <c r="D8" s="574"/>
      <c r="E8" s="566"/>
      <c r="F8" s="568"/>
      <c r="G8" s="579"/>
      <c r="H8" s="389" t="s">
        <v>788</v>
      </c>
      <c r="I8" s="390" t="s">
        <v>789</v>
      </c>
      <c r="J8" s="310" t="s">
        <v>89</v>
      </c>
      <c r="K8" s="310" t="s">
        <v>790</v>
      </c>
      <c r="L8" s="399" t="s">
        <v>796</v>
      </c>
      <c r="M8" s="564"/>
      <c r="N8" s="524"/>
      <c r="O8" s="570"/>
      <c r="P8" s="531"/>
      <c r="Q8" s="534"/>
      <c r="R8" s="564"/>
      <c r="S8" s="564"/>
      <c r="T8" s="564"/>
    </row>
    <row r="9" spans="1:22" ht="16.5" thickBot="1">
      <c r="A9" s="312"/>
      <c r="B9" s="313"/>
      <c r="C9" s="314"/>
      <c r="D9" s="315"/>
      <c r="E9" s="312"/>
      <c r="F9" s="316"/>
      <c r="G9" s="317"/>
      <c r="H9" s="318"/>
      <c r="I9" s="316"/>
      <c r="J9" s="319"/>
      <c r="K9" s="316"/>
      <c r="L9" s="316"/>
      <c r="M9" s="351">
        <f>SUMIF(M10:M1010,"&gt;0")</f>
        <v>1917.020065911169</v>
      </c>
      <c r="N9" s="320"/>
      <c r="O9" s="347">
        <f>SUMIF(O10:O1310,"&gt;0")</f>
        <v>868717.42278338573</v>
      </c>
      <c r="P9" s="321"/>
      <c r="Q9" s="4">
        <f>SUM(Q10:Q1310)</f>
        <v>319</v>
      </c>
      <c r="R9" s="351">
        <f>SUM(R10:R1310)</f>
        <v>504.7552927158211</v>
      </c>
      <c r="S9" s="351">
        <f>SUM(S10:S1310)</f>
        <v>0</v>
      </c>
      <c r="T9" s="351">
        <f>SUM(T10:T1310)</f>
        <v>1412.264773195348</v>
      </c>
    </row>
    <row r="10" spans="1:22" s="83" customFormat="1" ht="79.5" thickBot="1">
      <c r="A10" s="28">
        <v>1</v>
      </c>
      <c r="B10" s="148" t="s">
        <v>1120</v>
      </c>
      <c r="C10" s="149" t="s">
        <v>1122</v>
      </c>
      <c r="D10" s="158" t="s">
        <v>1123</v>
      </c>
      <c r="E10" s="387" t="s">
        <v>1121</v>
      </c>
      <c r="F10" s="386">
        <v>2018</v>
      </c>
      <c r="G10" s="322">
        <v>797341</v>
      </c>
      <c r="H10" s="25"/>
      <c r="I10" s="385"/>
      <c r="J10" s="26" t="s">
        <v>799</v>
      </c>
      <c r="K10" s="393" t="s">
        <v>799</v>
      </c>
      <c r="L10" s="31"/>
      <c r="M10" s="352">
        <f t="shared" ref="M10:M73" si="0">IF(
OR(
$B10="",$C10="",$E10="",$F10="",$F10&lt;an_initial,$F10&gt;an_final,$P10=FALSE),"",IF(
$G10="","",IF(
OR(
$H10="X",$H10="x"),60*$O10/10000,IF(
OR(
$I10="X",$I10="x"),40*$O10/10000,IF(
OR(
$K10="X",$K10="x"),60*(
IF(
$Q10&lt;=5,0.3,0.2))*$O10/10000,IF(
OR(
$L10="X",$L10="x"),40*(
IF(
$Q10&lt;=5,0.3,0.2))*$O10/10000,""))))))</f>
        <v>308.41598796604706</v>
      </c>
      <c r="N10" s="323"/>
      <c r="O10" s="348">
        <f>IF(OR($B10="",$C10="",$D10="",$E10="",$F10=""),"",$G10/VLOOKUP($F10,Euro!$A:$C,3,FALSE))</f>
        <v>171342.21553669279</v>
      </c>
      <c r="P10" s="349" t="b">
        <f t="shared" ref="P10:P74" si="1">IF(nume_candidat="",FALSE,ISNUMBER(SEARCH(nume_candidat,$B10)))</f>
        <v>1</v>
      </c>
      <c r="Q10" s="350">
        <f t="shared" ref="Q10:Q41" si="2">LEN(B10)-LEN(SUBSTITUTE(B10,",",""))+1</f>
        <v>3</v>
      </c>
      <c r="R10" s="352" t="str">
        <f t="shared" ref="R10:R73" si="3">IF(
OR(
$B10="",$C10="",$E10="",$F10="",$F10&lt;an_initial,$F10&gt;an_final,$P10=FALSE),"",IF(
$G10="","",IF(
OR(
$H10="X",$H10="x"),60*$O10/10000,"")))</f>
        <v/>
      </c>
      <c r="S10" s="352" t="str">
        <f t="shared" ref="S10:S73" si="4">IF(
OR(
$B10="",$C10="",$E10="",$F10="",$F10&lt;an_initial,$F10&gt;an_final,$P10=FALSE),"",IF(
$G10="","",IF(
OR(
$I10="X",$I10="x"),40*$O10/10000,"")))</f>
        <v/>
      </c>
      <c r="T10" s="352">
        <f t="shared" ref="T10:T73" si="5">IF(
OR(
$B10="",$C10="",$E10="",$F10="",$F10&lt;an_initial,$F10&gt;an_final,$P10=FALSE),"",IF(
$G10="","",IF(
OR(
$K10="X",$K10="x"),60*(
IF(
$Q10&lt;=5,0.3,0.2))*$O10/10000,IF(
OR(
$L10="X",$L10="x"),40*(
IF(
$Q10&lt;=5,0.3,0.2))*$O10/10000,""))))</f>
        <v>308.41598796604706</v>
      </c>
    </row>
    <row r="11" spans="1:22" s="83" customFormat="1" ht="79.5" thickBot="1">
      <c r="A11" s="28" t="s">
        <v>24</v>
      </c>
      <c r="B11" s="148" t="s">
        <v>1120</v>
      </c>
      <c r="C11" s="149" t="s">
        <v>1122</v>
      </c>
      <c r="D11" s="158" t="s">
        <v>1123</v>
      </c>
      <c r="E11" s="492" t="s">
        <v>1121</v>
      </c>
      <c r="F11" s="391">
        <v>2019</v>
      </c>
      <c r="G11" s="322">
        <v>914732</v>
      </c>
      <c r="H11" s="25"/>
      <c r="I11" s="491"/>
      <c r="J11" s="26" t="s">
        <v>799</v>
      </c>
      <c r="K11" s="393" t="s">
        <v>799</v>
      </c>
      <c r="L11" s="31"/>
      <c r="M11" s="352">
        <f t="shared" si="0"/>
        <v>346.98592261653886</v>
      </c>
      <c r="N11" s="323"/>
      <c r="O11" s="348">
        <f>IF(OR($B11="",$C11="",$D11="",$E11="",$F11=""),"",$G11/VLOOKUP($F11,Euro!$A:$C,3,FALSE))</f>
        <v>192769.95700918825</v>
      </c>
      <c r="P11" s="349" t="b">
        <f t="shared" si="1"/>
        <v>1</v>
      </c>
      <c r="Q11" s="350">
        <f t="shared" si="2"/>
        <v>3</v>
      </c>
      <c r="R11" s="352" t="str">
        <f t="shared" si="3"/>
        <v/>
      </c>
      <c r="S11" s="352" t="str">
        <f t="shared" si="4"/>
        <v/>
      </c>
      <c r="T11" s="352">
        <f t="shared" si="5"/>
        <v>346.98592261653886</v>
      </c>
    </row>
    <row r="12" spans="1:22" s="83" customFormat="1" ht="79.5" thickBot="1">
      <c r="A12" s="28" t="s">
        <v>25</v>
      </c>
      <c r="B12" s="148" t="s">
        <v>1120</v>
      </c>
      <c r="C12" s="149" t="s">
        <v>1122</v>
      </c>
      <c r="D12" s="158" t="s">
        <v>1123</v>
      </c>
      <c r="E12" s="492" t="s">
        <v>1121</v>
      </c>
      <c r="F12" s="391">
        <v>2020</v>
      </c>
      <c r="G12" s="322">
        <v>879678</v>
      </c>
      <c r="H12" s="25"/>
      <c r="I12" s="491"/>
      <c r="J12" s="26" t="s">
        <v>799</v>
      </c>
      <c r="K12" s="393" t="s">
        <v>799</v>
      </c>
      <c r="L12" s="31" t="s">
        <v>800</v>
      </c>
      <c r="M12" s="352">
        <f t="shared" si="0"/>
        <v>328.19723914935952</v>
      </c>
      <c r="N12" s="324"/>
      <c r="O12" s="348">
        <f>IF(OR($B12="",$C12="",$D12="",$E12="",$F12=""),"",$G12/VLOOKUP($F12,Euro!$A:$C,3,FALSE))</f>
        <v>182331.79952742194</v>
      </c>
      <c r="P12" s="349" t="b">
        <f t="shared" si="1"/>
        <v>1</v>
      </c>
      <c r="Q12" s="350">
        <f t="shared" si="2"/>
        <v>3</v>
      </c>
      <c r="R12" s="352" t="str">
        <f t="shared" si="3"/>
        <v/>
      </c>
      <c r="S12" s="352" t="str">
        <f t="shared" si="4"/>
        <v/>
      </c>
      <c r="T12" s="352">
        <f t="shared" si="5"/>
        <v>328.19723914935952</v>
      </c>
    </row>
    <row r="13" spans="1:22" s="83" customFormat="1" ht="79.5" thickBot="1">
      <c r="A13" s="28" t="s">
        <v>26</v>
      </c>
      <c r="B13" s="148" t="s">
        <v>1124</v>
      </c>
      <c r="C13" s="149" t="s">
        <v>1125</v>
      </c>
      <c r="D13" s="158" t="s">
        <v>1126</v>
      </c>
      <c r="E13" s="492" t="s">
        <v>1127</v>
      </c>
      <c r="F13" s="391">
        <v>2016</v>
      </c>
      <c r="G13" s="322">
        <v>185883</v>
      </c>
      <c r="H13" s="25"/>
      <c r="I13" s="491"/>
      <c r="J13" s="26" t="s">
        <v>799</v>
      </c>
      <c r="K13" s="393" t="s">
        <v>799</v>
      </c>
      <c r="L13" s="31" t="s">
        <v>800</v>
      </c>
      <c r="M13" s="352">
        <f t="shared" si="0"/>
        <v>74.505522401353886</v>
      </c>
      <c r="N13" s="324"/>
      <c r="O13" s="348">
        <f>IF(OR($B13="",$C13="",$D13="",$E13="",$F13=""),"",$G13/VLOOKUP($F13,Euro!$A:$C,3,FALSE))</f>
        <v>41391.956889641042</v>
      </c>
      <c r="P13" s="349" t="b">
        <f t="shared" si="1"/>
        <v>1</v>
      </c>
      <c r="Q13" s="350">
        <f t="shared" si="2"/>
        <v>3</v>
      </c>
      <c r="R13" s="352" t="str">
        <f t="shared" si="3"/>
        <v/>
      </c>
      <c r="S13" s="352" t="str">
        <f t="shared" si="4"/>
        <v/>
      </c>
      <c r="T13" s="352">
        <f t="shared" si="5"/>
        <v>74.505522401353886</v>
      </c>
    </row>
    <row r="14" spans="1:22" s="83" customFormat="1" ht="142.5" thickBot="1">
      <c r="A14" s="28" t="s">
        <v>62</v>
      </c>
      <c r="B14" s="148" t="s">
        <v>1124</v>
      </c>
      <c r="C14" s="149" t="s">
        <v>1129</v>
      </c>
      <c r="D14" s="158" t="s">
        <v>1130</v>
      </c>
      <c r="E14" s="492" t="s">
        <v>1128</v>
      </c>
      <c r="F14" s="391">
        <v>2017</v>
      </c>
      <c r="G14" s="322">
        <v>279219</v>
      </c>
      <c r="H14" s="25"/>
      <c r="I14" s="491"/>
      <c r="J14" s="26" t="s">
        <v>799</v>
      </c>
      <c r="K14" s="393" t="s">
        <v>799</v>
      </c>
      <c r="L14" s="31" t="s">
        <v>800</v>
      </c>
      <c r="M14" s="352">
        <f t="shared" si="0"/>
        <v>110.02259144939909</v>
      </c>
      <c r="N14" s="324"/>
      <c r="O14" s="348">
        <f>IF(OR($B14="",$C14="",$D14="",$E14="",$F14=""),"",$G14/VLOOKUP($F14,Euro!$A:$C,3,FALSE))</f>
        <v>61123.661916332829</v>
      </c>
      <c r="P14" s="349" t="b">
        <f t="shared" si="1"/>
        <v>1</v>
      </c>
      <c r="Q14" s="350">
        <f t="shared" si="2"/>
        <v>3</v>
      </c>
      <c r="R14" s="352" t="str">
        <f t="shared" si="3"/>
        <v/>
      </c>
      <c r="S14" s="352" t="str">
        <f t="shared" si="4"/>
        <v/>
      </c>
      <c r="T14" s="352">
        <f t="shared" si="5"/>
        <v>110.02259144939909</v>
      </c>
    </row>
    <row r="15" spans="1:22" s="83" customFormat="1" ht="141.75">
      <c r="A15" s="28" t="s">
        <v>63</v>
      </c>
      <c r="B15" s="148" t="s">
        <v>1124</v>
      </c>
      <c r="C15" s="149" t="s">
        <v>1129</v>
      </c>
      <c r="D15" s="158" t="s">
        <v>1130</v>
      </c>
      <c r="E15" s="492" t="s">
        <v>1128</v>
      </c>
      <c r="F15" s="391">
        <v>2018</v>
      </c>
      <c r="G15" s="322">
        <v>79931</v>
      </c>
      <c r="H15" s="25"/>
      <c r="I15" s="491"/>
      <c r="J15" s="26" t="s">
        <v>799</v>
      </c>
      <c r="K15" s="393" t="s">
        <v>799</v>
      </c>
      <c r="L15" s="31"/>
      <c r="M15" s="352">
        <f t="shared" si="0"/>
        <v>30.917760825185344</v>
      </c>
      <c r="N15" s="324"/>
      <c r="O15" s="348">
        <f>IF(OR($B15="",$C15="",$D15="",$E15="",$F15=""),"",$G15/VLOOKUP($F15,Euro!$A:$C,3,FALSE))</f>
        <v>17176.533791769634</v>
      </c>
      <c r="P15" s="349" t="b">
        <f t="shared" si="1"/>
        <v>1</v>
      </c>
      <c r="Q15" s="350">
        <f t="shared" si="2"/>
        <v>3</v>
      </c>
      <c r="R15" s="352" t="str">
        <f t="shared" si="3"/>
        <v/>
      </c>
      <c r="S15" s="352" t="str">
        <f t="shared" si="4"/>
        <v/>
      </c>
      <c r="T15" s="352">
        <f t="shared" si="5"/>
        <v>30.917760825185344</v>
      </c>
    </row>
    <row r="16" spans="1:22" s="83" customFormat="1" ht="63">
      <c r="A16" s="28">
        <v>6</v>
      </c>
      <c r="B16" s="19" t="s">
        <v>1132</v>
      </c>
      <c r="C16" s="19" t="s">
        <v>1133</v>
      </c>
      <c r="D16" s="158" t="s">
        <v>1134</v>
      </c>
      <c r="E16" s="18" t="s">
        <v>1131</v>
      </c>
      <c r="F16" s="31">
        <v>2017</v>
      </c>
      <c r="G16" s="322">
        <v>128650</v>
      </c>
      <c r="H16" s="25" t="s">
        <v>799</v>
      </c>
      <c r="I16" s="215"/>
      <c r="J16" s="26"/>
      <c r="K16" s="25"/>
      <c r="L16" s="31"/>
      <c r="M16" s="352">
        <f t="shared" si="0"/>
        <v>168.9761607670585</v>
      </c>
      <c r="N16" s="324"/>
      <c r="O16" s="348">
        <f>IF(OR($B16="",$C16="",$D16="",$E16="",$F16=""),"",$G16/VLOOKUP($F16,Euro!$A:$C,3,FALSE))</f>
        <v>28162.693461176419</v>
      </c>
      <c r="P16" s="349" t="b">
        <f t="shared" si="1"/>
        <v>1</v>
      </c>
      <c r="Q16" s="350">
        <f t="shared" si="2"/>
        <v>2</v>
      </c>
      <c r="R16" s="352">
        <f t="shared" si="3"/>
        <v>168.9761607670585</v>
      </c>
      <c r="S16" s="352" t="str">
        <f t="shared" si="4"/>
        <v/>
      </c>
      <c r="T16" s="352" t="str">
        <f t="shared" si="5"/>
        <v/>
      </c>
    </row>
    <row r="17" spans="1:20" s="83" customFormat="1" ht="63">
      <c r="A17" s="28">
        <v>7</v>
      </c>
      <c r="B17" s="19" t="s">
        <v>1132</v>
      </c>
      <c r="C17" s="19" t="s">
        <v>1135</v>
      </c>
      <c r="D17" s="158" t="s">
        <v>1134</v>
      </c>
      <c r="E17" s="18" t="s">
        <v>1136</v>
      </c>
      <c r="F17" s="31">
        <v>2020</v>
      </c>
      <c r="G17" s="322">
        <v>270000</v>
      </c>
      <c r="H17" s="25" t="s">
        <v>799</v>
      </c>
      <c r="I17" s="491"/>
      <c r="J17" s="26"/>
      <c r="K17" s="25"/>
      <c r="L17" s="31"/>
      <c r="M17" s="352">
        <f t="shared" si="0"/>
        <v>335.7791319487626</v>
      </c>
      <c r="N17" s="324"/>
      <c r="O17" s="348">
        <f>IF(OR($B17="",$C17="",$D17="",$E17="",$F17=""),"",$G17/VLOOKUP($F17,Euro!$A:$C,3,FALSE))</f>
        <v>55963.188658127096</v>
      </c>
      <c r="P17" s="349" t="b">
        <f t="shared" si="1"/>
        <v>1</v>
      </c>
      <c r="Q17" s="350">
        <f t="shared" si="2"/>
        <v>2</v>
      </c>
      <c r="R17" s="352">
        <f t="shared" si="3"/>
        <v>335.7791319487626</v>
      </c>
      <c r="S17" s="352" t="str">
        <f t="shared" si="4"/>
        <v/>
      </c>
      <c r="T17" s="352" t="str">
        <f t="shared" si="5"/>
        <v/>
      </c>
    </row>
    <row r="18" spans="1:20" s="83" customFormat="1" ht="63">
      <c r="A18" s="28">
        <v>8</v>
      </c>
      <c r="B18" s="19" t="s">
        <v>1137</v>
      </c>
      <c r="C18" s="19" t="s">
        <v>1138</v>
      </c>
      <c r="D18" s="158" t="s">
        <v>1134</v>
      </c>
      <c r="E18" s="18" t="s">
        <v>1139</v>
      </c>
      <c r="F18" s="31">
        <v>2020</v>
      </c>
      <c r="G18" s="322">
        <v>276000</v>
      </c>
      <c r="H18" s="25"/>
      <c r="I18" s="491"/>
      <c r="J18" s="26" t="s">
        <v>799</v>
      </c>
      <c r="K18" s="25" t="s">
        <v>799</v>
      </c>
      <c r="L18" s="31"/>
      <c r="M18" s="352">
        <f t="shared" si="0"/>
        <v>102.97226713095385</v>
      </c>
      <c r="N18" s="324"/>
      <c r="O18" s="348">
        <f>IF(OR($B18="",$C18="",$D18="",$E18="",$F18=""),"",$G18/VLOOKUP($F18,Euro!$A:$C,3,FALSE))</f>
        <v>57206.815072752142</v>
      </c>
      <c r="P18" s="349" t="b">
        <f t="shared" si="1"/>
        <v>1</v>
      </c>
      <c r="Q18" s="350">
        <f t="shared" si="2"/>
        <v>3</v>
      </c>
      <c r="R18" s="352" t="str">
        <f t="shared" si="3"/>
        <v/>
      </c>
      <c r="S18" s="352" t="str">
        <f t="shared" si="4"/>
        <v/>
      </c>
      <c r="T18" s="352">
        <f t="shared" si="5"/>
        <v>102.97226713095385</v>
      </c>
    </row>
    <row r="19" spans="1:20" s="83" customFormat="1" ht="110.25">
      <c r="A19" s="28">
        <v>9</v>
      </c>
      <c r="B19" s="19" t="s">
        <v>1140</v>
      </c>
      <c r="C19" s="19" t="s">
        <v>1141</v>
      </c>
      <c r="D19" s="158" t="s">
        <v>1134</v>
      </c>
      <c r="E19" s="18" t="s">
        <v>1142</v>
      </c>
      <c r="F19" s="31">
        <v>2020</v>
      </c>
      <c r="G19" s="322">
        <v>295500</v>
      </c>
      <c r="H19" s="25"/>
      <c r="I19" s="491"/>
      <c r="J19" s="26" t="s">
        <v>799</v>
      </c>
      <c r="K19" s="25" t="s">
        <v>799</v>
      </c>
      <c r="L19" s="31"/>
      <c r="M19" s="352">
        <f t="shared" si="0"/>
        <v>110.24748165651039</v>
      </c>
      <c r="N19" s="324"/>
      <c r="O19" s="348">
        <f>IF(OR($B19="",$C19="",$D19="",$E19="",$F19=""),"",$G19/VLOOKUP($F19,Euro!$A:$C,3,FALSE))</f>
        <v>61248.600920283541</v>
      </c>
      <c r="P19" s="349" t="b">
        <f t="shared" si="1"/>
        <v>1</v>
      </c>
      <c r="Q19" s="350">
        <f t="shared" si="2"/>
        <v>3</v>
      </c>
      <c r="R19" s="352" t="str">
        <f t="shared" si="3"/>
        <v/>
      </c>
      <c r="S19" s="352" t="str">
        <f t="shared" si="4"/>
        <v/>
      </c>
      <c r="T19" s="352">
        <f t="shared" si="5"/>
        <v>110.24748165651039</v>
      </c>
    </row>
    <row r="20" spans="1:20" s="83" customFormat="1">
      <c r="A20" s="28">
        <v>10</v>
      </c>
      <c r="B20" s="19"/>
      <c r="C20" s="19"/>
      <c r="D20" s="158"/>
      <c r="E20" s="18"/>
      <c r="F20" s="30"/>
      <c r="G20" s="322"/>
      <c r="H20" s="23"/>
      <c r="I20" s="211"/>
      <c r="J20" s="24"/>
      <c r="K20" s="25"/>
      <c r="L20" s="31"/>
      <c r="M20" s="352" t="str">
        <f t="shared" si="0"/>
        <v/>
      </c>
      <c r="N20" s="324"/>
      <c r="O20" s="348" t="str">
        <f>IF(OR($B20="",$C20="",$D20="",$E20="",$F20=""),"",$G20/VLOOKUP($F20,Euro!$A:$C,3,FALSE))</f>
        <v/>
      </c>
      <c r="P20" s="349" t="b">
        <f t="shared" si="1"/>
        <v>0</v>
      </c>
      <c r="Q20" s="350">
        <f t="shared" si="2"/>
        <v>1</v>
      </c>
      <c r="R20" s="352" t="str">
        <f t="shared" si="3"/>
        <v/>
      </c>
      <c r="S20" s="352" t="str">
        <f t="shared" si="4"/>
        <v/>
      </c>
      <c r="T20" s="352" t="str">
        <f t="shared" si="5"/>
        <v/>
      </c>
    </row>
    <row r="21" spans="1:20" s="83" customFormat="1">
      <c r="A21" s="28">
        <v>11</v>
      </c>
      <c r="B21" s="19"/>
      <c r="C21" s="19"/>
      <c r="D21" s="158"/>
      <c r="E21" s="18"/>
      <c r="F21" s="30"/>
      <c r="G21" s="322"/>
      <c r="H21" s="23"/>
      <c r="I21" s="211"/>
      <c r="J21" s="24"/>
      <c r="K21" s="25"/>
      <c r="L21" s="31"/>
      <c r="M21" s="352" t="str">
        <f t="shared" si="0"/>
        <v/>
      </c>
      <c r="N21" s="324"/>
      <c r="O21" s="348" t="str">
        <f>IF(OR($B21="",$C21="",$D21="",$E21="",$F21=""),"",$G21/VLOOKUP($F21,Euro!$A:$C,3,FALSE))</f>
        <v/>
      </c>
      <c r="P21" s="349" t="b">
        <f t="shared" si="1"/>
        <v>0</v>
      </c>
      <c r="Q21" s="350">
        <f t="shared" si="2"/>
        <v>1</v>
      </c>
      <c r="R21" s="352" t="str">
        <f t="shared" si="3"/>
        <v/>
      </c>
      <c r="S21" s="352" t="str">
        <f t="shared" si="4"/>
        <v/>
      </c>
      <c r="T21" s="352" t="str">
        <f t="shared" si="5"/>
        <v/>
      </c>
    </row>
    <row r="22" spans="1:20" s="83" customFormat="1">
      <c r="A22" s="28">
        <v>12</v>
      </c>
      <c r="B22" s="19"/>
      <c r="C22" s="19"/>
      <c r="D22" s="158"/>
      <c r="E22" s="18"/>
      <c r="F22" s="30"/>
      <c r="G22" s="322"/>
      <c r="H22" s="23"/>
      <c r="I22" s="211"/>
      <c r="J22" s="24"/>
      <c r="K22" s="25"/>
      <c r="L22" s="31"/>
      <c r="M22" s="352" t="str">
        <f t="shared" si="0"/>
        <v/>
      </c>
      <c r="N22" s="324"/>
      <c r="O22" s="348" t="str">
        <f>IF(OR($B22="",$C22="",$D22="",$E22="",$F22=""),"",$G22/VLOOKUP($F22,Euro!$A:$C,3,FALSE))</f>
        <v/>
      </c>
      <c r="P22" s="349" t="b">
        <f t="shared" si="1"/>
        <v>0</v>
      </c>
      <c r="Q22" s="350">
        <f t="shared" si="2"/>
        <v>1</v>
      </c>
      <c r="R22" s="352" t="str">
        <f t="shared" si="3"/>
        <v/>
      </c>
      <c r="S22" s="352" t="str">
        <f t="shared" si="4"/>
        <v/>
      </c>
      <c r="T22" s="352" t="str">
        <f t="shared" si="5"/>
        <v/>
      </c>
    </row>
    <row r="23" spans="1:20" s="83" customFormat="1">
      <c r="A23" s="28">
        <v>13</v>
      </c>
      <c r="B23" s="19"/>
      <c r="C23" s="20"/>
      <c r="D23" s="158"/>
      <c r="E23" s="21"/>
      <c r="F23" s="32"/>
      <c r="G23" s="322"/>
      <c r="H23" s="27"/>
      <c r="I23" s="214"/>
      <c r="J23" s="24"/>
      <c r="K23" s="25"/>
      <c r="L23" s="31"/>
      <c r="M23" s="352" t="str">
        <f t="shared" si="0"/>
        <v/>
      </c>
      <c r="N23" s="324"/>
      <c r="O23" s="348" t="str">
        <f>IF(OR($B23="",$C23="",$D23="",$E23="",$F23=""),"",$G23/VLOOKUP($F23,Euro!$A:$C,3,FALSE))</f>
        <v/>
      </c>
      <c r="P23" s="349" t="b">
        <f t="shared" si="1"/>
        <v>0</v>
      </c>
      <c r="Q23" s="350">
        <f t="shared" si="2"/>
        <v>1</v>
      </c>
      <c r="R23" s="352" t="str">
        <f t="shared" si="3"/>
        <v/>
      </c>
      <c r="S23" s="352" t="str">
        <f t="shared" si="4"/>
        <v/>
      </c>
      <c r="T23" s="352" t="str">
        <f t="shared" si="5"/>
        <v/>
      </c>
    </row>
    <row r="24" spans="1:20" s="83" customFormat="1">
      <c r="A24" s="28">
        <v>14</v>
      </c>
      <c r="B24" s="19"/>
      <c r="C24" s="19"/>
      <c r="D24" s="158"/>
      <c r="E24" s="18"/>
      <c r="F24" s="30"/>
      <c r="G24" s="322"/>
      <c r="H24" s="23"/>
      <c r="I24" s="211"/>
      <c r="J24" s="24"/>
      <c r="K24" s="25"/>
      <c r="L24" s="31"/>
      <c r="M24" s="352" t="str">
        <f t="shared" si="0"/>
        <v/>
      </c>
      <c r="N24" s="324"/>
      <c r="O24" s="348" t="str">
        <f>IF(OR($B24="",$C24="",$D24="",$E24="",$F24=""),"",$G24/VLOOKUP($F24,Euro!$A:$C,3,FALSE))</f>
        <v/>
      </c>
      <c r="P24" s="349" t="b">
        <f t="shared" si="1"/>
        <v>0</v>
      </c>
      <c r="Q24" s="350">
        <f t="shared" si="2"/>
        <v>1</v>
      </c>
      <c r="R24" s="352" t="str">
        <f t="shared" si="3"/>
        <v/>
      </c>
      <c r="S24" s="352" t="str">
        <f t="shared" si="4"/>
        <v/>
      </c>
      <c r="T24" s="352" t="str">
        <f t="shared" si="5"/>
        <v/>
      </c>
    </row>
    <row r="25" spans="1:20" s="83" customFormat="1">
      <c r="A25" s="28">
        <v>15</v>
      </c>
      <c r="B25" s="19"/>
      <c r="C25" s="19"/>
      <c r="D25" s="158"/>
      <c r="E25" s="22"/>
      <c r="F25" s="30"/>
      <c r="G25" s="322"/>
      <c r="H25" s="23"/>
      <c r="I25" s="211"/>
      <c r="J25" s="24"/>
      <c r="K25" s="25"/>
      <c r="L25" s="31"/>
      <c r="M25" s="352" t="str">
        <f t="shared" si="0"/>
        <v/>
      </c>
      <c r="N25" s="324"/>
      <c r="O25" s="348" t="str">
        <f>IF(OR($B25="",$C25="",$D25="",$E25="",$F25=""),"",$G25/VLOOKUP($F25,Euro!$A:$C,3,FALSE))</f>
        <v/>
      </c>
      <c r="P25" s="349" t="b">
        <f t="shared" si="1"/>
        <v>0</v>
      </c>
      <c r="Q25" s="350">
        <f t="shared" si="2"/>
        <v>1</v>
      </c>
      <c r="R25" s="352" t="str">
        <f t="shared" si="3"/>
        <v/>
      </c>
      <c r="S25" s="352" t="str">
        <f t="shared" si="4"/>
        <v/>
      </c>
      <c r="T25" s="352" t="str">
        <f t="shared" si="5"/>
        <v/>
      </c>
    </row>
    <row r="26" spans="1:20" s="83" customFormat="1">
      <c r="A26" s="28">
        <v>16</v>
      </c>
      <c r="B26" s="19"/>
      <c r="C26" s="19"/>
      <c r="D26" s="158"/>
      <c r="E26" s="18"/>
      <c r="F26" s="30"/>
      <c r="G26" s="322"/>
      <c r="H26" s="23"/>
      <c r="I26" s="211"/>
      <c r="J26" s="24"/>
      <c r="K26" s="25"/>
      <c r="L26" s="31"/>
      <c r="M26" s="352" t="str">
        <f t="shared" si="0"/>
        <v/>
      </c>
      <c r="N26" s="324"/>
      <c r="O26" s="348" t="str">
        <f>IF(OR($B26="",$C26="",$D26="",$E26="",$F26=""),"",$G26/VLOOKUP($F26,Euro!$A:$C,3,FALSE))</f>
        <v/>
      </c>
      <c r="P26" s="349" t="b">
        <f t="shared" si="1"/>
        <v>0</v>
      </c>
      <c r="Q26" s="350">
        <f t="shared" si="2"/>
        <v>1</v>
      </c>
      <c r="R26" s="352" t="str">
        <f t="shared" si="3"/>
        <v/>
      </c>
      <c r="S26" s="352" t="str">
        <f t="shared" si="4"/>
        <v/>
      </c>
      <c r="T26" s="352" t="str">
        <f t="shared" si="5"/>
        <v/>
      </c>
    </row>
    <row r="27" spans="1:20" s="83" customFormat="1">
      <c r="A27" s="28">
        <v>17</v>
      </c>
      <c r="B27" s="19"/>
      <c r="C27" s="19"/>
      <c r="D27" s="158"/>
      <c r="E27" s="18"/>
      <c r="F27" s="30"/>
      <c r="G27" s="322"/>
      <c r="H27" s="23"/>
      <c r="I27" s="211"/>
      <c r="J27" s="24"/>
      <c r="K27" s="25"/>
      <c r="L27" s="31"/>
      <c r="M27" s="352" t="str">
        <f t="shared" si="0"/>
        <v/>
      </c>
      <c r="N27" s="324"/>
      <c r="O27" s="348" t="str">
        <f>IF(OR($B27="",$C27="",$D27="",$E27="",$F27=""),"",$G27/VLOOKUP($F27,Euro!$A:$C,3,FALSE))</f>
        <v/>
      </c>
      <c r="P27" s="349" t="b">
        <f t="shared" si="1"/>
        <v>0</v>
      </c>
      <c r="Q27" s="350">
        <f t="shared" si="2"/>
        <v>1</v>
      </c>
      <c r="R27" s="352" t="str">
        <f t="shared" si="3"/>
        <v/>
      </c>
      <c r="S27" s="352" t="str">
        <f t="shared" si="4"/>
        <v/>
      </c>
      <c r="T27" s="352" t="str">
        <f t="shared" si="5"/>
        <v/>
      </c>
    </row>
    <row r="28" spans="1:20" s="83" customFormat="1">
      <c r="A28" s="28">
        <v>18</v>
      </c>
      <c r="B28" s="19"/>
      <c r="C28" s="19"/>
      <c r="D28" s="158"/>
      <c r="E28" s="18"/>
      <c r="F28" s="30"/>
      <c r="G28" s="322"/>
      <c r="H28" s="23"/>
      <c r="I28" s="211"/>
      <c r="J28" s="24"/>
      <c r="K28" s="25"/>
      <c r="L28" s="31"/>
      <c r="M28" s="352" t="str">
        <f t="shared" si="0"/>
        <v/>
      </c>
      <c r="N28" s="324"/>
      <c r="O28" s="348" t="str">
        <f>IF(OR($B28="",$C28="",$D28="",$E28="",$F28=""),"",$G28/VLOOKUP($F28,Euro!$A:$C,3,FALSE))</f>
        <v/>
      </c>
      <c r="P28" s="349" t="b">
        <f t="shared" si="1"/>
        <v>0</v>
      </c>
      <c r="Q28" s="350">
        <f t="shared" si="2"/>
        <v>1</v>
      </c>
      <c r="R28" s="352" t="str">
        <f t="shared" si="3"/>
        <v/>
      </c>
      <c r="S28" s="352" t="str">
        <f t="shared" si="4"/>
        <v/>
      </c>
      <c r="T28" s="352" t="str">
        <f t="shared" si="5"/>
        <v/>
      </c>
    </row>
    <row r="29" spans="1:20" s="83" customFormat="1">
      <c r="A29" s="28">
        <v>19</v>
      </c>
      <c r="B29" s="19"/>
      <c r="C29" s="19"/>
      <c r="D29" s="158"/>
      <c r="E29" s="18"/>
      <c r="F29" s="30"/>
      <c r="G29" s="322"/>
      <c r="H29" s="23"/>
      <c r="I29" s="211"/>
      <c r="J29" s="24"/>
      <c r="K29" s="25"/>
      <c r="L29" s="31"/>
      <c r="M29" s="352" t="str">
        <f t="shared" si="0"/>
        <v/>
      </c>
      <c r="N29" s="324"/>
      <c r="O29" s="348" t="str">
        <f>IF(OR($B29="",$C29="",$D29="",$E29="",$F29=""),"",$G29/VLOOKUP($F29,Euro!$A:$C,3,FALSE))</f>
        <v/>
      </c>
      <c r="P29" s="349" t="b">
        <f t="shared" si="1"/>
        <v>0</v>
      </c>
      <c r="Q29" s="350">
        <f t="shared" si="2"/>
        <v>1</v>
      </c>
      <c r="R29" s="352" t="str">
        <f t="shared" si="3"/>
        <v/>
      </c>
      <c r="S29" s="352" t="str">
        <f t="shared" si="4"/>
        <v/>
      </c>
      <c r="T29" s="352" t="str">
        <f t="shared" si="5"/>
        <v/>
      </c>
    </row>
    <row r="30" spans="1:20" s="83" customFormat="1">
      <c r="A30" s="28">
        <v>20</v>
      </c>
      <c r="B30" s="20"/>
      <c r="C30" s="20"/>
      <c r="D30" s="29"/>
      <c r="E30" s="21"/>
      <c r="F30" s="32"/>
      <c r="G30" s="322"/>
      <c r="H30" s="27"/>
      <c r="I30" s="214"/>
      <c r="J30" s="24"/>
      <c r="K30" s="25"/>
      <c r="L30" s="31"/>
      <c r="M30" s="352" t="str">
        <f t="shared" si="0"/>
        <v/>
      </c>
      <c r="N30" s="324"/>
      <c r="O30" s="348" t="str">
        <f>IF(OR($B30="",$C30="",$D30="",$E30="",$F30=""),"",$G30/VLOOKUP($F30,Euro!$A:$C,3,FALSE))</f>
        <v/>
      </c>
      <c r="P30" s="349" t="b">
        <f t="shared" si="1"/>
        <v>0</v>
      </c>
      <c r="Q30" s="350">
        <f t="shared" si="2"/>
        <v>1</v>
      </c>
      <c r="R30" s="352" t="str">
        <f t="shared" si="3"/>
        <v/>
      </c>
      <c r="S30" s="352" t="str">
        <f t="shared" si="4"/>
        <v/>
      </c>
      <c r="T30" s="352" t="str">
        <f t="shared" si="5"/>
        <v/>
      </c>
    </row>
    <row r="31" spans="1:20" s="83" customFormat="1">
      <c r="A31" s="28">
        <v>21</v>
      </c>
      <c r="B31" s="19"/>
      <c r="C31" s="19"/>
      <c r="D31" s="158"/>
      <c r="E31" s="18"/>
      <c r="F31" s="30"/>
      <c r="G31" s="322"/>
      <c r="H31" s="23"/>
      <c r="I31" s="211"/>
      <c r="J31" s="24"/>
      <c r="K31" s="25"/>
      <c r="L31" s="31"/>
      <c r="M31" s="352" t="str">
        <f t="shared" si="0"/>
        <v/>
      </c>
      <c r="N31" s="324"/>
      <c r="O31" s="348" t="str">
        <f>IF(OR($B31="",$C31="",$D31="",$E31="",$F31=""),"",$G31/VLOOKUP($F31,Euro!$A:$C,3,FALSE))</f>
        <v/>
      </c>
      <c r="P31" s="349" t="b">
        <f t="shared" si="1"/>
        <v>0</v>
      </c>
      <c r="Q31" s="350">
        <f t="shared" si="2"/>
        <v>1</v>
      </c>
      <c r="R31" s="352" t="str">
        <f t="shared" si="3"/>
        <v/>
      </c>
      <c r="S31" s="352" t="str">
        <f t="shared" si="4"/>
        <v/>
      </c>
      <c r="T31" s="352" t="str">
        <f t="shared" si="5"/>
        <v/>
      </c>
    </row>
    <row r="32" spans="1:20" s="83" customFormat="1">
      <c r="A32" s="28">
        <v>22</v>
      </c>
      <c r="B32" s="19"/>
      <c r="C32" s="19"/>
      <c r="D32" s="158"/>
      <c r="E32" s="18"/>
      <c r="F32" s="30"/>
      <c r="G32" s="322"/>
      <c r="H32" s="23"/>
      <c r="I32" s="211"/>
      <c r="J32" s="24"/>
      <c r="K32" s="25"/>
      <c r="L32" s="31"/>
      <c r="M32" s="352" t="str">
        <f t="shared" si="0"/>
        <v/>
      </c>
      <c r="N32" s="324"/>
      <c r="O32" s="348" t="str">
        <f>IF(OR($B32="",$C32="",$D32="",$E32="",$F32=""),"",$G32/VLOOKUP($F32,Euro!$A:$C,3,FALSE))</f>
        <v/>
      </c>
      <c r="P32" s="349" t="b">
        <f t="shared" si="1"/>
        <v>0</v>
      </c>
      <c r="Q32" s="350">
        <f t="shared" si="2"/>
        <v>1</v>
      </c>
      <c r="R32" s="352" t="str">
        <f t="shared" si="3"/>
        <v/>
      </c>
      <c r="S32" s="352" t="str">
        <f t="shared" si="4"/>
        <v/>
      </c>
      <c r="T32" s="352" t="str">
        <f t="shared" si="5"/>
        <v/>
      </c>
    </row>
    <row r="33" spans="1:20" s="83" customFormat="1">
      <c r="A33" s="28">
        <v>23</v>
      </c>
      <c r="B33" s="19"/>
      <c r="C33" s="19"/>
      <c r="D33" s="158"/>
      <c r="E33" s="18"/>
      <c r="F33" s="30"/>
      <c r="G33" s="322"/>
      <c r="H33" s="23"/>
      <c r="I33" s="211"/>
      <c r="J33" s="24"/>
      <c r="K33" s="25"/>
      <c r="L33" s="31"/>
      <c r="M33" s="352" t="str">
        <f t="shared" si="0"/>
        <v/>
      </c>
      <c r="N33" s="324"/>
      <c r="O33" s="348" t="str">
        <f>IF(OR($B33="",$C33="",$D33="",$E33="",$F33=""),"",$G33/VLOOKUP($F33,Euro!$A:$C,3,FALSE))</f>
        <v/>
      </c>
      <c r="P33" s="349" t="b">
        <f t="shared" si="1"/>
        <v>0</v>
      </c>
      <c r="Q33" s="350">
        <f t="shared" si="2"/>
        <v>1</v>
      </c>
      <c r="R33" s="352" t="str">
        <f t="shared" si="3"/>
        <v/>
      </c>
      <c r="S33" s="352" t="str">
        <f t="shared" si="4"/>
        <v/>
      </c>
      <c r="T33" s="352" t="str">
        <f t="shared" si="5"/>
        <v/>
      </c>
    </row>
    <row r="34" spans="1:20" s="83" customFormat="1">
      <c r="A34" s="28">
        <v>24</v>
      </c>
      <c r="B34" s="19"/>
      <c r="C34" s="19"/>
      <c r="D34" s="158"/>
      <c r="E34" s="18"/>
      <c r="F34" s="30"/>
      <c r="G34" s="322"/>
      <c r="H34" s="23"/>
      <c r="I34" s="211"/>
      <c r="J34" s="24"/>
      <c r="K34" s="25"/>
      <c r="L34" s="31"/>
      <c r="M34" s="352" t="str">
        <f t="shared" si="0"/>
        <v/>
      </c>
      <c r="N34" s="324"/>
      <c r="O34" s="348" t="str">
        <f>IF(OR($B34="",$C34="",$D34="",$E34="",$F34=""),"",$G34/VLOOKUP($F34,Euro!$A:$C,3,FALSE))</f>
        <v/>
      </c>
      <c r="P34" s="349" t="b">
        <f t="shared" si="1"/>
        <v>0</v>
      </c>
      <c r="Q34" s="350">
        <f t="shared" si="2"/>
        <v>1</v>
      </c>
      <c r="R34" s="352" t="str">
        <f t="shared" si="3"/>
        <v/>
      </c>
      <c r="S34" s="352" t="str">
        <f t="shared" si="4"/>
        <v/>
      </c>
      <c r="T34" s="352" t="str">
        <f t="shared" si="5"/>
        <v/>
      </c>
    </row>
    <row r="35" spans="1:20" s="83" customFormat="1">
      <c r="A35" s="28">
        <v>25</v>
      </c>
      <c r="B35" s="19"/>
      <c r="C35" s="19"/>
      <c r="D35" s="158"/>
      <c r="E35" s="18"/>
      <c r="F35" s="30"/>
      <c r="G35" s="322"/>
      <c r="H35" s="23"/>
      <c r="I35" s="211"/>
      <c r="J35" s="24"/>
      <c r="K35" s="25"/>
      <c r="L35" s="31"/>
      <c r="M35" s="352" t="str">
        <f t="shared" si="0"/>
        <v/>
      </c>
      <c r="N35" s="324"/>
      <c r="O35" s="348" t="str">
        <f>IF(OR($B35="",$C35="",$D35="",$E35="",$F35=""),"",$G35/VLOOKUP($F35,Euro!$A:$C,3,FALSE))</f>
        <v/>
      </c>
      <c r="P35" s="349" t="b">
        <f t="shared" si="1"/>
        <v>0</v>
      </c>
      <c r="Q35" s="350">
        <f t="shared" si="2"/>
        <v>1</v>
      </c>
      <c r="R35" s="352" t="str">
        <f t="shared" si="3"/>
        <v/>
      </c>
      <c r="S35" s="352" t="str">
        <f t="shared" si="4"/>
        <v/>
      </c>
      <c r="T35" s="352" t="str">
        <f t="shared" si="5"/>
        <v/>
      </c>
    </row>
    <row r="36" spans="1:20" s="83" customFormat="1">
      <c r="A36" s="28">
        <v>26</v>
      </c>
      <c r="B36" s="19"/>
      <c r="C36" s="19"/>
      <c r="D36" s="158"/>
      <c r="E36" s="18"/>
      <c r="F36" s="30"/>
      <c r="G36" s="322"/>
      <c r="H36" s="23"/>
      <c r="I36" s="211"/>
      <c r="J36" s="24"/>
      <c r="K36" s="25"/>
      <c r="L36" s="31"/>
      <c r="M36" s="352" t="str">
        <f t="shared" si="0"/>
        <v/>
      </c>
      <c r="N36" s="324"/>
      <c r="O36" s="348" t="str">
        <f>IF(OR($B36="",$C36="",$D36="",$E36="",$F36=""),"",$G36/VLOOKUP($F36,Euro!$A:$C,3,FALSE))</f>
        <v/>
      </c>
      <c r="P36" s="349" t="b">
        <f t="shared" si="1"/>
        <v>0</v>
      </c>
      <c r="Q36" s="350">
        <f t="shared" si="2"/>
        <v>1</v>
      </c>
      <c r="R36" s="352" t="str">
        <f t="shared" si="3"/>
        <v/>
      </c>
      <c r="S36" s="352" t="str">
        <f t="shared" si="4"/>
        <v/>
      </c>
      <c r="T36" s="352" t="str">
        <f t="shared" si="5"/>
        <v/>
      </c>
    </row>
    <row r="37" spans="1:20" s="83" customFormat="1">
      <c r="A37" s="28">
        <v>27</v>
      </c>
      <c r="B37" s="19"/>
      <c r="C37" s="19"/>
      <c r="D37" s="158"/>
      <c r="E37" s="18"/>
      <c r="F37" s="30"/>
      <c r="G37" s="322"/>
      <c r="H37" s="23"/>
      <c r="I37" s="211"/>
      <c r="J37" s="24"/>
      <c r="K37" s="25"/>
      <c r="L37" s="31"/>
      <c r="M37" s="352" t="str">
        <f t="shared" si="0"/>
        <v/>
      </c>
      <c r="N37" s="324"/>
      <c r="O37" s="348" t="str">
        <f>IF(OR($B37="",$C37="",$D37="",$E37="",$F37=""),"",$G37/VLOOKUP($F37,Euro!$A:$C,3,FALSE))</f>
        <v/>
      </c>
      <c r="P37" s="349" t="b">
        <f t="shared" si="1"/>
        <v>0</v>
      </c>
      <c r="Q37" s="350">
        <f t="shared" si="2"/>
        <v>1</v>
      </c>
      <c r="R37" s="352" t="str">
        <f t="shared" si="3"/>
        <v/>
      </c>
      <c r="S37" s="352" t="str">
        <f t="shared" si="4"/>
        <v/>
      </c>
      <c r="T37" s="352" t="str">
        <f t="shared" si="5"/>
        <v/>
      </c>
    </row>
    <row r="38" spans="1:20" s="83" customFormat="1">
      <c r="A38" s="28">
        <v>28</v>
      </c>
      <c r="B38" s="19"/>
      <c r="C38" s="19"/>
      <c r="D38" s="158"/>
      <c r="E38" s="18"/>
      <c r="F38" s="30"/>
      <c r="G38" s="322"/>
      <c r="H38" s="23"/>
      <c r="I38" s="211"/>
      <c r="J38" s="24"/>
      <c r="K38" s="23"/>
      <c r="L38" s="31"/>
      <c r="M38" s="352" t="str">
        <f t="shared" si="0"/>
        <v/>
      </c>
      <c r="N38" s="324"/>
      <c r="O38" s="348" t="str">
        <f>IF(OR($B38="",$C38="",$D38="",$E38="",$F38=""),"",$G38/VLOOKUP($F38,Euro!$A:$C,3,FALSE))</f>
        <v/>
      </c>
      <c r="P38" s="349" t="b">
        <f t="shared" si="1"/>
        <v>0</v>
      </c>
      <c r="Q38" s="350">
        <f t="shared" si="2"/>
        <v>1</v>
      </c>
      <c r="R38" s="352" t="str">
        <f t="shared" si="3"/>
        <v/>
      </c>
      <c r="S38" s="352" t="str">
        <f t="shared" si="4"/>
        <v/>
      </c>
      <c r="T38" s="352" t="str">
        <f t="shared" si="5"/>
        <v/>
      </c>
    </row>
    <row r="39" spans="1:20" s="83" customFormat="1">
      <c r="A39" s="28">
        <v>29</v>
      </c>
      <c r="B39" s="19"/>
      <c r="C39" s="19"/>
      <c r="D39" s="158"/>
      <c r="E39" s="18"/>
      <c r="F39" s="30"/>
      <c r="G39" s="322"/>
      <c r="H39" s="23"/>
      <c r="I39" s="211"/>
      <c r="J39" s="24"/>
      <c r="K39" s="25"/>
      <c r="L39" s="31"/>
      <c r="M39" s="352" t="str">
        <f t="shared" si="0"/>
        <v/>
      </c>
      <c r="N39" s="324"/>
      <c r="O39" s="348" t="str">
        <f>IF(OR($B39="",$C39="",$D39="",$E39="",$F39=""),"",$G39/VLOOKUP($F39,Euro!$A:$C,3,FALSE))</f>
        <v/>
      </c>
      <c r="P39" s="349" t="b">
        <f t="shared" si="1"/>
        <v>0</v>
      </c>
      <c r="Q39" s="350">
        <f t="shared" si="2"/>
        <v>1</v>
      </c>
      <c r="R39" s="352" t="str">
        <f t="shared" si="3"/>
        <v/>
      </c>
      <c r="S39" s="352" t="str">
        <f t="shared" si="4"/>
        <v/>
      </c>
      <c r="T39" s="352" t="str">
        <f t="shared" si="5"/>
        <v/>
      </c>
    </row>
    <row r="40" spans="1:20" s="83" customFormat="1">
      <c r="A40" s="28">
        <v>30</v>
      </c>
      <c r="B40" s="19"/>
      <c r="C40" s="19"/>
      <c r="D40" s="158"/>
      <c r="E40" s="18"/>
      <c r="F40" s="30"/>
      <c r="G40" s="322"/>
      <c r="H40" s="23"/>
      <c r="I40" s="211"/>
      <c r="J40" s="24"/>
      <c r="K40" s="25"/>
      <c r="L40" s="31"/>
      <c r="M40" s="352" t="str">
        <f t="shared" si="0"/>
        <v/>
      </c>
      <c r="N40" s="324"/>
      <c r="O40" s="348" t="str">
        <f>IF(OR($B40="",$C40="",$D40="",$E40="",$F40=""),"",$G40/VLOOKUP($F40,Euro!$A:$C,3,FALSE))</f>
        <v/>
      </c>
      <c r="P40" s="349" t="b">
        <f t="shared" si="1"/>
        <v>0</v>
      </c>
      <c r="Q40" s="350">
        <f t="shared" si="2"/>
        <v>1</v>
      </c>
      <c r="R40" s="352" t="str">
        <f t="shared" si="3"/>
        <v/>
      </c>
      <c r="S40" s="352" t="str">
        <f t="shared" si="4"/>
        <v/>
      </c>
      <c r="T40" s="352" t="str">
        <f t="shared" si="5"/>
        <v/>
      </c>
    </row>
    <row r="41" spans="1:20" s="83" customFormat="1">
      <c r="A41" s="28">
        <v>31</v>
      </c>
      <c r="B41" s="19"/>
      <c r="C41" s="19"/>
      <c r="D41" s="158"/>
      <c r="E41" s="18"/>
      <c r="F41" s="30"/>
      <c r="G41" s="322"/>
      <c r="H41" s="23"/>
      <c r="I41" s="211"/>
      <c r="J41" s="24"/>
      <c r="K41" s="25"/>
      <c r="L41" s="31"/>
      <c r="M41" s="352" t="str">
        <f t="shared" si="0"/>
        <v/>
      </c>
      <c r="N41" s="324"/>
      <c r="O41" s="348" t="str">
        <f>IF(OR($B41="",$C41="",$D41="",$E41="",$F41=""),"",$G41/VLOOKUP($F41,Euro!$A:$C,3,FALSE))</f>
        <v/>
      </c>
      <c r="P41" s="349" t="b">
        <f t="shared" si="1"/>
        <v>0</v>
      </c>
      <c r="Q41" s="350">
        <f t="shared" si="2"/>
        <v>1</v>
      </c>
      <c r="R41" s="352" t="str">
        <f t="shared" si="3"/>
        <v/>
      </c>
      <c r="S41" s="352" t="str">
        <f t="shared" si="4"/>
        <v/>
      </c>
      <c r="T41" s="352" t="str">
        <f t="shared" si="5"/>
        <v/>
      </c>
    </row>
    <row r="42" spans="1:20" s="83" customFormat="1">
      <c r="A42" s="28">
        <v>32</v>
      </c>
      <c r="B42" s="19"/>
      <c r="C42" s="19"/>
      <c r="D42" s="158"/>
      <c r="E42" s="18"/>
      <c r="F42" s="30"/>
      <c r="G42" s="322"/>
      <c r="H42" s="23"/>
      <c r="I42" s="211"/>
      <c r="J42" s="24"/>
      <c r="K42" s="25"/>
      <c r="L42" s="31"/>
      <c r="M42" s="352" t="str">
        <f t="shared" si="0"/>
        <v/>
      </c>
      <c r="N42" s="324"/>
      <c r="O42" s="348" t="str">
        <f>IF(OR($B42="",$C42="",$D42="",$E42="",$F42=""),"",$G42/VLOOKUP($F42,Euro!$A:$C,3,FALSE))</f>
        <v/>
      </c>
      <c r="P42" s="349" t="b">
        <f t="shared" si="1"/>
        <v>0</v>
      </c>
      <c r="Q42" s="350">
        <f t="shared" ref="Q42:Q73" si="6">LEN(B42)-LEN(SUBSTITUTE(B42,",",""))+1</f>
        <v>1</v>
      </c>
      <c r="R42" s="352" t="str">
        <f t="shared" si="3"/>
        <v/>
      </c>
      <c r="S42" s="352" t="str">
        <f t="shared" si="4"/>
        <v/>
      </c>
      <c r="T42" s="352" t="str">
        <f t="shared" si="5"/>
        <v/>
      </c>
    </row>
    <row r="43" spans="1:20" s="83" customFormat="1">
      <c r="A43" s="28">
        <v>33</v>
      </c>
      <c r="B43" s="19"/>
      <c r="C43" s="19"/>
      <c r="D43" s="158"/>
      <c r="E43" s="18"/>
      <c r="F43" s="30"/>
      <c r="G43" s="322"/>
      <c r="H43" s="23"/>
      <c r="I43" s="211"/>
      <c r="J43" s="24"/>
      <c r="K43" s="25"/>
      <c r="L43" s="31"/>
      <c r="M43" s="352" t="str">
        <f t="shared" si="0"/>
        <v/>
      </c>
      <c r="N43" s="324"/>
      <c r="O43" s="348" t="str">
        <f>IF(OR($B43="",$C43="",$D43="",$E43="",$F43=""),"",$G43/VLOOKUP($F43,Euro!$A:$C,3,FALSE))</f>
        <v/>
      </c>
      <c r="P43" s="349" t="b">
        <f t="shared" si="1"/>
        <v>0</v>
      </c>
      <c r="Q43" s="350">
        <f t="shared" si="6"/>
        <v>1</v>
      </c>
      <c r="R43" s="352" t="str">
        <f t="shared" si="3"/>
        <v/>
      </c>
      <c r="S43" s="352" t="str">
        <f t="shared" si="4"/>
        <v/>
      </c>
      <c r="T43" s="352" t="str">
        <f t="shared" si="5"/>
        <v/>
      </c>
    </row>
    <row r="44" spans="1:20" s="83" customFormat="1">
      <c r="A44" s="28">
        <v>34</v>
      </c>
      <c r="B44" s="19"/>
      <c r="C44" s="19"/>
      <c r="D44" s="158"/>
      <c r="E44" s="18"/>
      <c r="F44" s="30"/>
      <c r="G44" s="322"/>
      <c r="H44" s="23"/>
      <c r="I44" s="211"/>
      <c r="J44" s="24"/>
      <c r="K44" s="25"/>
      <c r="L44" s="31"/>
      <c r="M44" s="352" t="str">
        <f t="shared" si="0"/>
        <v/>
      </c>
      <c r="N44" s="324"/>
      <c r="O44" s="348" t="str">
        <f>IF(OR($B44="",$C44="",$D44="",$E44="",$F44=""),"",$G44/VLOOKUP($F44,Euro!$A:$C,3,FALSE))</f>
        <v/>
      </c>
      <c r="P44" s="349" t="b">
        <f t="shared" si="1"/>
        <v>0</v>
      </c>
      <c r="Q44" s="350">
        <f t="shared" si="6"/>
        <v>1</v>
      </c>
      <c r="R44" s="352" t="str">
        <f t="shared" si="3"/>
        <v/>
      </c>
      <c r="S44" s="352" t="str">
        <f t="shared" si="4"/>
        <v/>
      </c>
      <c r="T44" s="352" t="str">
        <f t="shared" si="5"/>
        <v/>
      </c>
    </row>
    <row r="45" spans="1:20" s="83" customFormat="1">
      <c r="A45" s="28">
        <v>35</v>
      </c>
      <c r="B45" s="19"/>
      <c r="C45" s="19"/>
      <c r="D45" s="158"/>
      <c r="E45" s="18"/>
      <c r="F45" s="30"/>
      <c r="G45" s="322"/>
      <c r="H45" s="23"/>
      <c r="I45" s="211"/>
      <c r="J45" s="24"/>
      <c r="K45" s="25"/>
      <c r="L45" s="31"/>
      <c r="M45" s="352" t="str">
        <f t="shared" si="0"/>
        <v/>
      </c>
      <c r="N45" s="324"/>
      <c r="O45" s="348" t="str">
        <f>IF(OR($B45="",$C45="",$D45="",$E45="",$F45=""),"",$G45/VLOOKUP($F45,Euro!$A:$C,3,FALSE))</f>
        <v/>
      </c>
      <c r="P45" s="349" t="b">
        <f t="shared" si="1"/>
        <v>0</v>
      </c>
      <c r="Q45" s="350">
        <f t="shared" si="6"/>
        <v>1</v>
      </c>
      <c r="R45" s="352" t="str">
        <f t="shared" si="3"/>
        <v/>
      </c>
      <c r="S45" s="352" t="str">
        <f t="shared" si="4"/>
        <v/>
      </c>
      <c r="T45" s="352" t="str">
        <f t="shared" si="5"/>
        <v/>
      </c>
    </row>
    <row r="46" spans="1:20" s="83" customFormat="1">
      <c r="A46" s="28">
        <v>36</v>
      </c>
      <c r="B46" s="19"/>
      <c r="C46" s="19"/>
      <c r="D46" s="158"/>
      <c r="E46" s="18"/>
      <c r="F46" s="30"/>
      <c r="G46" s="322"/>
      <c r="H46" s="23"/>
      <c r="I46" s="211"/>
      <c r="J46" s="24"/>
      <c r="K46" s="25"/>
      <c r="L46" s="31"/>
      <c r="M46" s="352" t="str">
        <f t="shared" si="0"/>
        <v/>
      </c>
      <c r="N46" s="324"/>
      <c r="O46" s="348" t="str">
        <f>IF(OR($B46="",$C46="",$D46="",$E46="",$F46=""),"",$G46/VLOOKUP($F46,Euro!$A:$C,3,FALSE))</f>
        <v/>
      </c>
      <c r="P46" s="349" t="b">
        <f t="shared" si="1"/>
        <v>0</v>
      </c>
      <c r="Q46" s="350">
        <f t="shared" si="6"/>
        <v>1</v>
      </c>
      <c r="R46" s="352" t="str">
        <f t="shared" si="3"/>
        <v/>
      </c>
      <c r="S46" s="352" t="str">
        <f t="shared" si="4"/>
        <v/>
      </c>
      <c r="T46" s="352" t="str">
        <f t="shared" si="5"/>
        <v/>
      </c>
    </row>
    <row r="47" spans="1:20" s="83" customFormat="1">
      <c r="A47" s="28">
        <v>37</v>
      </c>
      <c r="B47" s="19"/>
      <c r="C47" s="19"/>
      <c r="D47" s="158"/>
      <c r="E47" s="18"/>
      <c r="F47" s="30"/>
      <c r="G47" s="322"/>
      <c r="H47" s="23"/>
      <c r="I47" s="211"/>
      <c r="J47" s="24"/>
      <c r="K47" s="25"/>
      <c r="L47" s="31"/>
      <c r="M47" s="352" t="str">
        <f t="shared" si="0"/>
        <v/>
      </c>
      <c r="N47" s="324"/>
      <c r="O47" s="348" t="str">
        <f>IF(OR($B47="",$C47="",$D47="",$E47="",$F47=""),"",$G47/VLOOKUP($F47,Euro!$A:$C,3,FALSE))</f>
        <v/>
      </c>
      <c r="P47" s="349" t="b">
        <f t="shared" si="1"/>
        <v>0</v>
      </c>
      <c r="Q47" s="350">
        <f t="shared" si="6"/>
        <v>1</v>
      </c>
      <c r="R47" s="352" t="str">
        <f t="shared" si="3"/>
        <v/>
      </c>
      <c r="S47" s="352" t="str">
        <f t="shared" si="4"/>
        <v/>
      </c>
      <c r="T47" s="352" t="str">
        <f t="shared" si="5"/>
        <v/>
      </c>
    </row>
    <row r="48" spans="1:20" s="83" customFormat="1">
      <c r="A48" s="28">
        <v>38</v>
      </c>
      <c r="B48" s="19"/>
      <c r="C48" s="19"/>
      <c r="D48" s="158"/>
      <c r="E48" s="18"/>
      <c r="F48" s="30"/>
      <c r="G48" s="322"/>
      <c r="H48" s="23"/>
      <c r="I48" s="211"/>
      <c r="J48" s="24"/>
      <c r="K48" s="25"/>
      <c r="L48" s="31"/>
      <c r="M48" s="352" t="str">
        <f t="shared" si="0"/>
        <v/>
      </c>
      <c r="N48" s="324"/>
      <c r="O48" s="348" t="str">
        <f>IF(OR($B48="",$C48="",$D48="",$E48="",$F48=""),"",$G48/VLOOKUP($F48,Euro!$A:$C,3,FALSE))</f>
        <v/>
      </c>
      <c r="P48" s="349" t="b">
        <f t="shared" si="1"/>
        <v>0</v>
      </c>
      <c r="Q48" s="350">
        <f t="shared" si="6"/>
        <v>1</v>
      </c>
      <c r="R48" s="352" t="str">
        <f t="shared" si="3"/>
        <v/>
      </c>
      <c r="S48" s="352" t="str">
        <f t="shared" si="4"/>
        <v/>
      </c>
      <c r="T48" s="352" t="str">
        <f t="shared" si="5"/>
        <v/>
      </c>
    </row>
    <row r="49" spans="1:20" s="83" customFormat="1">
      <c r="A49" s="28">
        <v>39</v>
      </c>
      <c r="B49" s="19"/>
      <c r="C49" s="19"/>
      <c r="D49" s="158"/>
      <c r="E49" s="18"/>
      <c r="F49" s="30"/>
      <c r="G49" s="322"/>
      <c r="H49" s="23"/>
      <c r="I49" s="211"/>
      <c r="J49" s="24"/>
      <c r="K49" s="25"/>
      <c r="L49" s="31"/>
      <c r="M49" s="352" t="str">
        <f t="shared" si="0"/>
        <v/>
      </c>
      <c r="N49" s="324"/>
      <c r="O49" s="348" t="str">
        <f>IF(OR($B49="",$C49="",$D49="",$E49="",$F49=""),"",$G49/VLOOKUP($F49,Euro!$A:$C,3,FALSE))</f>
        <v/>
      </c>
      <c r="P49" s="349" t="b">
        <f t="shared" si="1"/>
        <v>0</v>
      </c>
      <c r="Q49" s="350">
        <f t="shared" si="6"/>
        <v>1</v>
      </c>
      <c r="R49" s="352" t="str">
        <f t="shared" si="3"/>
        <v/>
      </c>
      <c r="S49" s="352" t="str">
        <f t="shared" si="4"/>
        <v/>
      </c>
      <c r="T49" s="352" t="str">
        <f t="shared" si="5"/>
        <v/>
      </c>
    </row>
    <row r="50" spans="1:20" s="83" customFormat="1">
      <c r="A50" s="28">
        <v>40</v>
      </c>
      <c r="B50" s="19"/>
      <c r="C50" s="19"/>
      <c r="D50" s="158"/>
      <c r="E50" s="18"/>
      <c r="F50" s="30"/>
      <c r="G50" s="322"/>
      <c r="H50" s="23"/>
      <c r="I50" s="211"/>
      <c r="J50" s="24"/>
      <c r="K50" s="25"/>
      <c r="L50" s="31"/>
      <c r="M50" s="352" t="str">
        <f t="shared" si="0"/>
        <v/>
      </c>
      <c r="N50" s="324"/>
      <c r="O50" s="348" t="str">
        <f>IF(OR($B50="",$C50="",$D50="",$E50="",$F50=""),"",$G50/VLOOKUP($F50,Euro!$A:$C,3,FALSE))</f>
        <v/>
      </c>
      <c r="P50" s="349" t="b">
        <f t="shared" si="1"/>
        <v>0</v>
      </c>
      <c r="Q50" s="350">
        <f t="shared" si="6"/>
        <v>1</v>
      </c>
      <c r="R50" s="352" t="str">
        <f t="shared" si="3"/>
        <v/>
      </c>
      <c r="S50" s="352" t="str">
        <f t="shared" si="4"/>
        <v/>
      </c>
      <c r="T50" s="352" t="str">
        <f t="shared" si="5"/>
        <v/>
      </c>
    </row>
    <row r="51" spans="1:20" s="83" customFormat="1">
      <c r="A51" s="28">
        <v>41</v>
      </c>
      <c r="B51" s="19"/>
      <c r="C51" s="19"/>
      <c r="D51" s="158"/>
      <c r="E51" s="18"/>
      <c r="F51" s="30"/>
      <c r="G51" s="322"/>
      <c r="H51" s="23"/>
      <c r="I51" s="211"/>
      <c r="J51" s="24"/>
      <c r="K51" s="25"/>
      <c r="L51" s="31"/>
      <c r="M51" s="352" t="str">
        <f t="shared" si="0"/>
        <v/>
      </c>
      <c r="N51" s="324"/>
      <c r="O51" s="348" t="str">
        <f>IF(OR($B51="",$C51="",$D51="",$E51="",$F51=""),"",$G51/VLOOKUP($F51,Euro!$A:$C,3,FALSE))</f>
        <v/>
      </c>
      <c r="P51" s="349" t="b">
        <f t="shared" si="1"/>
        <v>0</v>
      </c>
      <c r="Q51" s="350">
        <f t="shared" si="6"/>
        <v>1</v>
      </c>
      <c r="R51" s="352" t="str">
        <f t="shared" si="3"/>
        <v/>
      </c>
      <c r="S51" s="352" t="str">
        <f t="shared" si="4"/>
        <v/>
      </c>
      <c r="T51" s="352" t="str">
        <f t="shared" si="5"/>
        <v/>
      </c>
    </row>
    <row r="52" spans="1:20" s="83" customFormat="1">
      <c r="A52" s="28">
        <v>42</v>
      </c>
      <c r="B52" s="19"/>
      <c r="C52" s="19"/>
      <c r="D52" s="158"/>
      <c r="E52" s="18"/>
      <c r="F52" s="30"/>
      <c r="G52" s="322"/>
      <c r="H52" s="23"/>
      <c r="I52" s="211"/>
      <c r="J52" s="24"/>
      <c r="K52" s="25"/>
      <c r="L52" s="31"/>
      <c r="M52" s="352" t="str">
        <f t="shared" si="0"/>
        <v/>
      </c>
      <c r="N52" s="324"/>
      <c r="O52" s="348" t="str">
        <f>IF(OR($B52="",$C52="",$D52="",$E52="",$F52=""),"",$G52/VLOOKUP($F52,Euro!$A:$C,3,FALSE))</f>
        <v/>
      </c>
      <c r="P52" s="349" t="b">
        <f t="shared" si="1"/>
        <v>0</v>
      </c>
      <c r="Q52" s="350">
        <f t="shared" si="6"/>
        <v>1</v>
      </c>
      <c r="R52" s="352" t="str">
        <f t="shared" si="3"/>
        <v/>
      </c>
      <c r="S52" s="352" t="str">
        <f t="shared" si="4"/>
        <v/>
      </c>
      <c r="T52" s="352" t="str">
        <f t="shared" si="5"/>
        <v/>
      </c>
    </row>
    <row r="53" spans="1:20" s="83" customFormat="1">
      <c r="A53" s="28">
        <v>43</v>
      </c>
      <c r="B53" s="19"/>
      <c r="C53" s="19"/>
      <c r="D53" s="158"/>
      <c r="E53" s="18"/>
      <c r="F53" s="30"/>
      <c r="G53" s="322"/>
      <c r="H53" s="23"/>
      <c r="I53" s="211"/>
      <c r="J53" s="24"/>
      <c r="K53" s="25"/>
      <c r="L53" s="31"/>
      <c r="M53" s="352" t="str">
        <f t="shared" si="0"/>
        <v/>
      </c>
      <c r="N53" s="324"/>
      <c r="O53" s="348" t="str">
        <f>IF(OR($B53="",$C53="",$D53="",$E53="",$F53=""),"",$G53/VLOOKUP($F53,Euro!$A:$C,3,FALSE))</f>
        <v/>
      </c>
      <c r="P53" s="349" t="b">
        <f t="shared" si="1"/>
        <v>0</v>
      </c>
      <c r="Q53" s="350">
        <f t="shared" si="6"/>
        <v>1</v>
      </c>
      <c r="R53" s="352" t="str">
        <f t="shared" si="3"/>
        <v/>
      </c>
      <c r="S53" s="352" t="str">
        <f t="shared" si="4"/>
        <v/>
      </c>
      <c r="T53" s="352" t="str">
        <f t="shared" si="5"/>
        <v/>
      </c>
    </row>
    <row r="54" spans="1:20" s="83" customFormat="1">
      <c r="A54" s="28">
        <v>44</v>
      </c>
      <c r="B54" s="19"/>
      <c r="C54" s="19"/>
      <c r="D54" s="158"/>
      <c r="E54" s="18"/>
      <c r="F54" s="30"/>
      <c r="G54" s="322"/>
      <c r="H54" s="23"/>
      <c r="I54" s="211"/>
      <c r="J54" s="24"/>
      <c r="K54" s="25"/>
      <c r="L54" s="31"/>
      <c r="M54" s="352" t="str">
        <f t="shared" si="0"/>
        <v/>
      </c>
      <c r="N54" s="324"/>
      <c r="O54" s="348" t="str">
        <f>IF(OR($B54="",$C54="",$D54="",$E54="",$F54=""),"",$G54/VLOOKUP($F54,Euro!$A:$C,3,FALSE))</f>
        <v/>
      </c>
      <c r="P54" s="349" t="b">
        <f t="shared" si="1"/>
        <v>0</v>
      </c>
      <c r="Q54" s="350">
        <f t="shared" si="6"/>
        <v>1</v>
      </c>
      <c r="R54" s="352" t="str">
        <f t="shared" si="3"/>
        <v/>
      </c>
      <c r="S54" s="352" t="str">
        <f t="shared" si="4"/>
        <v/>
      </c>
      <c r="T54" s="352" t="str">
        <f t="shared" si="5"/>
        <v/>
      </c>
    </row>
    <row r="55" spans="1:20" s="83" customFormat="1">
      <c r="A55" s="28">
        <v>45</v>
      </c>
      <c r="B55" s="19"/>
      <c r="C55" s="19"/>
      <c r="D55" s="158"/>
      <c r="E55" s="18"/>
      <c r="F55" s="30"/>
      <c r="G55" s="322"/>
      <c r="H55" s="23"/>
      <c r="I55" s="211"/>
      <c r="J55" s="24"/>
      <c r="K55" s="25"/>
      <c r="L55" s="31"/>
      <c r="M55" s="352" t="str">
        <f t="shared" si="0"/>
        <v/>
      </c>
      <c r="N55" s="324"/>
      <c r="O55" s="348" t="str">
        <f>IF(OR($B55="",$C55="",$D55="",$E55="",$F55=""),"",$G55/VLOOKUP($F55,Euro!$A:$C,3,FALSE))</f>
        <v/>
      </c>
      <c r="P55" s="349" t="b">
        <f t="shared" si="1"/>
        <v>0</v>
      </c>
      <c r="Q55" s="350">
        <f t="shared" si="6"/>
        <v>1</v>
      </c>
      <c r="R55" s="352" t="str">
        <f t="shared" si="3"/>
        <v/>
      </c>
      <c r="S55" s="352" t="str">
        <f t="shared" si="4"/>
        <v/>
      </c>
      <c r="T55" s="352" t="str">
        <f t="shared" si="5"/>
        <v/>
      </c>
    </row>
    <row r="56" spans="1:20">
      <c r="A56" s="28">
        <v>46</v>
      </c>
      <c r="B56" s="17"/>
      <c r="C56" s="17"/>
      <c r="D56" s="158"/>
      <c r="E56" s="18"/>
      <c r="F56" s="30"/>
      <c r="G56" s="322"/>
      <c r="H56" s="23"/>
      <c r="I56" s="211"/>
      <c r="J56" s="24"/>
      <c r="K56" s="25"/>
      <c r="L56" s="31"/>
      <c r="M56" s="352" t="str">
        <f t="shared" si="0"/>
        <v/>
      </c>
      <c r="N56" s="324"/>
      <c r="O56" s="348" t="str">
        <f>IF(OR($B56="",$C56="",$D56="",$E56="",$F56=""),"",$G56/VLOOKUP($F56,Euro!$A:$C,3,FALSE))</f>
        <v/>
      </c>
      <c r="P56" s="349" t="b">
        <f t="shared" si="1"/>
        <v>0</v>
      </c>
      <c r="Q56" s="350">
        <f t="shared" si="6"/>
        <v>1</v>
      </c>
      <c r="R56" s="352" t="str">
        <f t="shared" si="3"/>
        <v/>
      </c>
      <c r="S56" s="352" t="str">
        <f t="shared" si="4"/>
        <v/>
      </c>
      <c r="T56" s="352" t="str">
        <f t="shared" si="5"/>
        <v/>
      </c>
    </row>
    <row r="57" spans="1:20">
      <c r="A57" s="28">
        <v>47</v>
      </c>
      <c r="B57" s="17"/>
      <c r="C57" s="17"/>
      <c r="D57" s="158"/>
      <c r="E57" s="18"/>
      <c r="F57" s="30"/>
      <c r="G57" s="322"/>
      <c r="H57" s="23"/>
      <c r="I57" s="211"/>
      <c r="J57" s="24"/>
      <c r="K57" s="25"/>
      <c r="L57" s="31"/>
      <c r="M57" s="352" t="str">
        <f t="shared" si="0"/>
        <v/>
      </c>
      <c r="N57" s="324"/>
      <c r="O57" s="348" t="str">
        <f>IF(OR($B57="",$C57="",$D57="",$E57="",$F57=""),"",$G57/VLOOKUP($F57,Euro!$A:$C,3,FALSE))</f>
        <v/>
      </c>
      <c r="P57" s="349" t="b">
        <f t="shared" si="1"/>
        <v>0</v>
      </c>
      <c r="Q57" s="350">
        <f t="shared" si="6"/>
        <v>1</v>
      </c>
      <c r="R57" s="352" t="str">
        <f t="shared" si="3"/>
        <v/>
      </c>
      <c r="S57" s="352" t="str">
        <f t="shared" si="4"/>
        <v/>
      </c>
      <c r="T57" s="352" t="str">
        <f t="shared" si="5"/>
        <v/>
      </c>
    </row>
    <row r="58" spans="1:20">
      <c r="A58" s="28">
        <v>48</v>
      </c>
      <c r="B58" s="17"/>
      <c r="C58" s="17"/>
      <c r="D58" s="158"/>
      <c r="E58" s="18"/>
      <c r="F58" s="30"/>
      <c r="G58" s="322"/>
      <c r="H58" s="23"/>
      <c r="I58" s="211"/>
      <c r="J58" s="24"/>
      <c r="K58" s="25"/>
      <c r="L58" s="31"/>
      <c r="M58" s="352" t="str">
        <f t="shared" si="0"/>
        <v/>
      </c>
      <c r="N58" s="324"/>
      <c r="O58" s="348" t="str">
        <f>IF(OR($B58="",$C58="",$D58="",$E58="",$F58=""),"",$G58/VLOOKUP($F58,Euro!$A:$C,3,FALSE))</f>
        <v/>
      </c>
      <c r="P58" s="349" t="b">
        <f t="shared" si="1"/>
        <v>0</v>
      </c>
      <c r="Q58" s="350">
        <f t="shared" si="6"/>
        <v>1</v>
      </c>
      <c r="R58" s="352" t="str">
        <f t="shared" si="3"/>
        <v/>
      </c>
      <c r="S58" s="352" t="str">
        <f t="shared" si="4"/>
        <v/>
      </c>
      <c r="T58" s="352" t="str">
        <f t="shared" si="5"/>
        <v/>
      </c>
    </row>
    <row r="59" spans="1:20">
      <c r="A59" s="28">
        <v>49</v>
      </c>
      <c r="B59" s="17"/>
      <c r="C59" s="17"/>
      <c r="D59" s="158"/>
      <c r="E59" s="18"/>
      <c r="F59" s="30"/>
      <c r="G59" s="322"/>
      <c r="H59" s="23"/>
      <c r="I59" s="211"/>
      <c r="J59" s="24"/>
      <c r="K59" s="25"/>
      <c r="L59" s="31"/>
      <c r="M59" s="352" t="str">
        <f t="shared" si="0"/>
        <v/>
      </c>
      <c r="N59" s="324"/>
      <c r="O59" s="348" t="str">
        <f>IF(OR($B59="",$C59="",$D59="",$E59="",$F59=""),"",$G59/VLOOKUP($F59,Euro!$A:$C,3,FALSE))</f>
        <v/>
      </c>
      <c r="P59" s="349" t="b">
        <f t="shared" si="1"/>
        <v>0</v>
      </c>
      <c r="Q59" s="350">
        <f t="shared" si="6"/>
        <v>1</v>
      </c>
      <c r="R59" s="352" t="str">
        <f t="shared" si="3"/>
        <v/>
      </c>
      <c r="S59" s="352" t="str">
        <f t="shared" si="4"/>
        <v/>
      </c>
      <c r="T59" s="352" t="str">
        <f t="shared" si="5"/>
        <v/>
      </c>
    </row>
    <row r="60" spans="1:20">
      <c r="A60" s="28">
        <v>50</v>
      </c>
      <c r="B60" s="17"/>
      <c r="C60" s="17"/>
      <c r="D60" s="158"/>
      <c r="E60" s="18"/>
      <c r="F60" s="30"/>
      <c r="G60" s="322"/>
      <c r="H60" s="23"/>
      <c r="I60" s="211"/>
      <c r="J60" s="24"/>
      <c r="K60" s="25"/>
      <c r="L60" s="31"/>
      <c r="M60" s="352" t="str">
        <f t="shared" si="0"/>
        <v/>
      </c>
      <c r="N60" s="324"/>
      <c r="O60" s="348" t="str">
        <f>IF(OR($B60="",$C60="",$D60="",$E60="",$F60=""),"",$G60/VLOOKUP($F60,Euro!$A:$C,3,FALSE))</f>
        <v/>
      </c>
      <c r="P60" s="349" t="b">
        <f t="shared" si="1"/>
        <v>0</v>
      </c>
      <c r="Q60" s="350">
        <f t="shared" si="6"/>
        <v>1</v>
      </c>
      <c r="R60" s="352" t="str">
        <f t="shared" si="3"/>
        <v/>
      </c>
      <c r="S60" s="352" t="str">
        <f t="shared" si="4"/>
        <v/>
      </c>
      <c r="T60" s="352" t="str">
        <f t="shared" si="5"/>
        <v/>
      </c>
    </row>
    <row r="61" spans="1:20">
      <c r="A61" s="28">
        <v>51</v>
      </c>
      <c r="B61" s="17"/>
      <c r="C61" s="17"/>
      <c r="D61" s="158"/>
      <c r="E61" s="18"/>
      <c r="F61" s="30"/>
      <c r="G61" s="322"/>
      <c r="H61" s="23"/>
      <c r="I61" s="211"/>
      <c r="J61" s="24"/>
      <c r="K61" s="25"/>
      <c r="L61" s="31"/>
      <c r="M61" s="352" t="str">
        <f t="shared" si="0"/>
        <v/>
      </c>
      <c r="N61" s="324"/>
      <c r="O61" s="348" t="str">
        <f>IF(OR($B61="",$C61="",$D61="",$E61="",$F61=""),"",$G61/VLOOKUP($F61,Euro!$A:$C,3,FALSE))</f>
        <v/>
      </c>
      <c r="P61" s="349" t="b">
        <f t="shared" si="1"/>
        <v>0</v>
      </c>
      <c r="Q61" s="350">
        <f t="shared" si="6"/>
        <v>1</v>
      </c>
      <c r="R61" s="352" t="str">
        <f t="shared" si="3"/>
        <v/>
      </c>
      <c r="S61" s="352" t="str">
        <f t="shared" si="4"/>
        <v/>
      </c>
      <c r="T61" s="352" t="str">
        <f t="shared" si="5"/>
        <v/>
      </c>
    </row>
    <row r="62" spans="1:20">
      <c r="A62" s="28">
        <v>52</v>
      </c>
      <c r="B62" s="17"/>
      <c r="C62" s="17"/>
      <c r="D62" s="158"/>
      <c r="E62" s="18"/>
      <c r="F62" s="30"/>
      <c r="G62" s="322"/>
      <c r="H62" s="23"/>
      <c r="I62" s="211"/>
      <c r="J62" s="24"/>
      <c r="K62" s="25"/>
      <c r="L62" s="31"/>
      <c r="M62" s="352" t="str">
        <f t="shared" si="0"/>
        <v/>
      </c>
      <c r="N62" s="324"/>
      <c r="O62" s="348" t="str">
        <f>IF(OR($B62="",$C62="",$D62="",$E62="",$F62=""),"",$G62/VLOOKUP($F62,Euro!$A:$C,3,FALSE))</f>
        <v/>
      </c>
      <c r="P62" s="349" t="b">
        <f t="shared" si="1"/>
        <v>0</v>
      </c>
      <c r="Q62" s="350">
        <f t="shared" si="6"/>
        <v>1</v>
      </c>
      <c r="R62" s="352" t="str">
        <f t="shared" si="3"/>
        <v/>
      </c>
      <c r="S62" s="352" t="str">
        <f t="shared" si="4"/>
        <v/>
      </c>
      <c r="T62" s="352" t="str">
        <f t="shared" si="5"/>
        <v/>
      </c>
    </row>
    <row r="63" spans="1:20">
      <c r="A63" s="28">
        <v>53</v>
      </c>
      <c r="B63" s="17"/>
      <c r="C63" s="17"/>
      <c r="D63" s="158"/>
      <c r="E63" s="18"/>
      <c r="F63" s="30"/>
      <c r="G63" s="322"/>
      <c r="H63" s="23"/>
      <c r="I63" s="211"/>
      <c r="J63" s="24"/>
      <c r="K63" s="25"/>
      <c r="L63" s="31"/>
      <c r="M63" s="352" t="str">
        <f t="shared" si="0"/>
        <v/>
      </c>
      <c r="N63" s="324"/>
      <c r="O63" s="348" t="str">
        <f>IF(OR($B63="",$C63="",$D63="",$E63="",$F63=""),"",$G63/VLOOKUP($F63,Euro!$A:$C,3,FALSE))</f>
        <v/>
      </c>
      <c r="P63" s="349" t="b">
        <f t="shared" si="1"/>
        <v>0</v>
      </c>
      <c r="Q63" s="350">
        <f t="shared" si="6"/>
        <v>1</v>
      </c>
      <c r="R63" s="352" t="str">
        <f t="shared" si="3"/>
        <v/>
      </c>
      <c r="S63" s="352" t="str">
        <f t="shared" si="4"/>
        <v/>
      </c>
      <c r="T63" s="352" t="str">
        <f t="shared" si="5"/>
        <v/>
      </c>
    </row>
    <row r="64" spans="1:20">
      <c r="A64" s="28">
        <v>54</v>
      </c>
      <c r="B64" s="17"/>
      <c r="C64" s="17"/>
      <c r="D64" s="158"/>
      <c r="E64" s="18"/>
      <c r="F64" s="30"/>
      <c r="G64" s="322"/>
      <c r="H64" s="23"/>
      <c r="I64" s="211"/>
      <c r="J64" s="24"/>
      <c r="K64" s="25"/>
      <c r="L64" s="31"/>
      <c r="M64" s="352" t="str">
        <f t="shared" si="0"/>
        <v/>
      </c>
      <c r="N64" s="324"/>
      <c r="O64" s="348" t="str">
        <f>IF(OR($B64="",$C64="",$D64="",$E64="",$F64=""),"",$G64/VLOOKUP($F64,Euro!$A:$C,3,FALSE))</f>
        <v/>
      </c>
      <c r="P64" s="349" t="b">
        <f t="shared" si="1"/>
        <v>0</v>
      </c>
      <c r="Q64" s="350">
        <f t="shared" si="6"/>
        <v>1</v>
      </c>
      <c r="R64" s="352" t="str">
        <f t="shared" si="3"/>
        <v/>
      </c>
      <c r="S64" s="352" t="str">
        <f t="shared" si="4"/>
        <v/>
      </c>
      <c r="T64" s="352" t="str">
        <f t="shared" si="5"/>
        <v/>
      </c>
    </row>
    <row r="65" spans="1:20">
      <c r="A65" s="28">
        <v>55</v>
      </c>
      <c r="B65" s="17"/>
      <c r="C65" s="17"/>
      <c r="D65" s="158"/>
      <c r="E65" s="18"/>
      <c r="F65" s="30"/>
      <c r="G65" s="322"/>
      <c r="H65" s="23"/>
      <c r="I65" s="211"/>
      <c r="J65" s="24"/>
      <c r="K65" s="25"/>
      <c r="L65" s="31"/>
      <c r="M65" s="352" t="str">
        <f t="shared" si="0"/>
        <v/>
      </c>
      <c r="N65" s="324"/>
      <c r="O65" s="348" t="str">
        <f>IF(OR($B65="",$C65="",$D65="",$E65="",$F65=""),"",$G65/VLOOKUP($F65,Euro!$A:$C,3,FALSE))</f>
        <v/>
      </c>
      <c r="P65" s="349" t="b">
        <f t="shared" si="1"/>
        <v>0</v>
      </c>
      <c r="Q65" s="350">
        <f t="shared" si="6"/>
        <v>1</v>
      </c>
      <c r="R65" s="352" t="str">
        <f t="shared" si="3"/>
        <v/>
      </c>
      <c r="S65" s="352" t="str">
        <f t="shared" si="4"/>
        <v/>
      </c>
      <c r="T65" s="352" t="str">
        <f t="shared" si="5"/>
        <v/>
      </c>
    </row>
    <row r="66" spans="1:20">
      <c r="A66" s="28">
        <v>56</v>
      </c>
      <c r="B66" s="17"/>
      <c r="C66" s="17"/>
      <c r="D66" s="158"/>
      <c r="E66" s="18"/>
      <c r="F66" s="30"/>
      <c r="G66" s="322"/>
      <c r="H66" s="23"/>
      <c r="I66" s="211"/>
      <c r="J66" s="24"/>
      <c r="K66" s="25"/>
      <c r="L66" s="31"/>
      <c r="M66" s="352" t="str">
        <f t="shared" si="0"/>
        <v/>
      </c>
      <c r="N66" s="324"/>
      <c r="O66" s="348" t="str">
        <f>IF(OR($B66="",$C66="",$D66="",$E66="",$F66=""),"",$G66/VLOOKUP($F66,Euro!$A:$C,3,FALSE))</f>
        <v/>
      </c>
      <c r="P66" s="349" t="b">
        <f t="shared" si="1"/>
        <v>0</v>
      </c>
      <c r="Q66" s="350">
        <f t="shared" si="6"/>
        <v>1</v>
      </c>
      <c r="R66" s="352" t="str">
        <f t="shared" si="3"/>
        <v/>
      </c>
      <c r="S66" s="352" t="str">
        <f t="shared" si="4"/>
        <v/>
      </c>
      <c r="T66" s="352" t="str">
        <f t="shared" si="5"/>
        <v/>
      </c>
    </row>
    <row r="67" spans="1:20">
      <c r="A67" s="28">
        <v>57</v>
      </c>
      <c r="B67" s="17"/>
      <c r="C67" s="17"/>
      <c r="D67" s="158"/>
      <c r="E67" s="18"/>
      <c r="F67" s="30"/>
      <c r="G67" s="322"/>
      <c r="H67" s="23"/>
      <c r="I67" s="211"/>
      <c r="J67" s="24"/>
      <c r="K67" s="25"/>
      <c r="L67" s="31"/>
      <c r="M67" s="352" t="str">
        <f t="shared" si="0"/>
        <v/>
      </c>
      <c r="N67" s="324"/>
      <c r="O67" s="348" t="str">
        <f>IF(OR($B67="",$C67="",$D67="",$E67="",$F67=""),"",$G67/VLOOKUP($F67,Euro!$A:$C,3,FALSE))</f>
        <v/>
      </c>
      <c r="P67" s="349" t="b">
        <f t="shared" si="1"/>
        <v>0</v>
      </c>
      <c r="Q67" s="350">
        <f t="shared" si="6"/>
        <v>1</v>
      </c>
      <c r="R67" s="352" t="str">
        <f t="shared" si="3"/>
        <v/>
      </c>
      <c r="S67" s="352" t="str">
        <f t="shared" si="4"/>
        <v/>
      </c>
      <c r="T67" s="352" t="str">
        <f t="shared" si="5"/>
        <v/>
      </c>
    </row>
    <row r="68" spans="1:20">
      <c r="A68" s="28">
        <v>58</v>
      </c>
      <c r="B68" s="17"/>
      <c r="C68" s="17"/>
      <c r="D68" s="158"/>
      <c r="E68" s="18"/>
      <c r="F68" s="30"/>
      <c r="G68" s="322"/>
      <c r="H68" s="23"/>
      <c r="I68" s="211"/>
      <c r="J68" s="24"/>
      <c r="K68" s="25"/>
      <c r="L68" s="31"/>
      <c r="M68" s="352" t="str">
        <f t="shared" si="0"/>
        <v/>
      </c>
      <c r="N68" s="324"/>
      <c r="O68" s="348" t="str">
        <f>IF(OR($B68="",$C68="",$D68="",$E68="",$F68=""),"",$G68/VLOOKUP($F68,Euro!$A:$C,3,FALSE))</f>
        <v/>
      </c>
      <c r="P68" s="349" t="b">
        <f t="shared" si="1"/>
        <v>0</v>
      </c>
      <c r="Q68" s="350">
        <f t="shared" si="6"/>
        <v>1</v>
      </c>
      <c r="R68" s="352" t="str">
        <f t="shared" si="3"/>
        <v/>
      </c>
      <c r="S68" s="352" t="str">
        <f t="shared" si="4"/>
        <v/>
      </c>
      <c r="T68" s="352" t="str">
        <f t="shared" si="5"/>
        <v/>
      </c>
    </row>
    <row r="69" spans="1:20">
      <c r="A69" s="28">
        <v>59</v>
      </c>
      <c r="B69" s="17"/>
      <c r="C69" s="17"/>
      <c r="D69" s="158"/>
      <c r="E69" s="18"/>
      <c r="F69" s="30"/>
      <c r="G69" s="322"/>
      <c r="H69" s="23"/>
      <c r="I69" s="211"/>
      <c r="J69" s="24"/>
      <c r="K69" s="25"/>
      <c r="L69" s="31"/>
      <c r="M69" s="352" t="str">
        <f t="shared" si="0"/>
        <v/>
      </c>
      <c r="N69" s="324"/>
      <c r="O69" s="348" t="str">
        <f>IF(OR($B69="",$C69="",$D69="",$E69="",$F69=""),"",$G69/VLOOKUP($F69,Euro!$A:$C,3,FALSE))</f>
        <v/>
      </c>
      <c r="P69" s="349" t="b">
        <f t="shared" si="1"/>
        <v>0</v>
      </c>
      <c r="Q69" s="350">
        <f t="shared" si="6"/>
        <v>1</v>
      </c>
      <c r="R69" s="352" t="str">
        <f t="shared" si="3"/>
        <v/>
      </c>
      <c r="S69" s="352" t="str">
        <f t="shared" si="4"/>
        <v/>
      </c>
      <c r="T69" s="352" t="str">
        <f t="shared" si="5"/>
        <v/>
      </c>
    </row>
    <row r="70" spans="1:20">
      <c r="A70" s="28">
        <v>60</v>
      </c>
      <c r="B70" s="17"/>
      <c r="C70" s="17"/>
      <c r="D70" s="158"/>
      <c r="E70" s="18"/>
      <c r="F70" s="30"/>
      <c r="G70" s="322"/>
      <c r="H70" s="23"/>
      <c r="I70" s="211"/>
      <c r="J70" s="24"/>
      <c r="K70" s="25"/>
      <c r="L70" s="31"/>
      <c r="M70" s="352" t="str">
        <f t="shared" si="0"/>
        <v/>
      </c>
      <c r="N70" s="324"/>
      <c r="O70" s="348" t="str">
        <f>IF(OR($B70="",$C70="",$D70="",$E70="",$F70=""),"",$G70/VLOOKUP($F70,Euro!$A:$C,3,FALSE))</f>
        <v/>
      </c>
      <c r="P70" s="349" t="b">
        <f t="shared" si="1"/>
        <v>0</v>
      </c>
      <c r="Q70" s="350">
        <f t="shared" si="6"/>
        <v>1</v>
      </c>
      <c r="R70" s="352" t="str">
        <f t="shared" si="3"/>
        <v/>
      </c>
      <c r="S70" s="352" t="str">
        <f t="shared" si="4"/>
        <v/>
      </c>
      <c r="T70" s="352" t="str">
        <f t="shared" si="5"/>
        <v/>
      </c>
    </row>
    <row r="71" spans="1:20">
      <c r="A71" s="28">
        <v>61</v>
      </c>
      <c r="B71" s="17"/>
      <c r="C71" s="17"/>
      <c r="D71" s="158"/>
      <c r="E71" s="18"/>
      <c r="F71" s="30"/>
      <c r="G71" s="322"/>
      <c r="H71" s="23"/>
      <c r="I71" s="211"/>
      <c r="J71" s="24"/>
      <c r="K71" s="25"/>
      <c r="L71" s="31"/>
      <c r="M71" s="352" t="str">
        <f t="shared" si="0"/>
        <v/>
      </c>
      <c r="N71" s="324"/>
      <c r="O71" s="348" t="str">
        <f>IF(OR($B71="",$C71="",$D71="",$E71="",$F71=""),"",$G71/VLOOKUP($F71,Euro!$A:$C,3,FALSE))</f>
        <v/>
      </c>
      <c r="P71" s="349" t="b">
        <f t="shared" si="1"/>
        <v>0</v>
      </c>
      <c r="Q71" s="350">
        <f t="shared" si="6"/>
        <v>1</v>
      </c>
      <c r="R71" s="352" t="str">
        <f t="shared" si="3"/>
        <v/>
      </c>
      <c r="S71" s="352" t="str">
        <f t="shared" si="4"/>
        <v/>
      </c>
      <c r="T71" s="352" t="str">
        <f t="shared" si="5"/>
        <v/>
      </c>
    </row>
    <row r="72" spans="1:20">
      <c r="A72" s="28">
        <v>62</v>
      </c>
      <c r="B72" s="17"/>
      <c r="C72" s="17"/>
      <c r="D72" s="158"/>
      <c r="E72" s="18"/>
      <c r="F72" s="30"/>
      <c r="G72" s="322"/>
      <c r="H72" s="23"/>
      <c r="I72" s="211"/>
      <c r="J72" s="24"/>
      <c r="K72" s="25"/>
      <c r="L72" s="31"/>
      <c r="M72" s="352" t="str">
        <f t="shared" si="0"/>
        <v/>
      </c>
      <c r="N72" s="324"/>
      <c r="O72" s="348" t="str">
        <f>IF(OR($B72="",$C72="",$D72="",$E72="",$F72=""),"",$G72/VLOOKUP($F72,Euro!$A:$C,3,FALSE))</f>
        <v/>
      </c>
      <c r="P72" s="349" t="b">
        <f t="shared" si="1"/>
        <v>0</v>
      </c>
      <c r="Q72" s="350">
        <f t="shared" si="6"/>
        <v>1</v>
      </c>
      <c r="R72" s="352" t="str">
        <f t="shared" si="3"/>
        <v/>
      </c>
      <c r="S72" s="352" t="str">
        <f t="shared" si="4"/>
        <v/>
      </c>
      <c r="T72" s="352" t="str">
        <f t="shared" si="5"/>
        <v/>
      </c>
    </row>
    <row r="73" spans="1:20">
      <c r="A73" s="28">
        <v>63</v>
      </c>
      <c r="B73" s="17"/>
      <c r="C73" s="17"/>
      <c r="D73" s="158"/>
      <c r="E73" s="18"/>
      <c r="F73" s="30"/>
      <c r="G73" s="322"/>
      <c r="H73" s="23"/>
      <c r="I73" s="211"/>
      <c r="J73" s="24"/>
      <c r="K73" s="25"/>
      <c r="L73" s="31"/>
      <c r="M73" s="352" t="str">
        <f t="shared" si="0"/>
        <v/>
      </c>
      <c r="N73" s="324"/>
      <c r="O73" s="348" t="str">
        <f>IF(OR($B73="",$C73="",$D73="",$E73="",$F73=""),"",$G73/VLOOKUP($F73,Euro!$A:$C,3,FALSE))</f>
        <v/>
      </c>
      <c r="P73" s="349" t="b">
        <f t="shared" si="1"/>
        <v>0</v>
      </c>
      <c r="Q73" s="350">
        <f t="shared" si="6"/>
        <v>1</v>
      </c>
      <c r="R73" s="352" t="str">
        <f t="shared" si="3"/>
        <v/>
      </c>
      <c r="S73" s="352" t="str">
        <f t="shared" si="4"/>
        <v/>
      </c>
      <c r="T73" s="352" t="str">
        <f t="shared" si="5"/>
        <v/>
      </c>
    </row>
    <row r="74" spans="1:20">
      <c r="A74" s="28">
        <v>64</v>
      </c>
      <c r="B74" s="17"/>
      <c r="C74" s="17"/>
      <c r="D74" s="158"/>
      <c r="E74" s="18"/>
      <c r="F74" s="30"/>
      <c r="G74" s="322"/>
      <c r="H74" s="23"/>
      <c r="I74" s="211"/>
      <c r="J74" s="24"/>
      <c r="K74" s="25"/>
      <c r="L74" s="31"/>
      <c r="M74" s="352" t="str">
        <f t="shared" ref="M74:M137" si="7">IF(
OR(
$B74="",$C74="",$E74="",$F74="",$F74&lt;an_initial,$F74&gt;an_final,$P74=FALSE),"",IF(
$G74="","",IF(
OR(
$H74="X",$H74="x"),60*$O74/10000,IF(
OR(
$I74="X",$I74="x"),40*$O74/10000,IF(
OR(
$K74="X",$K74="x"),60*(
IF(
$Q74&lt;=5,0.3,0.2))*$O74/10000,IF(
OR(
$L74="X",$L74="x"),40*(
IF(
$Q74&lt;=5,0.3,0.2))*$O74/10000,""))))))</f>
        <v/>
      </c>
      <c r="N74" s="324"/>
      <c r="O74" s="348" t="str">
        <f>IF(OR($B74="",$C74="",$D74="",$E74="",$F74=""),"",$G74/VLOOKUP($F74,Euro!$A:$C,3,FALSE))</f>
        <v/>
      </c>
      <c r="P74" s="349" t="b">
        <f t="shared" si="1"/>
        <v>0</v>
      </c>
      <c r="Q74" s="350">
        <f t="shared" ref="Q74:Q105" si="8">LEN(B74)-LEN(SUBSTITUTE(B74,",",""))+1</f>
        <v>1</v>
      </c>
      <c r="R74" s="352" t="str">
        <f t="shared" ref="R74:R137" si="9">IF(
OR(
$B74="",$C74="",$E74="",$F74="",$F74&lt;an_initial,$F74&gt;an_final,$P74=FALSE),"",IF(
$G74="","",IF(
OR(
$H74="X",$H74="x"),60*$O74/10000,"")))</f>
        <v/>
      </c>
      <c r="S74" s="352" t="str">
        <f t="shared" ref="S74:S137" si="10">IF(
OR(
$B74="",$C74="",$E74="",$F74="",$F74&lt;an_initial,$F74&gt;an_final,$P74=FALSE),"",IF(
$G74="","",IF(
OR(
$I74="X",$I74="x"),40*$O74/10000,"")))</f>
        <v/>
      </c>
      <c r="T74" s="352" t="str">
        <f t="shared" ref="T74:T137" si="11">IF(
OR(
$B74="",$C74="",$E74="",$F74="",$F74&lt;an_initial,$F74&gt;an_final,$P74=FALSE),"",IF(
$G74="","",IF(
OR(
$K74="X",$K74="x"),60*(
IF(
$Q74&lt;=5,0.3,0.2))*$O74/10000,IF(
OR(
$L74="X",$L74="x"),40*(
IF(
$Q74&lt;=5,0.3,0.2))*$O74/10000,""))))</f>
        <v/>
      </c>
    </row>
    <row r="75" spans="1:20">
      <c r="A75" s="28">
        <v>65</v>
      </c>
      <c r="B75" s="17"/>
      <c r="C75" s="17"/>
      <c r="D75" s="158"/>
      <c r="E75" s="18"/>
      <c r="F75" s="30"/>
      <c r="G75" s="322"/>
      <c r="H75" s="23"/>
      <c r="I75" s="211"/>
      <c r="J75" s="24"/>
      <c r="K75" s="25"/>
      <c r="L75" s="31"/>
      <c r="M75" s="352" t="str">
        <f t="shared" si="7"/>
        <v/>
      </c>
      <c r="N75" s="324"/>
      <c r="O75" s="348" t="str">
        <f>IF(OR($B75="",$C75="",$D75="",$E75="",$F75=""),"",$G75/VLOOKUP($F75,Euro!$A:$C,3,FALSE))</f>
        <v/>
      </c>
      <c r="P75" s="349" t="b">
        <f t="shared" ref="P75:P138" si="12">IF(nume_candidat="",FALSE,ISNUMBER(SEARCH(nume_candidat,$B75)))</f>
        <v>0</v>
      </c>
      <c r="Q75" s="350">
        <f t="shared" si="8"/>
        <v>1</v>
      </c>
      <c r="R75" s="352" t="str">
        <f t="shared" si="9"/>
        <v/>
      </c>
      <c r="S75" s="352" t="str">
        <f t="shared" si="10"/>
        <v/>
      </c>
      <c r="T75" s="352" t="str">
        <f t="shared" si="11"/>
        <v/>
      </c>
    </row>
    <row r="76" spans="1:20">
      <c r="A76" s="28">
        <v>66</v>
      </c>
      <c r="B76" s="17"/>
      <c r="C76" s="17"/>
      <c r="D76" s="158"/>
      <c r="E76" s="18"/>
      <c r="F76" s="30"/>
      <c r="G76" s="322"/>
      <c r="H76" s="23"/>
      <c r="I76" s="211"/>
      <c r="J76" s="24"/>
      <c r="K76" s="25"/>
      <c r="L76" s="31"/>
      <c r="M76" s="352" t="str">
        <f t="shared" si="7"/>
        <v/>
      </c>
      <c r="N76" s="324"/>
      <c r="O76" s="348" t="str">
        <f>IF(OR($B76="",$C76="",$D76="",$E76="",$F76=""),"",$G76/VLOOKUP($F76,Euro!$A:$C,3,FALSE))</f>
        <v/>
      </c>
      <c r="P76" s="349" t="b">
        <f t="shared" si="12"/>
        <v>0</v>
      </c>
      <c r="Q76" s="350">
        <f t="shared" si="8"/>
        <v>1</v>
      </c>
      <c r="R76" s="352" t="str">
        <f t="shared" si="9"/>
        <v/>
      </c>
      <c r="S76" s="352" t="str">
        <f t="shared" si="10"/>
        <v/>
      </c>
      <c r="T76" s="352" t="str">
        <f t="shared" si="11"/>
        <v/>
      </c>
    </row>
    <row r="77" spans="1:20">
      <c r="A77" s="28">
        <v>67</v>
      </c>
      <c r="B77" s="17"/>
      <c r="C77" s="17"/>
      <c r="D77" s="158"/>
      <c r="E77" s="18"/>
      <c r="F77" s="30"/>
      <c r="G77" s="322"/>
      <c r="H77" s="23"/>
      <c r="I77" s="211"/>
      <c r="J77" s="24"/>
      <c r="K77" s="25"/>
      <c r="L77" s="31"/>
      <c r="M77" s="352" t="str">
        <f t="shared" si="7"/>
        <v/>
      </c>
      <c r="N77" s="324"/>
      <c r="O77" s="348" t="str">
        <f>IF(OR($B77="",$C77="",$D77="",$E77="",$F77=""),"",$G77/VLOOKUP($F77,Euro!$A:$C,3,FALSE))</f>
        <v/>
      </c>
      <c r="P77" s="349" t="b">
        <f t="shared" si="12"/>
        <v>0</v>
      </c>
      <c r="Q77" s="350">
        <f t="shared" si="8"/>
        <v>1</v>
      </c>
      <c r="R77" s="352" t="str">
        <f t="shared" si="9"/>
        <v/>
      </c>
      <c r="S77" s="352" t="str">
        <f t="shared" si="10"/>
        <v/>
      </c>
      <c r="T77" s="352" t="str">
        <f t="shared" si="11"/>
        <v/>
      </c>
    </row>
    <row r="78" spans="1:20">
      <c r="A78" s="28">
        <v>68</v>
      </c>
      <c r="B78" s="17"/>
      <c r="C78" s="17"/>
      <c r="D78" s="158"/>
      <c r="E78" s="18"/>
      <c r="F78" s="30"/>
      <c r="G78" s="322"/>
      <c r="H78" s="23"/>
      <c r="I78" s="211"/>
      <c r="J78" s="24"/>
      <c r="K78" s="25"/>
      <c r="L78" s="31"/>
      <c r="M78" s="352" t="str">
        <f t="shared" si="7"/>
        <v/>
      </c>
      <c r="N78" s="324"/>
      <c r="O78" s="348" t="str">
        <f>IF(OR($B78="",$C78="",$D78="",$E78="",$F78=""),"",$G78/VLOOKUP($F78,Euro!$A:$C,3,FALSE))</f>
        <v/>
      </c>
      <c r="P78" s="349" t="b">
        <f t="shared" si="12"/>
        <v>0</v>
      </c>
      <c r="Q78" s="350">
        <f t="shared" si="8"/>
        <v>1</v>
      </c>
      <c r="R78" s="352" t="str">
        <f t="shared" si="9"/>
        <v/>
      </c>
      <c r="S78" s="352" t="str">
        <f t="shared" si="10"/>
        <v/>
      </c>
      <c r="T78" s="352" t="str">
        <f t="shared" si="11"/>
        <v/>
      </c>
    </row>
    <row r="79" spans="1:20">
      <c r="A79" s="28">
        <v>69</v>
      </c>
      <c r="B79" s="17"/>
      <c r="C79" s="17"/>
      <c r="D79" s="158"/>
      <c r="E79" s="18"/>
      <c r="F79" s="30"/>
      <c r="G79" s="322"/>
      <c r="H79" s="23"/>
      <c r="I79" s="211"/>
      <c r="J79" s="24"/>
      <c r="K79" s="25"/>
      <c r="L79" s="31"/>
      <c r="M79" s="352" t="str">
        <f t="shared" si="7"/>
        <v/>
      </c>
      <c r="N79" s="324"/>
      <c r="O79" s="348" t="str">
        <f>IF(OR($B79="",$C79="",$D79="",$E79="",$F79=""),"",$G79/VLOOKUP($F79,Euro!$A:$C,3,FALSE))</f>
        <v/>
      </c>
      <c r="P79" s="349" t="b">
        <f t="shared" si="12"/>
        <v>0</v>
      </c>
      <c r="Q79" s="350">
        <f t="shared" si="8"/>
        <v>1</v>
      </c>
      <c r="R79" s="352" t="str">
        <f t="shared" si="9"/>
        <v/>
      </c>
      <c r="S79" s="352" t="str">
        <f t="shared" si="10"/>
        <v/>
      </c>
      <c r="T79" s="352" t="str">
        <f t="shared" si="11"/>
        <v/>
      </c>
    </row>
    <row r="80" spans="1:20">
      <c r="A80" s="28">
        <v>70</v>
      </c>
      <c r="B80" s="17"/>
      <c r="C80" s="17"/>
      <c r="D80" s="158"/>
      <c r="E80" s="18"/>
      <c r="F80" s="30"/>
      <c r="G80" s="322"/>
      <c r="H80" s="23"/>
      <c r="I80" s="211"/>
      <c r="J80" s="24"/>
      <c r="K80" s="25"/>
      <c r="L80" s="31"/>
      <c r="M80" s="352" t="str">
        <f t="shared" si="7"/>
        <v/>
      </c>
      <c r="N80" s="324"/>
      <c r="O80" s="348" t="str">
        <f>IF(OR($B80="",$C80="",$D80="",$E80="",$F80=""),"",$G80/VLOOKUP($F80,Euro!$A:$C,3,FALSE))</f>
        <v/>
      </c>
      <c r="P80" s="349" t="b">
        <f t="shared" si="12"/>
        <v>0</v>
      </c>
      <c r="Q80" s="350">
        <f t="shared" si="8"/>
        <v>1</v>
      </c>
      <c r="R80" s="352" t="str">
        <f t="shared" si="9"/>
        <v/>
      </c>
      <c r="S80" s="352" t="str">
        <f t="shared" si="10"/>
        <v/>
      </c>
      <c r="T80" s="352" t="str">
        <f t="shared" si="11"/>
        <v/>
      </c>
    </row>
    <row r="81" spans="1:20">
      <c r="A81" s="28">
        <v>71</v>
      </c>
      <c r="B81" s="17"/>
      <c r="C81" s="17"/>
      <c r="D81" s="158"/>
      <c r="E81" s="18"/>
      <c r="F81" s="30"/>
      <c r="G81" s="322"/>
      <c r="H81" s="23"/>
      <c r="I81" s="211"/>
      <c r="J81" s="24"/>
      <c r="K81" s="25"/>
      <c r="L81" s="31"/>
      <c r="M81" s="352" t="str">
        <f t="shared" si="7"/>
        <v/>
      </c>
      <c r="N81" s="324"/>
      <c r="O81" s="348" t="str">
        <f>IF(OR($B81="",$C81="",$D81="",$E81="",$F81=""),"",$G81/VLOOKUP($F81,Euro!$A:$C,3,FALSE))</f>
        <v/>
      </c>
      <c r="P81" s="349" t="b">
        <f t="shared" si="12"/>
        <v>0</v>
      </c>
      <c r="Q81" s="350">
        <f t="shared" si="8"/>
        <v>1</v>
      </c>
      <c r="R81" s="352" t="str">
        <f t="shared" si="9"/>
        <v/>
      </c>
      <c r="S81" s="352" t="str">
        <f t="shared" si="10"/>
        <v/>
      </c>
      <c r="T81" s="352" t="str">
        <f t="shared" si="11"/>
        <v/>
      </c>
    </row>
    <row r="82" spans="1:20">
      <c r="A82" s="28">
        <v>72</v>
      </c>
      <c r="B82" s="17"/>
      <c r="C82" s="17"/>
      <c r="D82" s="158"/>
      <c r="E82" s="18"/>
      <c r="F82" s="30"/>
      <c r="G82" s="322"/>
      <c r="H82" s="23"/>
      <c r="I82" s="211"/>
      <c r="J82" s="24"/>
      <c r="K82" s="25"/>
      <c r="L82" s="31"/>
      <c r="M82" s="352" t="str">
        <f t="shared" si="7"/>
        <v/>
      </c>
      <c r="N82" s="324"/>
      <c r="O82" s="348" t="str">
        <f>IF(OR($B82="",$C82="",$D82="",$E82="",$F82=""),"",$G82/VLOOKUP($F82,Euro!$A:$C,3,FALSE))</f>
        <v/>
      </c>
      <c r="P82" s="349" t="b">
        <f t="shared" si="12"/>
        <v>0</v>
      </c>
      <c r="Q82" s="350">
        <f t="shared" si="8"/>
        <v>1</v>
      </c>
      <c r="R82" s="352" t="str">
        <f t="shared" si="9"/>
        <v/>
      </c>
      <c r="S82" s="352" t="str">
        <f t="shared" si="10"/>
        <v/>
      </c>
      <c r="T82" s="352" t="str">
        <f t="shared" si="11"/>
        <v/>
      </c>
    </row>
    <row r="83" spans="1:20">
      <c r="A83" s="28">
        <v>73</v>
      </c>
      <c r="B83" s="17"/>
      <c r="C83" s="17"/>
      <c r="D83" s="158"/>
      <c r="E83" s="18"/>
      <c r="F83" s="30"/>
      <c r="G83" s="322"/>
      <c r="H83" s="23"/>
      <c r="I83" s="211"/>
      <c r="J83" s="24"/>
      <c r="K83" s="25"/>
      <c r="L83" s="31"/>
      <c r="M83" s="352" t="str">
        <f t="shared" si="7"/>
        <v/>
      </c>
      <c r="N83" s="324"/>
      <c r="O83" s="348" t="str">
        <f>IF(OR($B83="",$C83="",$D83="",$E83="",$F83=""),"",$G83/VLOOKUP($F83,Euro!$A:$C,3,FALSE))</f>
        <v/>
      </c>
      <c r="P83" s="349" t="b">
        <f t="shared" si="12"/>
        <v>0</v>
      </c>
      <c r="Q83" s="350">
        <f t="shared" si="8"/>
        <v>1</v>
      </c>
      <c r="R83" s="352" t="str">
        <f t="shared" si="9"/>
        <v/>
      </c>
      <c r="S83" s="352" t="str">
        <f t="shared" si="10"/>
        <v/>
      </c>
      <c r="T83" s="352" t="str">
        <f t="shared" si="11"/>
        <v/>
      </c>
    </row>
    <row r="84" spans="1:20">
      <c r="A84" s="28">
        <v>74</v>
      </c>
      <c r="B84" s="17"/>
      <c r="C84" s="17"/>
      <c r="D84" s="158"/>
      <c r="E84" s="18"/>
      <c r="F84" s="30"/>
      <c r="G84" s="322"/>
      <c r="H84" s="23"/>
      <c r="I84" s="211"/>
      <c r="J84" s="24"/>
      <c r="K84" s="25"/>
      <c r="L84" s="31"/>
      <c r="M84" s="352" t="str">
        <f t="shared" si="7"/>
        <v/>
      </c>
      <c r="N84" s="324"/>
      <c r="O84" s="348" t="str">
        <f>IF(OR($B84="",$C84="",$D84="",$E84="",$F84=""),"",$G84/VLOOKUP($F84,Euro!$A:$C,3,FALSE))</f>
        <v/>
      </c>
      <c r="P84" s="349" t="b">
        <f t="shared" si="12"/>
        <v>0</v>
      </c>
      <c r="Q84" s="350">
        <f t="shared" si="8"/>
        <v>1</v>
      </c>
      <c r="R84" s="352" t="str">
        <f t="shared" si="9"/>
        <v/>
      </c>
      <c r="S84" s="352" t="str">
        <f t="shared" si="10"/>
        <v/>
      </c>
      <c r="T84" s="352" t="str">
        <f t="shared" si="11"/>
        <v/>
      </c>
    </row>
    <row r="85" spans="1:20">
      <c r="A85" s="28">
        <v>75</v>
      </c>
      <c r="B85" s="17"/>
      <c r="C85" s="17"/>
      <c r="D85" s="158"/>
      <c r="E85" s="18"/>
      <c r="F85" s="30"/>
      <c r="G85" s="322"/>
      <c r="H85" s="23"/>
      <c r="I85" s="211"/>
      <c r="J85" s="24"/>
      <c r="K85" s="25"/>
      <c r="L85" s="31"/>
      <c r="M85" s="352" t="str">
        <f t="shared" si="7"/>
        <v/>
      </c>
      <c r="N85" s="324"/>
      <c r="O85" s="348" t="str">
        <f>IF(OR($B85="",$C85="",$D85="",$E85="",$F85=""),"",$G85/VLOOKUP($F85,Euro!$A:$C,3,FALSE))</f>
        <v/>
      </c>
      <c r="P85" s="349" t="b">
        <f t="shared" si="12"/>
        <v>0</v>
      </c>
      <c r="Q85" s="350">
        <f t="shared" si="8"/>
        <v>1</v>
      </c>
      <c r="R85" s="352" t="str">
        <f t="shared" si="9"/>
        <v/>
      </c>
      <c r="S85" s="352" t="str">
        <f t="shared" si="10"/>
        <v/>
      </c>
      <c r="T85" s="352" t="str">
        <f t="shared" si="11"/>
        <v/>
      </c>
    </row>
    <row r="86" spans="1:20">
      <c r="A86" s="28">
        <v>76</v>
      </c>
      <c r="B86" s="17"/>
      <c r="C86" s="17"/>
      <c r="D86" s="158"/>
      <c r="E86" s="18"/>
      <c r="F86" s="30"/>
      <c r="G86" s="322"/>
      <c r="H86" s="23"/>
      <c r="I86" s="211"/>
      <c r="J86" s="24"/>
      <c r="K86" s="25"/>
      <c r="L86" s="31"/>
      <c r="M86" s="352" t="str">
        <f t="shared" si="7"/>
        <v/>
      </c>
      <c r="N86" s="324"/>
      <c r="O86" s="348" t="str">
        <f>IF(OR($B86="",$C86="",$D86="",$E86="",$F86=""),"",$G86/VLOOKUP($F86,Euro!$A:$C,3,FALSE))</f>
        <v/>
      </c>
      <c r="P86" s="349" t="b">
        <f t="shared" si="12"/>
        <v>0</v>
      </c>
      <c r="Q86" s="350">
        <f t="shared" si="8"/>
        <v>1</v>
      </c>
      <c r="R86" s="352" t="str">
        <f t="shared" si="9"/>
        <v/>
      </c>
      <c r="S86" s="352" t="str">
        <f t="shared" si="10"/>
        <v/>
      </c>
      <c r="T86" s="352" t="str">
        <f t="shared" si="11"/>
        <v/>
      </c>
    </row>
    <row r="87" spans="1:20">
      <c r="A87" s="28">
        <v>77</v>
      </c>
      <c r="B87" s="17"/>
      <c r="C87" s="17"/>
      <c r="D87" s="158"/>
      <c r="E87" s="18"/>
      <c r="F87" s="30"/>
      <c r="G87" s="322"/>
      <c r="H87" s="23"/>
      <c r="I87" s="211"/>
      <c r="J87" s="24"/>
      <c r="K87" s="25"/>
      <c r="L87" s="31"/>
      <c r="M87" s="352" t="str">
        <f t="shared" si="7"/>
        <v/>
      </c>
      <c r="N87" s="324"/>
      <c r="O87" s="348" t="str">
        <f>IF(OR($B87="",$C87="",$D87="",$E87="",$F87=""),"",$G87/VLOOKUP($F87,Euro!$A:$C,3,FALSE))</f>
        <v/>
      </c>
      <c r="P87" s="349" t="b">
        <f t="shared" si="12"/>
        <v>0</v>
      </c>
      <c r="Q87" s="350">
        <f t="shared" si="8"/>
        <v>1</v>
      </c>
      <c r="R87" s="352" t="str">
        <f t="shared" si="9"/>
        <v/>
      </c>
      <c r="S87" s="352" t="str">
        <f t="shared" si="10"/>
        <v/>
      </c>
      <c r="T87" s="352" t="str">
        <f t="shared" si="11"/>
        <v/>
      </c>
    </row>
    <row r="88" spans="1:20">
      <c r="A88" s="28">
        <v>78</v>
      </c>
      <c r="B88" s="17"/>
      <c r="C88" s="17"/>
      <c r="D88" s="158"/>
      <c r="E88" s="18"/>
      <c r="F88" s="30"/>
      <c r="G88" s="322"/>
      <c r="H88" s="23"/>
      <c r="I88" s="211"/>
      <c r="J88" s="24"/>
      <c r="K88" s="25"/>
      <c r="L88" s="31"/>
      <c r="M88" s="352" t="str">
        <f t="shared" si="7"/>
        <v/>
      </c>
      <c r="N88" s="324"/>
      <c r="O88" s="348" t="str">
        <f>IF(OR($B88="",$C88="",$D88="",$E88="",$F88=""),"",$G88/VLOOKUP($F88,Euro!$A:$C,3,FALSE))</f>
        <v/>
      </c>
      <c r="P88" s="349" t="b">
        <f t="shared" si="12"/>
        <v>0</v>
      </c>
      <c r="Q88" s="350">
        <f t="shared" si="8"/>
        <v>1</v>
      </c>
      <c r="R88" s="352" t="str">
        <f t="shared" si="9"/>
        <v/>
      </c>
      <c r="S88" s="352" t="str">
        <f t="shared" si="10"/>
        <v/>
      </c>
      <c r="T88" s="352" t="str">
        <f t="shared" si="11"/>
        <v/>
      </c>
    </row>
    <row r="89" spans="1:20">
      <c r="A89" s="28">
        <v>79</v>
      </c>
      <c r="B89" s="17"/>
      <c r="C89" s="17"/>
      <c r="D89" s="158"/>
      <c r="E89" s="18"/>
      <c r="F89" s="30"/>
      <c r="G89" s="322"/>
      <c r="H89" s="23"/>
      <c r="I89" s="211"/>
      <c r="J89" s="24"/>
      <c r="K89" s="25"/>
      <c r="L89" s="31"/>
      <c r="M89" s="352" t="str">
        <f t="shared" si="7"/>
        <v/>
      </c>
      <c r="N89" s="324"/>
      <c r="O89" s="348" t="str">
        <f>IF(OR($B89="",$C89="",$D89="",$E89="",$F89=""),"",$G89/VLOOKUP($F89,Euro!$A:$C,3,FALSE))</f>
        <v/>
      </c>
      <c r="P89" s="349" t="b">
        <f t="shared" si="12"/>
        <v>0</v>
      </c>
      <c r="Q89" s="350">
        <f t="shared" si="8"/>
        <v>1</v>
      </c>
      <c r="R89" s="352" t="str">
        <f t="shared" si="9"/>
        <v/>
      </c>
      <c r="S89" s="352" t="str">
        <f t="shared" si="10"/>
        <v/>
      </c>
      <c r="T89" s="352" t="str">
        <f t="shared" si="11"/>
        <v/>
      </c>
    </row>
    <row r="90" spans="1:20">
      <c r="A90" s="28">
        <v>80</v>
      </c>
      <c r="B90" s="17"/>
      <c r="C90" s="17"/>
      <c r="D90" s="158"/>
      <c r="E90" s="18"/>
      <c r="F90" s="30"/>
      <c r="G90" s="322"/>
      <c r="H90" s="23"/>
      <c r="I90" s="211"/>
      <c r="J90" s="24"/>
      <c r="K90" s="25"/>
      <c r="L90" s="31"/>
      <c r="M90" s="352" t="str">
        <f t="shared" si="7"/>
        <v/>
      </c>
      <c r="N90" s="324"/>
      <c r="O90" s="348" t="str">
        <f>IF(OR($B90="",$C90="",$D90="",$E90="",$F90=""),"",$G90/VLOOKUP($F90,Euro!$A:$C,3,FALSE))</f>
        <v/>
      </c>
      <c r="P90" s="349" t="b">
        <f t="shared" si="12"/>
        <v>0</v>
      </c>
      <c r="Q90" s="350">
        <f t="shared" si="8"/>
        <v>1</v>
      </c>
      <c r="R90" s="352" t="str">
        <f t="shared" si="9"/>
        <v/>
      </c>
      <c r="S90" s="352" t="str">
        <f t="shared" si="10"/>
        <v/>
      </c>
      <c r="T90" s="352" t="str">
        <f t="shared" si="11"/>
        <v/>
      </c>
    </row>
    <row r="91" spans="1:20">
      <c r="A91" s="28">
        <v>81</v>
      </c>
      <c r="B91" s="17"/>
      <c r="C91" s="17"/>
      <c r="D91" s="158"/>
      <c r="E91" s="18"/>
      <c r="F91" s="30"/>
      <c r="G91" s="322"/>
      <c r="H91" s="23"/>
      <c r="I91" s="211"/>
      <c r="J91" s="24"/>
      <c r="K91" s="25"/>
      <c r="L91" s="31"/>
      <c r="M91" s="352" t="str">
        <f t="shared" si="7"/>
        <v/>
      </c>
      <c r="N91" s="324"/>
      <c r="O91" s="348" t="str">
        <f>IF(OR($B91="",$C91="",$D91="",$E91="",$F91=""),"",$G91/VLOOKUP($F91,Euro!$A:$C,3,FALSE))</f>
        <v/>
      </c>
      <c r="P91" s="349" t="b">
        <f t="shared" si="12"/>
        <v>0</v>
      </c>
      <c r="Q91" s="350">
        <f t="shared" si="8"/>
        <v>1</v>
      </c>
      <c r="R91" s="352" t="str">
        <f t="shared" si="9"/>
        <v/>
      </c>
      <c r="S91" s="352" t="str">
        <f t="shared" si="10"/>
        <v/>
      </c>
      <c r="T91" s="352" t="str">
        <f t="shared" si="11"/>
        <v/>
      </c>
    </row>
    <row r="92" spans="1:20">
      <c r="A92" s="28">
        <v>82</v>
      </c>
      <c r="B92" s="17"/>
      <c r="C92" s="17"/>
      <c r="D92" s="158"/>
      <c r="E92" s="18"/>
      <c r="F92" s="30"/>
      <c r="G92" s="322"/>
      <c r="H92" s="23"/>
      <c r="I92" s="211"/>
      <c r="J92" s="24"/>
      <c r="K92" s="25"/>
      <c r="L92" s="31"/>
      <c r="M92" s="352" t="str">
        <f t="shared" si="7"/>
        <v/>
      </c>
      <c r="N92" s="324"/>
      <c r="O92" s="348" t="str">
        <f>IF(OR($B92="",$C92="",$D92="",$E92="",$F92=""),"",$G92/VLOOKUP($F92,Euro!$A:$C,3,FALSE))</f>
        <v/>
      </c>
      <c r="P92" s="349" t="b">
        <f t="shared" si="12"/>
        <v>0</v>
      </c>
      <c r="Q92" s="350">
        <f t="shared" si="8"/>
        <v>1</v>
      </c>
      <c r="R92" s="352" t="str">
        <f t="shared" si="9"/>
        <v/>
      </c>
      <c r="S92" s="352" t="str">
        <f t="shared" si="10"/>
        <v/>
      </c>
      <c r="T92" s="352" t="str">
        <f t="shared" si="11"/>
        <v/>
      </c>
    </row>
    <row r="93" spans="1:20">
      <c r="A93" s="28">
        <v>83</v>
      </c>
      <c r="B93" s="17"/>
      <c r="C93" s="17"/>
      <c r="D93" s="158"/>
      <c r="E93" s="18"/>
      <c r="F93" s="30"/>
      <c r="G93" s="322"/>
      <c r="H93" s="23"/>
      <c r="I93" s="211"/>
      <c r="J93" s="24"/>
      <c r="K93" s="25"/>
      <c r="L93" s="31"/>
      <c r="M93" s="352" t="str">
        <f t="shared" si="7"/>
        <v/>
      </c>
      <c r="N93" s="324"/>
      <c r="O93" s="348" t="str">
        <f>IF(OR($B93="",$C93="",$D93="",$E93="",$F93=""),"",$G93/VLOOKUP($F93,Euro!$A:$C,3,FALSE))</f>
        <v/>
      </c>
      <c r="P93" s="349" t="b">
        <f t="shared" si="12"/>
        <v>0</v>
      </c>
      <c r="Q93" s="350">
        <f t="shared" si="8"/>
        <v>1</v>
      </c>
      <c r="R93" s="352" t="str">
        <f t="shared" si="9"/>
        <v/>
      </c>
      <c r="S93" s="352" t="str">
        <f t="shared" si="10"/>
        <v/>
      </c>
      <c r="T93" s="352" t="str">
        <f t="shared" si="11"/>
        <v/>
      </c>
    </row>
    <row r="94" spans="1:20">
      <c r="A94" s="28">
        <v>84</v>
      </c>
      <c r="B94" s="17"/>
      <c r="C94" s="17"/>
      <c r="D94" s="158"/>
      <c r="E94" s="18"/>
      <c r="F94" s="30"/>
      <c r="G94" s="322"/>
      <c r="H94" s="23"/>
      <c r="I94" s="211"/>
      <c r="J94" s="24"/>
      <c r="K94" s="25"/>
      <c r="L94" s="31"/>
      <c r="M94" s="352" t="str">
        <f t="shared" si="7"/>
        <v/>
      </c>
      <c r="N94" s="324"/>
      <c r="O94" s="348" t="str">
        <f>IF(OR($B94="",$C94="",$D94="",$E94="",$F94=""),"",$G94/VLOOKUP($F94,Euro!$A:$C,3,FALSE))</f>
        <v/>
      </c>
      <c r="P94" s="349" t="b">
        <f t="shared" si="12"/>
        <v>0</v>
      </c>
      <c r="Q94" s="350">
        <f t="shared" si="8"/>
        <v>1</v>
      </c>
      <c r="R94" s="352" t="str">
        <f t="shared" si="9"/>
        <v/>
      </c>
      <c r="S94" s="352" t="str">
        <f t="shared" si="10"/>
        <v/>
      </c>
      <c r="T94" s="352" t="str">
        <f t="shared" si="11"/>
        <v/>
      </c>
    </row>
    <row r="95" spans="1:20">
      <c r="A95" s="28">
        <v>85</v>
      </c>
      <c r="B95" s="17"/>
      <c r="C95" s="17"/>
      <c r="D95" s="158"/>
      <c r="E95" s="18"/>
      <c r="F95" s="30"/>
      <c r="G95" s="322"/>
      <c r="H95" s="23"/>
      <c r="I95" s="211"/>
      <c r="J95" s="24"/>
      <c r="K95" s="25"/>
      <c r="L95" s="31"/>
      <c r="M95" s="352" t="str">
        <f t="shared" si="7"/>
        <v/>
      </c>
      <c r="N95" s="324"/>
      <c r="O95" s="348" t="str">
        <f>IF(OR($B95="",$C95="",$D95="",$E95="",$F95=""),"",$G95/VLOOKUP($F95,Euro!$A:$C,3,FALSE))</f>
        <v/>
      </c>
      <c r="P95" s="349" t="b">
        <f t="shared" si="12"/>
        <v>0</v>
      </c>
      <c r="Q95" s="350">
        <f t="shared" si="8"/>
        <v>1</v>
      </c>
      <c r="R95" s="352" t="str">
        <f t="shared" si="9"/>
        <v/>
      </c>
      <c r="S95" s="352" t="str">
        <f t="shared" si="10"/>
        <v/>
      </c>
      <c r="T95" s="352" t="str">
        <f t="shared" si="11"/>
        <v/>
      </c>
    </row>
    <row r="96" spans="1:20">
      <c r="A96" s="28">
        <v>86</v>
      </c>
      <c r="B96" s="17"/>
      <c r="C96" s="17"/>
      <c r="D96" s="158"/>
      <c r="E96" s="18"/>
      <c r="F96" s="30"/>
      <c r="G96" s="322"/>
      <c r="H96" s="23"/>
      <c r="I96" s="211"/>
      <c r="J96" s="24"/>
      <c r="K96" s="25"/>
      <c r="L96" s="31"/>
      <c r="M96" s="352" t="str">
        <f t="shared" si="7"/>
        <v/>
      </c>
      <c r="N96" s="324"/>
      <c r="O96" s="348" t="str">
        <f>IF(OR($B96="",$C96="",$D96="",$E96="",$F96=""),"",$G96/VLOOKUP($F96,Euro!$A:$C,3,FALSE))</f>
        <v/>
      </c>
      <c r="P96" s="349" t="b">
        <f t="shared" si="12"/>
        <v>0</v>
      </c>
      <c r="Q96" s="350">
        <f t="shared" si="8"/>
        <v>1</v>
      </c>
      <c r="R96" s="352" t="str">
        <f t="shared" si="9"/>
        <v/>
      </c>
      <c r="S96" s="352" t="str">
        <f t="shared" si="10"/>
        <v/>
      </c>
      <c r="T96" s="352" t="str">
        <f t="shared" si="11"/>
        <v/>
      </c>
    </row>
    <row r="97" spans="1:20">
      <c r="A97" s="28">
        <v>87</v>
      </c>
      <c r="B97" s="17"/>
      <c r="C97" s="17"/>
      <c r="D97" s="158"/>
      <c r="E97" s="18"/>
      <c r="F97" s="30"/>
      <c r="G97" s="322"/>
      <c r="H97" s="23"/>
      <c r="I97" s="211"/>
      <c r="J97" s="24"/>
      <c r="K97" s="25"/>
      <c r="L97" s="31"/>
      <c r="M97" s="352" t="str">
        <f t="shared" si="7"/>
        <v/>
      </c>
      <c r="N97" s="324"/>
      <c r="O97" s="348" t="str">
        <f>IF(OR($B97="",$C97="",$D97="",$E97="",$F97=""),"",$G97/VLOOKUP($F97,Euro!$A:$C,3,FALSE))</f>
        <v/>
      </c>
      <c r="P97" s="349" t="b">
        <f t="shared" si="12"/>
        <v>0</v>
      </c>
      <c r="Q97" s="350">
        <f t="shared" si="8"/>
        <v>1</v>
      </c>
      <c r="R97" s="352" t="str">
        <f t="shared" si="9"/>
        <v/>
      </c>
      <c r="S97" s="352" t="str">
        <f t="shared" si="10"/>
        <v/>
      </c>
      <c r="T97" s="352" t="str">
        <f t="shared" si="11"/>
        <v/>
      </c>
    </row>
    <row r="98" spans="1:20">
      <c r="A98" s="28">
        <v>88</v>
      </c>
      <c r="B98" s="17"/>
      <c r="C98" s="17"/>
      <c r="D98" s="158"/>
      <c r="E98" s="18"/>
      <c r="F98" s="30"/>
      <c r="G98" s="322"/>
      <c r="H98" s="23"/>
      <c r="I98" s="211"/>
      <c r="J98" s="24"/>
      <c r="K98" s="25"/>
      <c r="L98" s="31"/>
      <c r="M98" s="352" t="str">
        <f t="shared" si="7"/>
        <v/>
      </c>
      <c r="N98" s="324"/>
      <c r="O98" s="348" t="str">
        <f>IF(OR($B98="",$C98="",$D98="",$E98="",$F98=""),"",$G98/VLOOKUP($F98,Euro!$A:$C,3,FALSE))</f>
        <v/>
      </c>
      <c r="P98" s="349" t="b">
        <f t="shared" si="12"/>
        <v>0</v>
      </c>
      <c r="Q98" s="350">
        <f t="shared" si="8"/>
        <v>1</v>
      </c>
      <c r="R98" s="352" t="str">
        <f t="shared" si="9"/>
        <v/>
      </c>
      <c r="S98" s="352" t="str">
        <f t="shared" si="10"/>
        <v/>
      </c>
      <c r="T98" s="352" t="str">
        <f t="shared" si="11"/>
        <v/>
      </c>
    </row>
    <row r="99" spans="1:20">
      <c r="A99" s="28">
        <v>89</v>
      </c>
      <c r="B99" s="17"/>
      <c r="C99" s="17"/>
      <c r="D99" s="158"/>
      <c r="E99" s="18"/>
      <c r="F99" s="30"/>
      <c r="G99" s="322"/>
      <c r="H99" s="23"/>
      <c r="I99" s="211"/>
      <c r="J99" s="24"/>
      <c r="K99" s="25"/>
      <c r="L99" s="31"/>
      <c r="M99" s="352" t="str">
        <f t="shared" si="7"/>
        <v/>
      </c>
      <c r="N99" s="324"/>
      <c r="O99" s="348" t="str">
        <f>IF(OR($B99="",$C99="",$D99="",$E99="",$F99=""),"",$G99/VLOOKUP($F99,Euro!$A:$C,3,FALSE))</f>
        <v/>
      </c>
      <c r="P99" s="349" t="b">
        <f t="shared" si="12"/>
        <v>0</v>
      </c>
      <c r="Q99" s="350">
        <f t="shared" si="8"/>
        <v>1</v>
      </c>
      <c r="R99" s="352" t="str">
        <f t="shared" si="9"/>
        <v/>
      </c>
      <c r="S99" s="352" t="str">
        <f t="shared" si="10"/>
        <v/>
      </c>
      <c r="T99" s="352" t="str">
        <f t="shared" si="11"/>
        <v/>
      </c>
    </row>
    <row r="100" spans="1:20">
      <c r="A100" s="28">
        <v>90</v>
      </c>
      <c r="B100" s="17"/>
      <c r="C100" s="17"/>
      <c r="D100" s="158"/>
      <c r="E100" s="18"/>
      <c r="F100" s="30"/>
      <c r="G100" s="322"/>
      <c r="H100" s="23"/>
      <c r="I100" s="211"/>
      <c r="J100" s="24"/>
      <c r="K100" s="25"/>
      <c r="L100" s="31"/>
      <c r="M100" s="352" t="str">
        <f t="shared" si="7"/>
        <v/>
      </c>
      <c r="N100" s="324"/>
      <c r="O100" s="348" t="str">
        <f>IF(OR($B100="",$C100="",$D100="",$E100="",$F100=""),"",$G100/VLOOKUP($F100,Euro!$A:$C,3,FALSE))</f>
        <v/>
      </c>
      <c r="P100" s="349" t="b">
        <f t="shared" si="12"/>
        <v>0</v>
      </c>
      <c r="Q100" s="350">
        <f t="shared" si="8"/>
        <v>1</v>
      </c>
      <c r="R100" s="352" t="str">
        <f t="shared" si="9"/>
        <v/>
      </c>
      <c r="S100" s="352" t="str">
        <f t="shared" si="10"/>
        <v/>
      </c>
      <c r="T100" s="352" t="str">
        <f t="shared" si="11"/>
        <v/>
      </c>
    </row>
    <row r="101" spans="1:20">
      <c r="A101" s="28">
        <v>91</v>
      </c>
      <c r="B101" s="17"/>
      <c r="C101" s="17"/>
      <c r="D101" s="158"/>
      <c r="E101" s="18"/>
      <c r="F101" s="30"/>
      <c r="G101" s="322"/>
      <c r="H101" s="23"/>
      <c r="I101" s="211"/>
      <c r="J101" s="24"/>
      <c r="K101" s="25"/>
      <c r="L101" s="31"/>
      <c r="M101" s="352" t="str">
        <f t="shared" si="7"/>
        <v/>
      </c>
      <c r="N101" s="324"/>
      <c r="O101" s="348" t="str">
        <f>IF(OR($B101="",$C101="",$D101="",$E101="",$F101=""),"",$G101/VLOOKUP($F101,Euro!$A:$C,3,FALSE))</f>
        <v/>
      </c>
      <c r="P101" s="349" t="b">
        <f t="shared" si="12"/>
        <v>0</v>
      </c>
      <c r="Q101" s="350">
        <f t="shared" si="8"/>
        <v>1</v>
      </c>
      <c r="R101" s="352" t="str">
        <f t="shared" si="9"/>
        <v/>
      </c>
      <c r="S101" s="352" t="str">
        <f t="shared" si="10"/>
        <v/>
      </c>
      <c r="T101" s="352" t="str">
        <f t="shared" si="11"/>
        <v/>
      </c>
    </row>
    <row r="102" spans="1:20">
      <c r="A102" s="28">
        <v>92</v>
      </c>
      <c r="B102" s="17"/>
      <c r="C102" s="17"/>
      <c r="D102" s="158"/>
      <c r="E102" s="18"/>
      <c r="F102" s="30"/>
      <c r="G102" s="322"/>
      <c r="H102" s="23"/>
      <c r="I102" s="211"/>
      <c r="J102" s="24"/>
      <c r="K102" s="25"/>
      <c r="L102" s="31"/>
      <c r="M102" s="352" t="str">
        <f t="shared" si="7"/>
        <v/>
      </c>
      <c r="N102" s="324"/>
      <c r="O102" s="348" t="str">
        <f>IF(OR($B102="",$C102="",$D102="",$E102="",$F102=""),"",$G102/VLOOKUP($F102,Euro!$A:$C,3,FALSE))</f>
        <v/>
      </c>
      <c r="P102" s="349" t="b">
        <f t="shared" si="12"/>
        <v>0</v>
      </c>
      <c r="Q102" s="350">
        <f t="shared" si="8"/>
        <v>1</v>
      </c>
      <c r="R102" s="352" t="str">
        <f t="shared" si="9"/>
        <v/>
      </c>
      <c r="S102" s="352" t="str">
        <f t="shared" si="10"/>
        <v/>
      </c>
      <c r="T102" s="352" t="str">
        <f t="shared" si="11"/>
        <v/>
      </c>
    </row>
    <row r="103" spans="1:20">
      <c r="A103" s="28">
        <v>93</v>
      </c>
      <c r="B103" s="17"/>
      <c r="C103" s="17"/>
      <c r="D103" s="158"/>
      <c r="E103" s="18"/>
      <c r="F103" s="30"/>
      <c r="G103" s="322"/>
      <c r="H103" s="23"/>
      <c r="I103" s="211"/>
      <c r="J103" s="24"/>
      <c r="K103" s="25"/>
      <c r="L103" s="31"/>
      <c r="M103" s="352" t="str">
        <f t="shared" si="7"/>
        <v/>
      </c>
      <c r="N103" s="324"/>
      <c r="O103" s="348" t="str">
        <f>IF(OR($B103="",$C103="",$D103="",$E103="",$F103=""),"",$G103/VLOOKUP($F103,Euro!$A:$C,3,FALSE))</f>
        <v/>
      </c>
      <c r="P103" s="349" t="b">
        <f t="shared" si="12"/>
        <v>0</v>
      </c>
      <c r="Q103" s="350">
        <f t="shared" si="8"/>
        <v>1</v>
      </c>
      <c r="R103" s="352" t="str">
        <f t="shared" si="9"/>
        <v/>
      </c>
      <c r="S103" s="352" t="str">
        <f t="shared" si="10"/>
        <v/>
      </c>
      <c r="T103" s="352" t="str">
        <f t="shared" si="11"/>
        <v/>
      </c>
    </row>
    <row r="104" spans="1:20">
      <c r="A104" s="28">
        <v>94</v>
      </c>
      <c r="B104" s="17"/>
      <c r="C104" s="17"/>
      <c r="D104" s="158"/>
      <c r="E104" s="18"/>
      <c r="F104" s="30"/>
      <c r="G104" s="322"/>
      <c r="H104" s="23"/>
      <c r="I104" s="211"/>
      <c r="J104" s="24"/>
      <c r="K104" s="25"/>
      <c r="L104" s="31"/>
      <c r="M104" s="352" t="str">
        <f t="shared" si="7"/>
        <v/>
      </c>
      <c r="N104" s="324"/>
      <c r="O104" s="348" t="str">
        <f>IF(OR($B104="",$C104="",$D104="",$E104="",$F104=""),"",$G104/VLOOKUP($F104,Euro!$A:$C,3,FALSE))</f>
        <v/>
      </c>
      <c r="P104" s="349" t="b">
        <f t="shared" si="12"/>
        <v>0</v>
      </c>
      <c r="Q104" s="350">
        <f t="shared" si="8"/>
        <v>1</v>
      </c>
      <c r="R104" s="352" t="str">
        <f t="shared" si="9"/>
        <v/>
      </c>
      <c r="S104" s="352" t="str">
        <f t="shared" si="10"/>
        <v/>
      </c>
      <c r="T104" s="352" t="str">
        <f t="shared" si="11"/>
        <v/>
      </c>
    </row>
    <row r="105" spans="1:20">
      <c r="A105" s="28">
        <v>95</v>
      </c>
      <c r="B105" s="17"/>
      <c r="C105" s="17"/>
      <c r="D105" s="158"/>
      <c r="E105" s="18"/>
      <c r="F105" s="30"/>
      <c r="G105" s="322"/>
      <c r="H105" s="23"/>
      <c r="I105" s="211"/>
      <c r="J105" s="24"/>
      <c r="K105" s="25"/>
      <c r="L105" s="31"/>
      <c r="M105" s="352" t="str">
        <f t="shared" si="7"/>
        <v/>
      </c>
      <c r="N105" s="324"/>
      <c r="O105" s="348" t="str">
        <f>IF(OR($B105="",$C105="",$D105="",$E105="",$F105=""),"",$G105/VLOOKUP($F105,Euro!$A:$C,3,FALSE))</f>
        <v/>
      </c>
      <c r="P105" s="349" t="b">
        <f t="shared" si="12"/>
        <v>0</v>
      </c>
      <c r="Q105" s="350">
        <f t="shared" si="8"/>
        <v>1</v>
      </c>
      <c r="R105" s="352" t="str">
        <f t="shared" si="9"/>
        <v/>
      </c>
      <c r="S105" s="352" t="str">
        <f t="shared" si="10"/>
        <v/>
      </c>
      <c r="T105" s="352" t="str">
        <f t="shared" si="11"/>
        <v/>
      </c>
    </row>
    <row r="106" spans="1:20">
      <c r="A106" s="28">
        <v>96</v>
      </c>
      <c r="B106" s="17"/>
      <c r="C106" s="17"/>
      <c r="D106" s="158"/>
      <c r="E106" s="18"/>
      <c r="F106" s="30"/>
      <c r="G106" s="322"/>
      <c r="H106" s="23"/>
      <c r="I106" s="211"/>
      <c r="J106" s="24"/>
      <c r="K106" s="25"/>
      <c r="L106" s="31"/>
      <c r="M106" s="352" t="str">
        <f t="shared" si="7"/>
        <v/>
      </c>
      <c r="N106" s="324"/>
      <c r="O106" s="348" t="str">
        <f>IF(OR($B106="",$C106="",$D106="",$E106="",$F106=""),"",$G106/VLOOKUP($F106,Euro!$A:$C,3,FALSE))</f>
        <v/>
      </c>
      <c r="P106" s="349" t="b">
        <f t="shared" si="12"/>
        <v>0</v>
      </c>
      <c r="Q106" s="350">
        <f t="shared" ref="Q106:Q137" si="13">LEN(B106)-LEN(SUBSTITUTE(B106,",",""))+1</f>
        <v>1</v>
      </c>
      <c r="R106" s="352" t="str">
        <f t="shared" si="9"/>
        <v/>
      </c>
      <c r="S106" s="352" t="str">
        <f t="shared" si="10"/>
        <v/>
      </c>
      <c r="T106" s="352" t="str">
        <f t="shared" si="11"/>
        <v/>
      </c>
    </row>
    <row r="107" spans="1:20">
      <c r="A107" s="28">
        <v>97</v>
      </c>
      <c r="B107" s="17"/>
      <c r="C107" s="17"/>
      <c r="D107" s="158"/>
      <c r="E107" s="18"/>
      <c r="F107" s="30"/>
      <c r="G107" s="322"/>
      <c r="H107" s="23"/>
      <c r="I107" s="211"/>
      <c r="J107" s="24"/>
      <c r="K107" s="25"/>
      <c r="L107" s="31"/>
      <c r="M107" s="352" t="str">
        <f t="shared" si="7"/>
        <v/>
      </c>
      <c r="N107" s="324"/>
      <c r="O107" s="348" t="str">
        <f>IF(OR($B107="",$C107="",$D107="",$E107="",$F107=""),"",$G107/VLOOKUP($F107,Euro!$A:$C,3,FALSE))</f>
        <v/>
      </c>
      <c r="P107" s="349" t="b">
        <f t="shared" si="12"/>
        <v>0</v>
      </c>
      <c r="Q107" s="350">
        <f t="shared" si="13"/>
        <v>1</v>
      </c>
      <c r="R107" s="352" t="str">
        <f t="shared" si="9"/>
        <v/>
      </c>
      <c r="S107" s="352" t="str">
        <f t="shared" si="10"/>
        <v/>
      </c>
      <c r="T107" s="352" t="str">
        <f t="shared" si="11"/>
        <v/>
      </c>
    </row>
    <row r="108" spans="1:20">
      <c r="A108" s="28">
        <v>98</v>
      </c>
      <c r="B108" s="17"/>
      <c r="C108" s="17"/>
      <c r="D108" s="158"/>
      <c r="E108" s="18"/>
      <c r="F108" s="30"/>
      <c r="G108" s="322"/>
      <c r="H108" s="23"/>
      <c r="I108" s="211"/>
      <c r="J108" s="24"/>
      <c r="K108" s="25"/>
      <c r="L108" s="31"/>
      <c r="M108" s="352" t="str">
        <f t="shared" si="7"/>
        <v/>
      </c>
      <c r="N108" s="324"/>
      <c r="O108" s="348" t="str">
        <f>IF(OR($B108="",$C108="",$D108="",$E108="",$F108=""),"",$G108/VLOOKUP($F108,Euro!$A:$C,3,FALSE))</f>
        <v/>
      </c>
      <c r="P108" s="349" t="b">
        <f t="shared" si="12"/>
        <v>0</v>
      </c>
      <c r="Q108" s="350">
        <f t="shared" si="13"/>
        <v>1</v>
      </c>
      <c r="R108" s="352" t="str">
        <f t="shared" si="9"/>
        <v/>
      </c>
      <c r="S108" s="352" t="str">
        <f t="shared" si="10"/>
        <v/>
      </c>
      <c r="T108" s="352" t="str">
        <f t="shared" si="11"/>
        <v/>
      </c>
    </row>
    <row r="109" spans="1:20">
      <c r="A109" s="28">
        <v>99</v>
      </c>
      <c r="B109" s="17"/>
      <c r="C109" s="17"/>
      <c r="D109" s="158"/>
      <c r="E109" s="18"/>
      <c r="F109" s="30"/>
      <c r="G109" s="322"/>
      <c r="H109" s="23"/>
      <c r="I109" s="211"/>
      <c r="J109" s="24"/>
      <c r="K109" s="25"/>
      <c r="L109" s="31"/>
      <c r="M109" s="352" t="str">
        <f t="shared" si="7"/>
        <v/>
      </c>
      <c r="N109" s="324"/>
      <c r="O109" s="348" t="str">
        <f>IF(OR($B109="",$C109="",$D109="",$E109="",$F109=""),"",$G109/VLOOKUP($F109,Euro!$A:$C,3,FALSE))</f>
        <v/>
      </c>
      <c r="P109" s="349" t="b">
        <f t="shared" si="12"/>
        <v>0</v>
      </c>
      <c r="Q109" s="350">
        <f t="shared" si="13"/>
        <v>1</v>
      </c>
      <c r="R109" s="352" t="str">
        <f t="shared" si="9"/>
        <v/>
      </c>
      <c r="S109" s="352" t="str">
        <f t="shared" si="10"/>
        <v/>
      </c>
      <c r="T109" s="352" t="str">
        <f t="shared" si="11"/>
        <v/>
      </c>
    </row>
    <row r="110" spans="1:20">
      <c r="A110" s="28">
        <v>100</v>
      </c>
      <c r="B110" s="17"/>
      <c r="C110" s="17"/>
      <c r="D110" s="158"/>
      <c r="E110" s="18"/>
      <c r="F110" s="30"/>
      <c r="G110" s="322"/>
      <c r="H110" s="23"/>
      <c r="I110" s="211"/>
      <c r="J110" s="24"/>
      <c r="K110" s="25"/>
      <c r="L110" s="31"/>
      <c r="M110" s="352" t="str">
        <f t="shared" si="7"/>
        <v/>
      </c>
      <c r="N110" s="324"/>
      <c r="O110" s="348" t="str">
        <f>IF(OR($B110="",$C110="",$D110="",$E110="",$F110=""),"",$G110/VLOOKUP($F110,Euro!$A:$C,3,FALSE))</f>
        <v/>
      </c>
      <c r="P110" s="349" t="b">
        <f t="shared" si="12"/>
        <v>0</v>
      </c>
      <c r="Q110" s="350">
        <f t="shared" si="13"/>
        <v>1</v>
      </c>
      <c r="R110" s="352" t="str">
        <f t="shared" si="9"/>
        <v/>
      </c>
      <c r="S110" s="352" t="str">
        <f t="shared" si="10"/>
        <v/>
      </c>
      <c r="T110" s="352" t="str">
        <f t="shared" si="11"/>
        <v/>
      </c>
    </row>
    <row r="111" spans="1:20">
      <c r="A111" s="28">
        <v>101</v>
      </c>
      <c r="B111" s="17"/>
      <c r="C111" s="17"/>
      <c r="D111" s="158"/>
      <c r="E111" s="18"/>
      <c r="F111" s="30"/>
      <c r="G111" s="322"/>
      <c r="H111" s="23"/>
      <c r="I111" s="211"/>
      <c r="J111" s="24"/>
      <c r="K111" s="25"/>
      <c r="L111" s="31"/>
      <c r="M111" s="352" t="str">
        <f t="shared" si="7"/>
        <v/>
      </c>
      <c r="N111" s="324"/>
      <c r="O111" s="348" t="str">
        <f>IF(OR($B111="",$C111="",$D111="",$E111="",$F111=""),"",$G111/VLOOKUP($F111,Euro!$A:$C,3,FALSE))</f>
        <v/>
      </c>
      <c r="P111" s="349" t="b">
        <f t="shared" si="12"/>
        <v>0</v>
      </c>
      <c r="Q111" s="350">
        <f t="shared" si="13"/>
        <v>1</v>
      </c>
      <c r="R111" s="352" t="str">
        <f t="shared" si="9"/>
        <v/>
      </c>
      <c r="S111" s="352" t="str">
        <f t="shared" si="10"/>
        <v/>
      </c>
      <c r="T111" s="352" t="str">
        <f t="shared" si="11"/>
        <v/>
      </c>
    </row>
    <row r="112" spans="1:20">
      <c r="A112" s="28">
        <v>102</v>
      </c>
      <c r="B112" s="17"/>
      <c r="C112" s="17"/>
      <c r="D112" s="158"/>
      <c r="E112" s="18"/>
      <c r="F112" s="30"/>
      <c r="G112" s="322"/>
      <c r="H112" s="23"/>
      <c r="I112" s="211"/>
      <c r="J112" s="24"/>
      <c r="K112" s="25"/>
      <c r="L112" s="31"/>
      <c r="M112" s="352" t="str">
        <f t="shared" si="7"/>
        <v/>
      </c>
      <c r="N112" s="324"/>
      <c r="O112" s="348" t="str">
        <f>IF(OR($B112="",$C112="",$D112="",$E112="",$F112=""),"",$G112/VLOOKUP($F112,Euro!$A:$C,3,FALSE))</f>
        <v/>
      </c>
      <c r="P112" s="349" t="b">
        <f t="shared" si="12"/>
        <v>0</v>
      </c>
      <c r="Q112" s="350">
        <f t="shared" si="13"/>
        <v>1</v>
      </c>
      <c r="R112" s="352" t="str">
        <f t="shared" si="9"/>
        <v/>
      </c>
      <c r="S112" s="352" t="str">
        <f t="shared" si="10"/>
        <v/>
      </c>
      <c r="T112" s="352" t="str">
        <f t="shared" si="11"/>
        <v/>
      </c>
    </row>
    <row r="113" spans="1:20">
      <c r="A113" s="28">
        <v>103</v>
      </c>
      <c r="B113" s="17"/>
      <c r="C113" s="17"/>
      <c r="D113" s="158"/>
      <c r="E113" s="18"/>
      <c r="F113" s="30"/>
      <c r="G113" s="322"/>
      <c r="H113" s="23"/>
      <c r="I113" s="211"/>
      <c r="J113" s="24"/>
      <c r="K113" s="25"/>
      <c r="L113" s="31"/>
      <c r="M113" s="352" t="str">
        <f t="shared" si="7"/>
        <v/>
      </c>
      <c r="N113" s="324"/>
      <c r="O113" s="348" t="str">
        <f>IF(OR($B113="",$C113="",$D113="",$E113="",$F113=""),"",$G113/VLOOKUP($F113,Euro!$A:$C,3,FALSE))</f>
        <v/>
      </c>
      <c r="P113" s="349" t="b">
        <f t="shared" si="12"/>
        <v>0</v>
      </c>
      <c r="Q113" s="350">
        <f t="shared" si="13"/>
        <v>1</v>
      </c>
      <c r="R113" s="352" t="str">
        <f t="shared" si="9"/>
        <v/>
      </c>
      <c r="S113" s="352" t="str">
        <f t="shared" si="10"/>
        <v/>
      </c>
      <c r="T113" s="352" t="str">
        <f t="shared" si="11"/>
        <v/>
      </c>
    </row>
    <row r="114" spans="1:20">
      <c r="A114" s="28">
        <v>104</v>
      </c>
      <c r="B114" s="17"/>
      <c r="C114" s="17"/>
      <c r="D114" s="158"/>
      <c r="E114" s="18"/>
      <c r="F114" s="30"/>
      <c r="G114" s="322"/>
      <c r="H114" s="23"/>
      <c r="I114" s="211"/>
      <c r="J114" s="24"/>
      <c r="K114" s="25"/>
      <c r="L114" s="31"/>
      <c r="M114" s="352" t="str">
        <f t="shared" si="7"/>
        <v/>
      </c>
      <c r="N114" s="324"/>
      <c r="O114" s="348" t="str">
        <f>IF(OR($B114="",$C114="",$D114="",$E114="",$F114=""),"",$G114/VLOOKUP($F114,Euro!$A:$C,3,FALSE))</f>
        <v/>
      </c>
      <c r="P114" s="349" t="b">
        <f t="shared" si="12"/>
        <v>0</v>
      </c>
      <c r="Q114" s="350">
        <f t="shared" si="13"/>
        <v>1</v>
      </c>
      <c r="R114" s="352" t="str">
        <f t="shared" si="9"/>
        <v/>
      </c>
      <c r="S114" s="352" t="str">
        <f t="shared" si="10"/>
        <v/>
      </c>
      <c r="T114" s="352" t="str">
        <f t="shared" si="11"/>
        <v/>
      </c>
    </row>
    <row r="115" spans="1:20">
      <c r="A115" s="28">
        <v>105</v>
      </c>
      <c r="B115" s="17"/>
      <c r="C115" s="17"/>
      <c r="D115" s="158"/>
      <c r="E115" s="18"/>
      <c r="F115" s="30"/>
      <c r="G115" s="322"/>
      <c r="H115" s="23"/>
      <c r="I115" s="211"/>
      <c r="J115" s="24"/>
      <c r="K115" s="25"/>
      <c r="L115" s="31"/>
      <c r="M115" s="352" t="str">
        <f t="shared" si="7"/>
        <v/>
      </c>
      <c r="N115" s="324"/>
      <c r="O115" s="348" t="str">
        <f>IF(OR($B115="",$C115="",$D115="",$E115="",$F115=""),"",$G115/VLOOKUP($F115,Euro!$A:$C,3,FALSE))</f>
        <v/>
      </c>
      <c r="P115" s="349" t="b">
        <f t="shared" si="12"/>
        <v>0</v>
      </c>
      <c r="Q115" s="350">
        <f t="shared" si="13"/>
        <v>1</v>
      </c>
      <c r="R115" s="352" t="str">
        <f t="shared" si="9"/>
        <v/>
      </c>
      <c r="S115" s="352" t="str">
        <f t="shared" si="10"/>
        <v/>
      </c>
      <c r="T115" s="352" t="str">
        <f t="shared" si="11"/>
        <v/>
      </c>
    </row>
    <row r="116" spans="1:20">
      <c r="A116" s="28">
        <v>106</v>
      </c>
      <c r="B116" s="17"/>
      <c r="C116" s="17"/>
      <c r="D116" s="158"/>
      <c r="E116" s="18"/>
      <c r="F116" s="30"/>
      <c r="G116" s="322"/>
      <c r="H116" s="23"/>
      <c r="I116" s="211"/>
      <c r="J116" s="24"/>
      <c r="K116" s="25"/>
      <c r="L116" s="31"/>
      <c r="M116" s="352" t="str">
        <f t="shared" si="7"/>
        <v/>
      </c>
      <c r="N116" s="324"/>
      <c r="O116" s="348" t="str">
        <f>IF(OR($B116="",$C116="",$D116="",$E116="",$F116=""),"",$G116/VLOOKUP($F116,Euro!$A:$C,3,FALSE))</f>
        <v/>
      </c>
      <c r="P116" s="349" t="b">
        <f t="shared" si="12"/>
        <v>0</v>
      </c>
      <c r="Q116" s="350">
        <f t="shared" si="13"/>
        <v>1</v>
      </c>
      <c r="R116" s="352" t="str">
        <f t="shared" si="9"/>
        <v/>
      </c>
      <c r="S116" s="352" t="str">
        <f t="shared" si="10"/>
        <v/>
      </c>
      <c r="T116" s="352" t="str">
        <f t="shared" si="11"/>
        <v/>
      </c>
    </row>
    <row r="117" spans="1:20">
      <c r="A117" s="28">
        <v>107</v>
      </c>
      <c r="B117" s="17"/>
      <c r="C117" s="17"/>
      <c r="D117" s="158"/>
      <c r="E117" s="18"/>
      <c r="F117" s="30"/>
      <c r="G117" s="322"/>
      <c r="H117" s="23"/>
      <c r="I117" s="211"/>
      <c r="J117" s="24"/>
      <c r="K117" s="25"/>
      <c r="L117" s="31"/>
      <c r="M117" s="352" t="str">
        <f t="shared" si="7"/>
        <v/>
      </c>
      <c r="N117" s="324"/>
      <c r="O117" s="348" t="str">
        <f>IF(OR($B117="",$C117="",$D117="",$E117="",$F117=""),"",$G117/VLOOKUP($F117,Euro!$A:$C,3,FALSE))</f>
        <v/>
      </c>
      <c r="P117" s="349" t="b">
        <f t="shared" si="12"/>
        <v>0</v>
      </c>
      <c r="Q117" s="350">
        <f t="shared" si="13"/>
        <v>1</v>
      </c>
      <c r="R117" s="352" t="str">
        <f t="shared" si="9"/>
        <v/>
      </c>
      <c r="S117" s="352" t="str">
        <f t="shared" si="10"/>
        <v/>
      </c>
      <c r="T117" s="352" t="str">
        <f t="shared" si="11"/>
        <v/>
      </c>
    </row>
    <row r="118" spans="1:20">
      <c r="A118" s="28">
        <v>108</v>
      </c>
      <c r="B118" s="17"/>
      <c r="C118" s="17"/>
      <c r="D118" s="158"/>
      <c r="E118" s="18"/>
      <c r="F118" s="30"/>
      <c r="G118" s="322"/>
      <c r="H118" s="23"/>
      <c r="I118" s="211"/>
      <c r="J118" s="24"/>
      <c r="K118" s="25"/>
      <c r="L118" s="31"/>
      <c r="M118" s="352" t="str">
        <f t="shared" si="7"/>
        <v/>
      </c>
      <c r="N118" s="324"/>
      <c r="O118" s="348" t="str">
        <f>IF(OR($B118="",$C118="",$D118="",$E118="",$F118=""),"",$G118/VLOOKUP($F118,Euro!$A:$C,3,FALSE))</f>
        <v/>
      </c>
      <c r="P118" s="349" t="b">
        <f t="shared" si="12"/>
        <v>0</v>
      </c>
      <c r="Q118" s="350">
        <f t="shared" si="13"/>
        <v>1</v>
      </c>
      <c r="R118" s="352" t="str">
        <f t="shared" si="9"/>
        <v/>
      </c>
      <c r="S118" s="352" t="str">
        <f t="shared" si="10"/>
        <v/>
      </c>
      <c r="T118" s="352" t="str">
        <f t="shared" si="11"/>
        <v/>
      </c>
    </row>
    <row r="119" spans="1:20">
      <c r="A119" s="28">
        <v>109</v>
      </c>
      <c r="B119" s="17"/>
      <c r="C119" s="17"/>
      <c r="D119" s="158"/>
      <c r="E119" s="18"/>
      <c r="F119" s="30"/>
      <c r="G119" s="322"/>
      <c r="H119" s="23"/>
      <c r="I119" s="211"/>
      <c r="J119" s="24"/>
      <c r="K119" s="25"/>
      <c r="L119" s="31"/>
      <c r="M119" s="352" t="str">
        <f t="shared" si="7"/>
        <v/>
      </c>
      <c r="N119" s="324"/>
      <c r="O119" s="348" t="str">
        <f>IF(OR($B119="",$C119="",$D119="",$E119="",$F119=""),"",$G119/VLOOKUP($F119,Euro!$A:$C,3,FALSE))</f>
        <v/>
      </c>
      <c r="P119" s="349" t="b">
        <f t="shared" si="12"/>
        <v>0</v>
      </c>
      <c r="Q119" s="350">
        <f t="shared" si="13"/>
        <v>1</v>
      </c>
      <c r="R119" s="352" t="str">
        <f t="shared" si="9"/>
        <v/>
      </c>
      <c r="S119" s="352" t="str">
        <f t="shared" si="10"/>
        <v/>
      </c>
      <c r="T119" s="352" t="str">
        <f t="shared" si="11"/>
        <v/>
      </c>
    </row>
    <row r="120" spans="1:20">
      <c r="A120" s="28">
        <v>110</v>
      </c>
      <c r="B120" s="17"/>
      <c r="C120" s="17"/>
      <c r="D120" s="158"/>
      <c r="E120" s="18"/>
      <c r="F120" s="30"/>
      <c r="G120" s="322"/>
      <c r="H120" s="23"/>
      <c r="I120" s="211"/>
      <c r="J120" s="24"/>
      <c r="K120" s="25"/>
      <c r="L120" s="31"/>
      <c r="M120" s="352" t="str">
        <f t="shared" si="7"/>
        <v/>
      </c>
      <c r="N120" s="324"/>
      <c r="O120" s="348" t="str">
        <f>IF(OR($B120="",$C120="",$D120="",$E120="",$F120=""),"",$G120/VLOOKUP($F120,Euro!$A:$C,3,FALSE))</f>
        <v/>
      </c>
      <c r="P120" s="349" t="b">
        <f t="shared" si="12"/>
        <v>0</v>
      </c>
      <c r="Q120" s="350">
        <f t="shared" si="13"/>
        <v>1</v>
      </c>
      <c r="R120" s="352" t="str">
        <f t="shared" si="9"/>
        <v/>
      </c>
      <c r="S120" s="352" t="str">
        <f t="shared" si="10"/>
        <v/>
      </c>
      <c r="T120" s="352" t="str">
        <f t="shared" si="11"/>
        <v/>
      </c>
    </row>
    <row r="121" spans="1:20">
      <c r="A121" s="28">
        <v>111</v>
      </c>
      <c r="B121" s="17"/>
      <c r="C121" s="17"/>
      <c r="D121" s="158"/>
      <c r="E121" s="18"/>
      <c r="F121" s="30"/>
      <c r="G121" s="322"/>
      <c r="H121" s="23"/>
      <c r="I121" s="211"/>
      <c r="J121" s="24"/>
      <c r="K121" s="25"/>
      <c r="L121" s="31"/>
      <c r="M121" s="352" t="str">
        <f t="shared" si="7"/>
        <v/>
      </c>
      <c r="N121" s="324"/>
      <c r="O121" s="348" t="str">
        <f>IF(OR($B121="",$C121="",$D121="",$E121="",$F121=""),"",$G121/VLOOKUP($F121,Euro!$A:$C,3,FALSE))</f>
        <v/>
      </c>
      <c r="P121" s="349" t="b">
        <f t="shared" si="12"/>
        <v>0</v>
      </c>
      <c r="Q121" s="350">
        <f t="shared" si="13"/>
        <v>1</v>
      </c>
      <c r="R121" s="352" t="str">
        <f t="shared" si="9"/>
        <v/>
      </c>
      <c r="S121" s="352" t="str">
        <f t="shared" si="10"/>
        <v/>
      </c>
      <c r="T121" s="352" t="str">
        <f t="shared" si="11"/>
        <v/>
      </c>
    </row>
    <row r="122" spans="1:20">
      <c r="A122" s="28">
        <v>112</v>
      </c>
      <c r="B122" s="17"/>
      <c r="C122" s="17"/>
      <c r="D122" s="158"/>
      <c r="E122" s="18"/>
      <c r="F122" s="30"/>
      <c r="G122" s="322"/>
      <c r="H122" s="23"/>
      <c r="I122" s="211"/>
      <c r="J122" s="24"/>
      <c r="K122" s="25"/>
      <c r="L122" s="31"/>
      <c r="M122" s="352" t="str">
        <f t="shared" si="7"/>
        <v/>
      </c>
      <c r="N122" s="324"/>
      <c r="O122" s="348" t="str">
        <f>IF(OR($B122="",$C122="",$D122="",$E122="",$F122=""),"",$G122/VLOOKUP($F122,Euro!$A:$C,3,FALSE))</f>
        <v/>
      </c>
      <c r="P122" s="349" t="b">
        <f t="shared" si="12"/>
        <v>0</v>
      </c>
      <c r="Q122" s="350">
        <f t="shared" si="13"/>
        <v>1</v>
      </c>
      <c r="R122" s="352" t="str">
        <f t="shared" si="9"/>
        <v/>
      </c>
      <c r="S122" s="352" t="str">
        <f t="shared" si="10"/>
        <v/>
      </c>
      <c r="T122" s="352" t="str">
        <f t="shared" si="11"/>
        <v/>
      </c>
    </row>
    <row r="123" spans="1:20">
      <c r="A123" s="28">
        <v>113</v>
      </c>
      <c r="B123" s="17"/>
      <c r="C123" s="17"/>
      <c r="D123" s="158"/>
      <c r="E123" s="18"/>
      <c r="F123" s="30"/>
      <c r="G123" s="322"/>
      <c r="H123" s="23"/>
      <c r="I123" s="211"/>
      <c r="J123" s="24"/>
      <c r="K123" s="25"/>
      <c r="L123" s="31"/>
      <c r="M123" s="352" t="str">
        <f t="shared" si="7"/>
        <v/>
      </c>
      <c r="N123" s="324"/>
      <c r="O123" s="348" t="str">
        <f>IF(OR($B123="",$C123="",$D123="",$E123="",$F123=""),"",$G123/VLOOKUP($F123,Euro!$A:$C,3,FALSE))</f>
        <v/>
      </c>
      <c r="P123" s="349" t="b">
        <f t="shared" si="12"/>
        <v>0</v>
      </c>
      <c r="Q123" s="350">
        <f t="shared" si="13"/>
        <v>1</v>
      </c>
      <c r="R123" s="352" t="str">
        <f t="shared" si="9"/>
        <v/>
      </c>
      <c r="S123" s="352" t="str">
        <f t="shared" si="10"/>
        <v/>
      </c>
      <c r="T123" s="352" t="str">
        <f t="shared" si="11"/>
        <v/>
      </c>
    </row>
    <row r="124" spans="1:20">
      <c r="A124" s="28">
        <v>114</v>
      </c>
      <c r="B124" s="17"/>
      <c r="C124" s="17"/>
      <c r="D124" s="158"/>
      <c r="E124" s="18"/>
      <c r="F124" s="30"/>
      <c r="G124" s="322"/>
      <c r="H124" s="23"/>
      <c r="I124" s="211"/>
      <c r="J124" s="24"/>
      <c r="K124" s="25"/>
      <c r="L124" s="31"/>
      <c r="M124" s="352" t="str">
        <f t="shared" si="7"/>
        <v/>
      </c>
      <c r="N124" s="324"/>
      <c r="O124" s="348" t="str">
        <f>IF(OR($B124="",$C124="",$D124="",$E124="",$F124=""),"",$G124/VLOOKUP($F124,Euro!$A:$C,3,FALSE))</f>
        <v/>
      </c>
      <c r="P124" s="349" t="b">
        <f t="shared" si="12"/>
        <v>0</v>
      </c>
      <c r="Q124" s="350">
        <f t="shared" si="13"/>
        <v>1</v>
      </c>
      <c r="R124" s="352" t="str">
        <f t="shared" si="9"/>
        <v/>
      </c>
      <c r="S124" s="352" t="str">
        <f t="shared" si="10"/>
        <v/>
      </c>
      <c r="T124" s="352" t="str">
        <f t="shared" si="11"/>
        <v/>
      </c>
    </row>
    <row r="125" spans="1:20">
      <c r="A125" s="28">
        <v>115</v>
      </c>
      <c r="B125" s="17"/>
      <c r="C125" s="17"/>
      <c r="D125" s="158"/>
      <c r="E125" s="18"/>
      <c r="F125" s="30"/>
      <c r="G125" s="322"/>
      <c r="H125" s="23"/>
      <c r="I125" s="211"/>
      <c r="J125" s="24"/>
      <c r="K125" s="25"/>
      <c r="L125" s="31"/>
      <c r="M125" s="352" t="str">
        <f t="shared" si="7"/>
        <v/>
      </c>
      <c r="N125" s="324"/>
      <c r="O125" s="348" t="str">
        <f>IF(OR($B125="",$C125="",$D125="",$E125="",$F125=""),"",$G125/VLOOKUP($F125,Euro!$A:$C,3,FALSE))</f>
        <v/>
      </c>
      <c r="P125" s="349" t="b">
        <f t="shared" si="12"/>
        <v>0</v>
      </c>
      <c r="Q125" s="350">
        <f t="shared" si="13"/>
        <v>1</v>
      </c>
      <c r="R125" s="352" t="str">
        <f t="shared" si="9"/>
        <v/>
      </c>
      <c r="S125" s="352" t="str">
        <f t="shared" si="10"/>
        <v/>
      </c>
      <c r="T125" s="352" t="str">
        <f t="shared" si="11"/>
        <v/>
      </c>
    </row>
    <row r="126" spans="1:20">
      <c r="A126" s="28">
        <v>116</v>
      </c>
      <c r="B126" s="17"/>
      <c r="C126" s="17"/>
      <c r="D126" s="158"/>
      <c r="E126" s="18"/>
      <c r="F126" s="30"/>
      <c r="G126" s="322"/>
      <c r="H126" s="23"/>
      <c r="I126" s="211"/>
      <c r="J126" s="24"/>
      <c r="K126" s="25"/>
      <c r="L126" s="31"/>
      <c r="M126" s="352" t="str">
        <f t="shared" si="7"/>
        <v/>
      </c>
      <c r="N126" s="324"/>
      <c r="O126" s="348" t="str">
        <f>IF(OR($B126="",$C126="",$D126="",$E126="",$F126=""),"",$G126/VLOOKUP($F126,Euro!$A:$C,3,FALSE))</f>
        <v/>
      </c>
      <c r="P126" s="349" t="b">
        <f t="shared" si="12"/>
        <v>0</v>
      </c>
      <c r="Q126" s="350">
        <f t="shared" si="13"/>
        <v>1</v>
      </c>
      <c r="R126" s="352" t="str">
        <f t="shared" si="9"/>
        <v/>
      </c>
      <c r="S126" s="352" t="str">
        <f t="shared" si="10"/>
        <v/>
      </c>
      <c r="T126" s="352" t="str">
        <f t="shared" si="11"/>
        <v/>
      </c>
    </row>
    <row r="127" spans="1:20">
      <c r="A127" s="28">
        <v>117</v>
      </c>
      <c r="B127" s="17"/>
      <c r="C127" s="17"/>
      <c r="D127" s="158"/>
      <c r="E127" s="18"/>
      <c r="F127" s="30"/>
      <c r="G127" s="322"/>
      <c r="H127" s="23"/>
      <c r="I127" s="211"/>
      <c r="J127" s="24"/>
      <c r="K127" s="25"/>
      <c r="L127" s="31"/>
      <c r="M127" s="352" t="str">
        <f t="shared" si="7"/>
        <v/>
      </c>
      <c r="N127" s="324"/>
      <c r="O127" s="348" t="str">
        <f>IF(OR($B127="",$C127="",$D127="",$E127="",$F127=""),"",$G127/VLOOKUP($F127,Euro!$A:$C,3,FALSE))</f>
        <v/>
      </c>
      <c r="P127" s="349" t="b">
        <f t="shared" si="12"/>
        <v>0</v>
      </c>
      <c r="Q127" s="350">
        <f t="shared" si="13"/>
        <v>1</v>
      </c>
      <c r="R127" s="352" t="str">
        <f t="shared" si="9"/>
        <v/>
      </c>
      <c r="S127" s="352" t="str">
        <f t="shared" si="10"/>
        <v/>
      </c>
      <c r="T127" s="352" t="str">
        <f t="shared" si="11"/>
        <v/>
      </c>
    </row>
    <row r="128" spans="1:20">
      <c r="A128" s="28">
        <v>118</v>
      </c>
      <c r="B128" s="17"/>
      <c r="C128" s="17"/>
      <c r="D128" s="158"/>
      <c r="E128" s="18"/>
      <c r="F128" s="30"/>
      <c r="G128" s="322"/>
      <c r="H128" s="23"/>
      <c r="I128" s="211"/>
      <c r="J128" s="24"/>
      <c r="K128" s="25"/>
      <c r="L128" s="31"/>
      <c r="M128" s="352" t="str">
        <f t="shared" si="7"/>
        <v/>
      </c>
      <c r="N128" s="324"/>
      <c r="O128" s="348" t="str">
        <f>IF(OR($B128="",$C128="",$D128="",$E128="",$F128=""),"",$G128/VLOOKUP($F128,Euro!$A:$C,3,FALSE))</f>
        <v/>
      </c>
      <c r="P128" s="349" t="b">
        <f t="shared" si="12"/>
        <v>0</v>
      </c>
      <c r="Q128" s="350">
        <f t="shared" si="13"/>
        <v>1</v>
      </c>
      <c r="R128" s="352" t="str">
        <f t="shared" si="9"/>
        <v/>
      </c>
      <c r="S128" s="352" t="str">
        <f t="shared" si="10"/>
        <v/>
      </c>
      <c r="T128" s="352" t="str">
        <f t="shared" si="11"/>
        <v/>
      </c>
    </row>
    <row r="129" spans="1:20">
      <c r="A129" s="28">
        <v>119</v>
      </c>
      <c r="B129" s="17"/>
      <c r="C129" s="17"/>
      <c r="D129" s="158"/>
      <c r="E129" s="18"/>
      <c r="F129" s="30"/>
      <c r="G129" s="322"/>
      <c r="H129" s="23"/>
      <c r="I129" s="211"/>
      <c r="J129" s="24"/>
      <c r="K129" s="25"/>
      <c r="L129" s="31"/>
      <c r="M129" s="352" t="str">
        <f t="shared" si="7"/>
        <v/>
      </c>
      <c r="N129" s="324"/>
      <c r="O129" s="348" t="str">
        <f>IF(OR($B129="",$C129="",$D129="",$E129="",$F129=""),"",$G129/VLOOKUP($F129,Euro!$A:$C,3,FALSE))</f>
        <v/>
      </c>
      <c r="P129" s="349" t="b">
        <f t="shared" si="12"/>
        <v>0</v>
      </c>
      <c r="Q129" s="350">
        <f t="shared" si="13"/>
        <v>1</v>
      </c>
      <c r="R129" s="352" t="str">
        <f t="shared" si="9"/>
        <v/>
      </c>
      <c r="S129" s="352" t="str">
        <f t="shared" si="10"/>
        <v/>
      </c>
      <c r="T129" s="352" t="str">
        <f t="shared" si="11"/>
        <v/>
      </c>
    </row>
    <row r="130" spans="1:20">
      <c r="A130" s="28">
        <v>120</v>
      </c>
      <c r="B130" s="17"/>
      <c r="C130" s="17"/>
      <c r="D130" s="158"/>
      <c r="E130" s="18"/>
      <c r="F130" s="30"/>
      <c r="G130" s="322"/>
      <c r="H130" s="23"/>
      <c r="I130" s="211"/>
      <c r="J130" s="24"/>
      <c r="K130" s="25"/>
      <c r="L130" s="31"/>
      <c r="M130" s="352" t="str">
        <f t="shared" si="7"/>
        <v/>
      </c>
      <c r="N130" s="324"/>
      <c r="O130" s="348" t="str">
        <f>IF(OR($B130="",$C130="",$D130="",$E130="",$F130=""),"",$G130/VLOOKUP($F130,Euro!$A:$C,3,FALSE))</f>
        <v/>
      </c>
      <c r="P130" s="349" t="b">
        <f t="shared" si="12"/>
        <v>0</v>
      </c>
      <c r="Q130" s="350">
        <f t="shared" si="13"/>
        <v>1</v>
      </c>
      <c r="R130" s="352" t="str">
        <f t="shared" si="9"/>
        <v/>
      </c>
      <c r="S130" s="352" t="str">
        <f t="shared" si="10"/>
        <v/>
      </c>
      <c r="T130" s="352" t="str">
        <f t="shared" si="11"/>
        <v/>
      </c>
    </row>
    <row r="131" spans="1:20">
      <c r="A131" s="28">
        <v>121</v>
      </c>
      <c r="B131" s="17"/>
      <c r="C131" s="17"/>
      <c r="D131" s="158"/>
      <c r="E131" s="18"/>
      <c r="F131" s="30"/>
      <c r="G131" s="322"/>
      <c r="H131" s="23"/>
      <c r="I131" s="211"/>
      <c r="J131" s="24"/>
      <c r="K131" s="25"/>
      <c r="L131" s="31"/>
      <c r="M131" s="352" t="str">
        <f t="shared" si="7"/>
        <v/>
      </c>
      <c r="N131" s="324"/>
      <c r="O131" s="348" t="str">
        <f>IF(OR($B131="",$C131="",$D131="",$E131="",$F131=""),"",$G131/VLOOKUP($F131,Euro!$A:$C,3,FALSE))</f>
        <v/>
      </c>
      <c r="P131" s="349" t="b">
        <f t="shared" si="12"/>
        <v>0</v>
      </c>
      <c r="Q131" s="350">
        <f t="shared" si="13"/>
        <v>1</v>
      </c>
      <c r="R131" s="352" t="str">
        <f t="shared" si="9"/>
        <v/>
      </c>
      <c r="S131" s="352" t="str">
        <f t="shared" si="10"/>
        <v/>
      </c>
      <c r="T131" s="352" t="str">
        <f t="shared" si="11"/>
        <v/>
      </c>
    </row>
    <row r="132" spans="1:20">
      <c r="A132" s="28">
        <v>122</v>
      </c>
      <c r="B132" s="17"/>
      <c r="C132" s="17"/>
      <c r="D132" s="158"/>
      <c r="E132" s="18"/>
      <c r="F132" s="30"/>
      <c r="G132" s="322"/>
      <c r="H132" s="23"/>
      <c r="I132" s="211"/>
      <c r="J132" s="24"/>
      <c r="K132" s="25"/>
      <c r="L132" s="31"/>
      <c r="M132" s="352" t="str">
        <f t="shared" si="7"/>
        <v/>
      </c>
      <c r="N132" s="324"/>
      <c r="O132" s="348" t="str">
        <f>IF(OR($B132="",$C132="",$D132="",$E132="",$F132=""),"",$G132/VLOOKUP($F132,Euro!$A:$C,3,FALSE))</f>
        <v/>
      </c>
      <c r="P132" s="349" t="b">
        <f t="shared" si="12"/>
        <v>0</v>
      </c>
      <c r="Q132" s="350">
        <f t="shared" si="13"/>
        <v>1</v>
      </c>
      <c r="R132" s="352" t="str">
        <f t="shared" si="9"/>
        <v/>
      </c>
      <c r="S132" s="352" t="str">
        <f t="shared" si="10"/>
        <v/>
      </c>
      <c r="T132" s="352" t="str">
        <f t="shared" si="11"/>
        <v/>
      </c>
    </row>
    <row r="133" spans="1:20">
      <c r="A133" s="28">
        <v>123</v>
      </c>
      <c r="B133" s="17"/>
      <c r="C133" s="17"/>
      <c r="D133" s="158"/>
      <c r="E133" s="18"/>
      <c r="F133" s="30"/>
      <c r="G133" s="322"/>
      <c r="H133" s="23"/>
      <c r="I133" s="211"/>
      <c r="J133" s="24"/>
      <c r="K133" s="25"/>
      <c r="L133" s="31"/>
      <c r="M133" s="352" t="str">
        <f t="shared" si="7"/>
        <v/>
      </c>
      <c r="N133" s="324"/>
      <c r="O133" s="348" t="str">
        <f>IF(OR($B133="",$C133="",$D133="",$E133="",$F133=""),"",$G133/VLOOKUP($F133,Euro!$A:$C,3,FALSE))</f>
        <v/>
      </c>
      <c r="P133" s="349" t="b">
        <f t="shared" si="12"/>
        <v>0</v>
      </c>
      <c r="Q133" s="350">
        <f t="shared" si="13"/>
        <v>1</v>
      </c>
      <c r="R133" s="352" t="str">
        <f t="shared" si="9"/>
        <v/>
      </c>
      <c r="S133" s="352" t="str">
        <f t="shared" si="10"/>
        <v/>
      </c>
      <c r="T133" s="352" t="str">
        <f t="shared" si="11"/>
        <v/>
      </c>
    </row>
    <row r="134" spans="1:20">
      <c r="A134" s="28">
        <v>124</v>
      </c>
      <c r="B134" s="17"/>
      <c r="C134" s="17"/>
      <c r="D134" s="158"/>
      <c r="E134" s="18"/>
      <c r="F134" s="30"/>
      <c r="G134" s="322"/>
      <c r="H134" s="23"/>
      <c r="I134" s="211"/>
      <c r="J134" s="24"/>
      <c r="K134" s="25"/>
      <c r="L134" s="31"/>
      <c r="M134" s="352" t="str">
        <f t="shared" si="7"/>
        <v/>
      </c>
      <c r="N134" s="324"/>
      <c r="O134" s="348" t="str">
        <f>IF(OR($B134="",$C134="",$D134="",$E134="",$F134=""),"",$G134/VLOOKUP($F134,Euro!$A:$C,3,FALSE))</f>
        <v/>
      </c>
      <c r="P134" s="349" t="b">
        <f t="shared" si="12"/>
        <v>0</v>
      </c>
      <c r="Q134" s="350">
        <f t="shared" si="13"/>
        <v>1</v>
      </c>
      <c r="R134" s="352" t="str">
        <f t="shared" si="9"/>
        <v/>
      </c>
      <c r="S134" s="352" t="str">
        <f t="shared" si="10"/>
        <v/>
      </c>
      <c r="T134" s="352" t="str">
        <f t="shared" si="11"/>
        <v/>
      </c>
    </row>
    <row r="135" spans="1:20">
      <c r="A135" s="28">
        <v>125</v>
      </c>
      <c r="B135" s="17"/>
      <c r="C135" s="17"/>
      <c r="D135" s="158"/>
      <c r="E135" s="18"/>
      <c r="F135" s="30"/>
      <c r="G135" s="322"/>
      <c r="H135" s="23"/>
      <c r="I135" s="211"/>
      <c r="J135" s="24"/>
      <c r="K135" s="25"/>
      <c r="L135" s="31"/>
      <c r="M135" s="352" t="str">
        <f t="shared" si="7"/>
        <v/>
      </c>
      <c r="N135" s="324"/>
      <c r="O135" s="348" t="str">
        <f>IF(OR($B135="",$C135="",$D135="",$E135="",$F135=""),"",$G135/VLOOKUP($F135,Euro!$A:$C,3,FALSE))</f>
        <v/>
      </c>
      <c r="P135" s="349" t="b">
        <f t="shared" si="12"/>
        <v>0</v>
      </c>
      <c r="Q135" s="350">
        <f t="shared" si="13"/>
        <v>1</v>
      </c>
      <c r="R135" s="352" t="str">
        <f t="shared" si="9"/>
        <v/>
      </c>
      <c r="S135" s="352" t="str">
        <f t="shared" si="10"/>
        <v/>
      </c>
      <c r="T135" s="352" t="str">
        <f t="shared" si="11"/>
        <v/>
      </c>
    </row>
    <row r="136" spans="1:20">
      <c r="A136" s="28">
        <v>126</v>
      </c>
      <c r="B136" s="17"/>
      <c r="C136" s="17"/>
      <c r="D136" s="158"/>
      <c r="E136" s="18"/>
      <c r="F136" s="30"/>
      <c r="G136" s="322"/>
      <c r="H136" s="23"/>
      <c r="I136" s="211"/>
      <c r="J136" s="24"/>
      <c r="K136" s="25"/>
      <c r="L136" s="31"/>
      <c r="M136" s="352" t="str">
        <f t="shared" si="7"/>
        <v/>
      </c>
      <c r="N136" s="324"/>
      <c r="O136" s="348" t="str">
        <f>IF(OR($B136="",$C136="",$D136="",$E136="",$F136=""),"",$G136/VLOOKUP($F136,Euro!$A:$C,3,FALSE))</f>
        <v/>
      </c>
      <c r="P136" s="349" t="b">
        <f t="shared" si="12"/>
        <v>0</v>
      </c>
      <c r="Q136" s="350">
        <f t="shared" si="13"/>
        <v>1</v>
      </c>
      <c r="R136" s="352" t="str">
        <f t="shared" si="9"/>
        <v/>
      </c>
      <c r="S136" s="352" t="str">
        <f t="shared" si="10"/>
        <v/>
      </c>
      <c r="T136" s="352" t="str">
        <f t="shared" si="11"/>
        <v/>
      </c>
    </row>
    <row r="137" spans="1:20">
      <c r="A137" s="28">
        <v>127</v>
      </c>
      <c r="B137" s="17"/>
      <c r="C137" s="17"/>
      <c r="D137" s="158"/>
      <c r="E137" s="18"/>
      <c r="F137" s="30"/>
      <c r="G137" s="322"/>
      <c r="H137" s="23"/>
      <c r="I137" s="211"/>
      <c r="J137" s="24"/>
      <c r="K137" s="25"/>
      <c r="L137" s="31"/>
      <c r="M137" s="352" t="str">
        <f t="shared" si="7"/>
        <v/>
      </c>
      <c r="N137" s="324"/>
      <c r="O137" s="348" t="str">
        <f>IF(OR($B137="",$C137="",$D137="",$E137="",$F137=""),"",$G137/VLOOKUP($F137,Euro!$A:$C,3,FALSE))</f>
        <v/>
      </c>
      <c r="P137" s="349" t="b">
        <f t="shared" si="12"/>
        <v>0</v>
      </c>
      <c r="Q137" s="350">
        <f t="shared" si="13"/>
        <v>1</v>
      </c>
      <c r="R137" s="352" t="str">
        <f t="shared" si="9"/>
        <v/>
      </c>
      <c r="S137" s="352" t="str">
        <f t="shared" si="10"/>
        <v/>
      </c>
      <c r="T137" s="352" t="str">
        <f t="shared" si="11"/>
        <v/>
      </c>
    </row>
    <row r="138" spans="1:20">
      <c r="A138" s="28">
        <v>128</v>
      </c>
      <c r="B138" s="17"/>
      <c r="C138" s="17"/>
      <c r="D138" s="158"/>
      <c r="E138" s="18"/>
      <c r="F138" s="30"/>
      <c r="G138" s="322"/>
      <c r="H138" s="23"/>
      <c r="I138" s="211"/>
      <c r="J138" s="24"/>
      <c r="K138" s="25"/>
      <c r="L138" s="31"/>
      <c r="M138" s="352" t="str">
        <f t="shared" ref="M138:M201" si="14">IF(
OR(
$B138="",$C138="",$E138="",$F138="",$F138&lt;an_initial,$F138&gt;an_final,$P138=FALSE),"",IF(
$G138="","",IF(
OR(
$H138="X",$H138="x"),60*$O138/10000,IF(
OR(
$I138="X",$I138="x"),40*$O138/10000,IF(
OR(
$K138="X",$K138="x"),60*(
IF(
$Q138&lt;=5,0.3,0.2))*$O138/10000,IF(
OR(
$L138="X",$L138="x"),40*(
IF(
$Q138&lt;=5,0.3,0.2))*$O138/10000,""))))))</f>
        <v/>
      </c>
      <c r="N138" s="324"/>
      <c r="O138" s="348" t="str">
        <f>IF(OR($B138="",$C138="",$D138="",$E138="",$F138=""),"",$G138/VLOOKUP($F138,Euro!$A:$C,3,FALSE))</f>
        <v/>
      </c>
      <c r="P138" s="349" t="b">
        <f t="shared" si="12"/>
        <v>0</v>
      </c>
      <c r="Q138" s="350">
        <f t="shared" ref="Q138:Q169" si="15">LEN(B138)-LEN(SUBSTITUTE(B138,",",""))+1</f>
        <v>1</v>
      </c>
      <c r="R138" s="352" t="str">
        <f t="shared" ref="R138:R201" si="16">IF(
OR(
$B138="",$C138="",$E138="",$F138="",$F138&lt;an_initial,$F138&gt;an_final,$P138=FALSE),"",IF(
$G138="","",IF(
OR(
$H138="X",$H138="x"),60*$O138/10000,"")))</f>
        <v/>
      </c>
      <c r="S138" s="352" t="str">
        <f t="shared" ref="S138:S201" si="17">IF(
OR(
$B138="",$C138="",$E138="",$F138="",$F138&lt;an_initial,$F138&gt;an_final,$P138=FALSE),"",IF(
$G138="","",IF(
OR(
$I138="X",$I138="x"),40*$O138/10000,"")))</f>
        <v/>
      </c>
      <c r="T138" s="352" t="str">
        <f t="shared" ref="T138:T201" si="18">IF(
OR(
$B138="",$C138="",$E138="",$F138="",$F138&lt;an_initial,$F138&gt;an_final,$P138=FALSE),"",IF(
$G138="","",IF(
OR(
$K138="X",$K138="x"),60*(
IF(
$Q138&lt;=5,0.3,0.2))*$O138/10000,IF(
OR(
$L138="X",$L138="x"),40*(
IF(
$Q138&lt;=5,0.3,0.2))*$O138/10000,""))))</f>
        <v/>
      </c>
    </row>
    <row r="139" spans="1:20">
      <c r="A139" s="28">
        <v>129</v>
      </c>
      <c r="B139" s="17"/>
      <c r="C139" s="17"/>
      <c r="D139" s="158"/>
      <c r="E139" s="18"/>
      <c r="F139" s="30"/>
      <c r="G139" s="322"/>
      <c r="H139" s="23"/>
      <c r="I139" s="211"/>
      <c r="J139" s="24"/>
      <c r="K139" s="25"/>
      <c r="L139" s="31"/>
      <c r="M139" s="352" t="str">
        <f t="shared" si="14"/>
        <v/>
      </c>
      <c r="N139" s="324"/>
      <c r="O139" s="348" t="str">
        <f>IF(OR($B139="",$C139="",$D139="",$E139="",$F139=""),"",$G139/VLOOKUP($F139,Euro!$A:$C,3,FALSE))</f>
        <v/>
      </c>
      <c r="P139" s="349" t="b">
        <f t="shared" ref="P139:P202" si="19">IF(nume_candidat="",FALSE,ISNUMBER(SEARCH(nume_candidat,$B139)))</f>
        <v>0</v>
      </c>
      <c r="Q139" s="350">
        <f t="shared" si="15"/>
        <v>1</v>
      </c>
      <c r="R139" s="352" t="str">
        <f t="shared" si="16"/>
        <v/>
      </c>
      <c r="S139" s="352" t="str">
        <f t="shared" si="17"/>
        <v/>
      </c>
      <c r="T139" s="352" t="str">
        <f t="shared" si="18"/>
        <v/>
      </c>
    </row>
    <row r="140" spans="1:20">
      <c r="A140" s="28">
        <v>130</v>
      </c>
      <c r="B140" s="17"/>
      <c r="C140" s="17"/>
      <c r="D140" s="158"/>
      <c r="E140" s="18"/>
      <c r="F140" s="30"/>
      <c r="G140" s="322"/>
      <c r="H140" s="23"/>
      <c r="I140" s="211"/>
      <c r="J140" s="24"/>
      <c r="K140" s="25"/>
      <c r="L140" s="31"/>
      <c r="M140" s="352" t="str">
        <f t="shared" si="14"/>
        <v/>
      </c>
      <c r="N140" s="324"/>
      <c r="O140" s="348" t="str">
        <f>IF(OR($B140="",$C140="",$D140="",$E140="",$F140=""),"",$G140/VLOOKUP($F140,Euro!$A:$C,3,FALSE))</f>
        <v/>
      </c>
      <c r="P140" s="349" t="b">
        <f t="shared" si="19"/>
        <v>0</v>
      </c>
      <c r="Q140" s="350">
        <f t="shared" si="15"/>
        <v>1</v>
      </c>
      <c r="R140" s="352" t="str">
        <f t="shared" si="16"/>
        <v/>
      </c>
      <c r="S140" s="352" t="str">
        <f t="shared" si="17"/>
        <v/>
      </c>
      <c r="T140" s="352" t="str">
        <f t="shared" si="18"/>
        <v/>
      </c>
    </row>
    <row r="141" spans="1:20">
      <c r="A141" s="28">
        <v>131</v>
      </c>
      <c r="B141" s="17"/>
      <c r="C141" s="17"/>
      <c r="D141" s="158"/>
      <c r="E141" s="18"/>
      <c r="F141" s="30"/>
      <c r="G141" s="322"/>
      <c r="H141" s="23"/>
      <c r="I141" s="211"/>
      <c r="J141" s="24"/>
      <c r="K141" s="25"/>
      <c r="L141" s="31"/>
      <c r="M141" s="352" t="str">
        <f t="shared" si="14"/>
        <v/>
      </c>
      <c r="N141" s="324"/>
      <c r="O141" s="348" t="str">
        <f>IF(OR($B141="",$C141="",$D141="",$E141="",$F141=""),"",$G141/VLOOKUP($F141,Euro!$A:$C,3,FALSE))</f>
        <v/>
      </c>
      <c r="P141" s="349" t="b">
        <f t="shared" si="19"/>
        <v>0</v>
      </c>
      <c r="Q141" s="350">
        <f t="shared" si="15"/>
        <v>1</v>
      </c>
      <c r="R141" s="352" t="str">
        <f t="shared" si="16"/>
        <v/>
      </c>
      <c r="S141" s="352" t="str">
        <f t="shared" si="17"/>
        <v/>
      </c>
      <c r="T141" s="352" t="str">
        <f t="shared" si="18"/>
        <v/>
      </c>
    </row>
    <row r="142" spans="1:20">
      <c r="A142" s="28">
        <v>132</v>
      </c>
      <c r="B142" s="17"/>
      <c r="C142" s="17"/>
      <c r="D142" s="158"/>
      <c r="E142" s="18"/>
      <c r="F142" s="30"/>
      <c r="G142" s="322"/>
      <c r="H142" s="23"/>
      <c r="I142" s="211"/>
      <c r="J142" s="24"/>
      <c r="K142" s="25"/>
      <c r="L142" s="31"/>
      <c r="M142" s="352" t="str">
        <f t="shared" si="14"/>
        <v/>
      </c>
      <c r="N142" s="324"/>
      <c r="O142" s="348" t="str">
        <f>IF(OR($B142="",$C142="",$D142="",$E142="",$F142=""),"",$G142/VLOOKUP($F142,Euro!$A:$C,3,FALSE))</f>
        <v/>
      </c>
      <c r="P142" s="349" t="b">
        <f t="shared" si="19"/>
        <v>0</v>
      </c>
      <c r="Q142" s="350">
        <f t="shared" si="15"/>
        <v>1</v>
      </c>
      <c r="R142" s="352" t="str">
        <f t="shared" si="16"/>
        <v/>
      </c>
      <c r="S142" s="352" t="str">
        <f t="shared" si="17"/>
        <v/>
      </c>
      <c r="T142" s="352" t="str">
        <f t="shared" si="18"/>
        <v/>
      </c>
    </row>
    <row r="143" spans="1:20">
      <c r="A143" s="28">
        <v>133</v>
      </c>
      <c r="B143" s="17"/>
      <c r="C143" s="17"/>
      <c r="D143" s="158"/>
      <c r="E143" s="18"/>
      <c r="F143" s="30"/>
      <c r="G143" s="322"/>
      <c r="H143" s="23"/>
      <c r="I143" s="211"/>
      <c r="J143" s="24"/>
      <c r="K143" s="25"/>
      <c r="L143" s="31"/>
      <c r="M143" s="352" t="str">
        <f t="shared" si="14"/>
        <v/>
      </c>
      <c r="N143" s="324"/>
      <c r="O143" s="348" t="str">
        <f>IF(OR($B143="",$C143="",$D143="",$E143="",$F143=""),"",$G143/VLOOKUP($F143,Euro!$A:$C,3,FALSE))</f>
        <v/>
      </c>
      <c r="P143" s="349" t="b">
        <f t="shared" si="19"/>
        <v>0</v>
      </c>
      <c r="Q143" s="350">
        <f t="shared" si="15"/>
        <v>1</v>
      </c>
      <c r="R143" s="352" t="str">
        <f t="shared" si="16"/>
        <v/>
      </c>
      <c r="S143" s="352" t="str">
        <f t="shared" si="17"/>
        <v/>
      </c>
      <c r="T143" s="352" t="str">
        <f t="shared" si="18"/>
        <v/>
      </c>
    </row>
    <row r="144" spans="1:20">
      <c r="A144" s="28">
        <v>134</v>
      </c>
      <c r="B144" s="17"/>
      <c r="C144" s="17"/>
      <c r="D144" s="158"/>
      <c r="E144" s="18"/>
      <c r="F144" s="30"/>
      <c r="G144" s="322"/>
      <c r="H144" s="23"/>
      <c r="I144" s="211"/>
      <c r="J144" s="24"/>
      <c r="K144" s="25"/>
      <c r="L144" s="31"/>
      <c r="M144" s="352" t="str">
        <f t="shared" si="14"/>
        <v/>
      </c>
      <c r="N144" s="324"/>
      <c r="O144" s="348" t="str">
        <f>IF(OR($B144="",$C144="",$D144="",$E144="",$F144=""),"",$G144/VLOOKUP($F144,Euro!$A:$C,3,FALSE))</f>
        <v/>
      </c>
      <c r="P144" s="349" t="b">
        <f t="shared" si="19"/>
        <v>0</v>
      </c>
      <c r="Q144" s="350">
        <f t="shared" si="15"/>
        <v>1</v>
      </c>
      <c r="R144" s="352" t="str">
        <f t="shared" si="16"/>
        <v/>
      </c>
      <c r="S144" s="352" t="str">
        <f t="shared" si="17"/>
        <v/>
      </c>
      <c r="T144" s="352" t="str">
        <f t="shared" si="18"/>
        <v/>
      </c>
    </row>
    <row r="145" spans="1:20">
      <c r="A145" s="28">
        <v>135</v>
      </c>
      <c r="B145" s="17"/>
      <c r="C145" s="17"/>
      <c r="D145" s="158"/>
      <c r="E145" s="18"/>
      <c r="F145" s="30"/>
      <c r="G145" s="322"/>
      <c r="H145" s="23"/>
      <c r="I145" s="211"/>
      <c r="J145" s="24"/>
      <c r="K145" s="25"/>
      <c r="L145" s="31"/>
      <c r="M145" s="352" t="str">
        <f t="shared" si="14"/>
        <v/>
      </c>
      <c r="N145" s="324"/>
      <c r="O145" s="348" t="str">
        <f>IF(OR($B145="",$C145="",$D145="",$E145="",$F145=""),"",$G145/VLOOKUP($F145,Euro!$A:$C,3,FALSE))</f>
        <v/>
      </c>
      <c r="P145" s="349" t="b">
        <f t="shared" si="19"/>
        <v>0</v>
      </c>
      <c r="Q145" s="350">
        <f t="shared" si="15"/>
        <v>1</v>
      </c>
      <c r="R145" s="352" t="str">
        <f t="shared" si="16"/>
        <v/>
      </c>
      <c r="S145" s="352" t="str">
        <f t="shared" si="17"/>
        <v/>
      </c>
      <c r="T145" s="352" t="str">
        <f t="shared" si="18"/>
        <v/>
      </c>
    </row>
    <row r="146" spans="1:20">
      <c r="A146" s="28">
        <v>136</v>
      </c>
      <c r="B146" s="17"/>
      <c r="C146" s="17"/>
      <c r="D146" s="158"/>
      <c r="E146" s="18"/>
      <c r="F146" s="30"/>
      <c r="G146" s="322"/>
      <c r="H146" s="23"/>
      <c r="I146" s="211"/>
      <c r="J146" s="24"/>
      <c r="K146" s="25"/>
      <c r="L146" s="31"/>
      <c r="M146" s="352" t="str">
        <f t="shared" si="14"/>
        <v/>
      </c>
      <c r="N146" s="324"/>
      <c r="O146" s="348" t="str">
        <f>IF(OR($B146="",$C146="",$D146="",$E146="",$F146=""),"",$G146/VLOOKUP($F146,Euro!$A:$C,3,FALSE))</f>
        <v/>
      </c>
      <c r="P146" s="349" t="b">
        <f t="shared" si="19"/>
        <v>0</v>
      </c>
      <c r="Q146" s="350">
        <f t="shared" si="15"/>
        <v>1</v>
      </c>
      <c r="R146" s="352" t="str">
        <f t="shared" si="16"/>
        <v/>
      </c>
      <c r="S146" s="352" t="str">
        <f t="shared" si="17"/>
        <v/>
      </c>
      <c r="T146" s="352" t="str">
        <f t="shared" si="18"/>
        <v/>
      </c>
    </row>
    <row r="147" spans="1:20">
      <c r="A147" s="28">
        <v>137</v>
      </c>
      <c r="B147" s="17"/>
      <c r="C147" s="17"/>
      <c r="D147" s="158"/>
      <c r="E147" s="18"/>
      <c r="F147" s="30"/>
      <c r="G147" s="322"/>
      <c r="H147" s="23"/>
      <c r="I147" s="211"/>
      <c r="J147" s="24"/>
      <c r="K147" s="25"/>
      <c r="L147" s="31"/>
      <c r="M147" s="352" t="str">
        <f t="shared" si="14"/>
        <v/>
      </c>
      <c r="N147" s="324"/>
      <c r="O147" s="348" t="str">
        <f>IF(OR($B147="",$C147="",$D147="",$E147="",$F147=""),"",$G147/VLOOKUP($F147,Euro!$A:$C,3,FALSE))</f>
        <v/>
      </c>
      <c r="P147" s="349" t="b">
        <f t="shared" si="19"/>
        <v>0</v>
      </c>
      <c r="Q147" s="350">
        <f t="shared" si="15"/>
        <v>1</v>
      </c>
      <c r="R147" s="352" t="str">
        <f t="shared" si="16"/>
        <v/>
      </c>
      <c r="S147" s="352" t="str">
        <f t="shared" si="17"/>
        <v/>
      </c>
      <c r="T147" s="352" t="str">
        <f t="shared" si="18"/>
        <v/>
      </c>
    </row>
    <row r="148" spans="1:20">
      <c r="A148" s="28">
        <v>138</v>
      </c>
      <c r="B148" s="17"/>
      <c r="C148" s="17"/>
      <c r="D148" s="158"/>
      <c r="E148" s="18"/>
      <c r="F148" s="30"/>
      <c r="G148" s="322"/>
      <c r="H148" s="23"/>
      <c r="I148" s="211"/>
      <c r="J148" s="24"/>
      <c r="K148" s="25"/>
      <c r="L148" s="31"/>
      <c r="M148" s="352" t="str">
        <f t="shared" si="14"/>
        <v/>
      </c>
      <c r="N148" s="324"/>
      <c r="O148" s="348" t="str">
        <f>IF(OR($B148="",$C148="",$D148="",$E148="",$F148=""),"",$G148/VLOOKUP($F148,Euro!$A:$C,3,FALSE))</f>
        <v/>
      </c>
      <c r="P148" s="349" t="b">
        <f t="shared" si="19"/>
        <v>0</v>
      </c>
      <c r="Q148" s="350">
        <f t="shared" si="15"/>
        <v>1</v>
      </c>
      <c r="R148" s="352" t="str">
        <f t="shared" si="16"/>
        <v/>
      </c>
      <c r="S148" s="352" t="str">
        <f t="shared" si="17"/>
        <v/>
      </c>
      <c r="T148" s="352" t="str">
        <f t="shared" si="18"/>
        <v/>
      </c>
    </row>
    <row r="149" spans="1:20">
      <c r="A149" s="28">
        <v>139</v>
      </c>
      <c r="B149" s="17"/>
      <c r="C149" s="17"/>
      <c r="D149" s="158"/>
      <c r="E149" s="18"/>
      <c r="F149" s="30"/>
      <c r="G149" s="322"/>
      <c r="H149" s="23"/>
      <c r="I149" s="211"/>
      <c r="J149" s="24"/>
      <c r="K149" s="25"/>
      <c r="L149" s="31"/>
      <c r="M149" s="352" t="str">
        <f t="shared" si="14"/>
        <v/>
      </c>
      <c r="N149" s="324"/>
      <c r="O149" s="348" t="str">
        <f>IF(OR($B149="",$C149="",$D149="",$E149="",$F149=""),"",$G149/VLOOKUP($F149,Euro!$A:$C,3,FALSE))</f>
        <v/>
      </c>
      <c r="P149" s="349" t="b">
        <f t="shared" si="19"/>
        <v>0</v>
      </c>
      <c r="Q149" s="350">
        <f t="shared" si="15"/>
        <v>1</v>
      </c>
      <c r="R149" s="352" t="str">
        <f t="shared" si="16"/>
        <v/>
      </c>
      <c r="S149" s="352" t="str">
        <f t="shared" si="17"/>
        <v/>
      </c>
      <c r="T149" s="352" t="str">
        <f t="shared" si="18"/>
        <v/>
      </c>
    </row>
    <row r="150" spans="1:20">
      <c r="A150" s="28">
        <v>140</v>
      </c>
      <c r="B150" s="17"/>
      <c r="C150" s="17"/>
      <c r="D150" s="158"/>
      <c r="E150" s="18"/>
      <c r="F150" s="30"/>
      <c r="G150" s="322"/>
      <c r="H150" s="23"/>
      <c r="I150" s="211"/>
      <c r="J150" s="24"/>
      <c r="K150" s="25"/>
      <c r="L150" s="31"/>
      <c r="M150" s="352" t="str">
        <f t="shared" si="14"/>
        <v/>
      </c>
      <c r="N150" s="324"/>
      <c r="O150" s="348" t="str">
        <f>IF(OR($B150="",$C150="",$D150="",$E150="",$F150=""),"",$G150/VLOOKUP($F150,Euro!$A:$C,3,FALSE))</f>
        <v/>
      </c>
      <c r="P150" s="349" t="b">
        <f t="shared" si="19"/>
        <v>0</v>
      </c>
      <c r="Q150" s="350">
        <f t="shared" si="15"/>
        <v>1</v>
      </c>
      <c r="R150" s="352" t="str">
        <f t="shared" si="16"/>
        <v/>
      </c>
      <c r="S150" s="352" t="str">
        <f t="shared" si="17"/>
        <v/>
      </c>
      <c r="T150" s="352" t="str">
        <f t="shared" si="18"/>
        <v/>
      </c>
    </row>
    <row r="151" spans="1:20">
      <c r="A151" s="28">
        <v>141</v>
      </c>
      <c r="B151" s="17"/>
      <c r="C151" s="17"/>
      <c r="D151" s="158"/>
      <c r="E151" s="18"/>
      <c r="F151" s="30"/>
      <c r="G151" s="322"/>
      <c r="H151" s="23"/>
      <c r="I151" s="211"/>
      <c r="J151" s="24"/>
      <c r="K151" s="25"/>
      <c r="L151" s="31"/>
      <c r="M151" s="352" t="str">
        <f t="shared" si="14"/>
        <v/>
      </c>
      <c r="N151" s="324"/>
      <c r="O151" s="348" t="str">
        <f>IF(OR($B151="",$C151="",$D151="",$E151="",$F151=""),"",$G151/VLOOKUP($F151,Euro!$A:$C,3,FALSE))</f>
        <v/>
      </c>
      <c r="P151" s="349" t="b">
        <f t="shared" si="19"/>
        <v>0</v>
      </c>
      <c r="Q151" s="350">
        <f t="shared" si="15"/>
        <v>1</v>
      </c>
      <c r="R151" s="352" t="str">
        <f t="shared" si="16"/>
        <v/>
      </c>
      <c r="S151" s="352" t="str">
        <f t="shared" si="17"/>
        <v/>
      </c>
      <c r="T151" s="352" t="str">
        <f t="shared" si="18"/>
        <v/>
      </c>
    </row>
    <row r="152" spans="1:20">
      <c r="A152" s="28">
        <v>142</v>
      </c>
      <c r="B152" s="17"/>
      <c r="C152" s="17"/>
      <c r="D152" s="158"/>
      <c r="E152" s="18"/>
      <c r="F152" s="30"/>
      <c r="G152" s="322"/>
      <c r="H152" s="23"/>
      <c r="I152" s="211"/>
      <c r="J152" s="24"/>
      <c r="K152" s="25"/>
      <c r="L152" s="31"/>
      <c r="M152" s="352" t="str">
        <f t="shared" si="14"/>
        <v/>
      </c>
      <c r="N152" s="324"/>
      <c r="O152" s="348" t="str">
        <f>IF(OR($B152="",$C152="",$D152="",$E152="",$F152=""),"",$G152/VLOOKUP($F152,Euro!$A:$C,3,FALSE))</f>
        <v/>
      </c>
      <c r="P152" s="349" t="b">
        <f t="shared" si="19"/>
        <v>0</v>
      </c>
      <c r="Q152" s="350">
        <f t="shared" si="15"/>
        <v>1</v>
      </c>
      <c r="R152" s="352" t="str">
        <f t="shared" si="16"/>
        <v/>
      </c>
      <c r="S152" s="352" t="str">
        <f t="shared" si="17"/>
        <v/>
      </c>
      <c r="T152" s="352" t="str">
        <f t="shared" si="18"/>
        <v/>
      </c>
    </row>
    <row r="153" spans="1:20">
      <c r="A153" s="28">
        <v>143</v>
      </c>
      <c r="B153" s="17"/>
      <c r="C153" s="17"/>
      <c r="D153" s="158"/>
      <c r="E153" s="18"/>
      <c r="F153" s="30"/>
      <c r="G153" s="322"/>
      <c r="H153" s="23"/>
      <c r="I153" s="211"/>
      <c r="J153" s="24"/>
      <c r="K153" s="25"/>
      <c r="L153" s="31"/>
      <c r="M153" s="352" t="str">
        <f t="shared" si="14"/>
        <v/>
      </c>
      <c r="N153" s="324"/>
      <c r="O153" s="348" t="str">
        <f>IF(OR($B153="",$C153="",$D153="",$E153="",$F153=""),"",$G153/VLOOKUP($F153,Euro!$A:$C,3,FALSE))</f>
        <v/>
      </c>
      <c r="P153" s="349" t="b">
        <f t="shared" si="19"/>
        <v>0</v>
      </c>
      <c r="Q153" s="350">
        <f t="shared" si="15"/>
        <v>1</v>
      </c>
      <c r="R153" s="352" t="str">
        <f t="shared" si="16"/>
        <v/>
      </c>
      <c r="S153" s="352" t="str">
        <f t="shared" si="17"/>
        <v/>
      </c>
      <c r="T153" s="352" t="str">
        <f t="shared" si="18"/>
        <v/>
      </c>
    </row>
    <row r="154" spans="1:20">
      <c r="A154" s="28">
        <v>144</v>
      </c>
      <c r="B154" s="17"/>
      <c r="C154" s="17"/>
      <c r="D154" s="158"/>
      <c r="E154" s="18"/>
      <c r="F154" s="30"/>
      <c r="G154" s="322"/>
      <c r="H154" s="23"/>
      <c r="I154" s="211"/>
      <c r="J154" s="24"/>
      <c r="K154" s="25"/>
      <c r="L154" s="31"/>
      <c r="M154" s="352" t="str">
        <f t="shared" si="14"/>
        <v/>
      </c>
      <c r="N154" s="324"/>
      <c r="O154" s="348" t="str">
        <f>IF(OR($B154="",$C154="",$D154="",$E154="",$F154=""),"",$G154/VLOOKUP($F154,Euro!$A:$C,3,FALSE))</f>
        <v/>
      </c>
      <c r="P154" s="349" t="b">
        <f t="shared" si="19"/>
        <v>0</v>
      </c>
      <c r="Q154" s="350">
        <f t="shared" si="15"/>
        <v>1</v>
      </c>
      <c r="R154" s="352" t="str">
        <f t="shared" si="16"/>
        <v/>
      </c>
      <c r="S154" s="352" t="str">
        <f t="shared" si="17"/>
        <v/>
      </c>
      <c r="T154" s="352" t="str">
        <f t="shared" si="18"/>
        <v/>
      </c>
    </row>
    <row r="155" spans="1:20">
      <c r="A155" s="28">
        <v>145</v>
      </c>
      <c r="B155" s="17"/>
      <c r="C155" s="17"/>
      <c r="D155" s="158"/>
      <c r="E155" s="18"/>
      <c r="F155" s="30"/>
      <c r="G155" s="322"/>
      <c r="H155" s="23"/>
      <c r="I155" s="211"/>
      <c r="J155" s="24"/>
      <c r="K155" s="25"/>
      <c r="L155" s="31"/>
      <c r="M155" s="352" t="str">
        <f t="shared" si="14"/>
        <v/>
      </c>
      <c r="N155" s="324"/>
      <c r="O155" s="348" t="str">
        <f>IF(OR($B155="",$C155="",$D155="",$E155="",$F155=""),"",$G155/VLOOKUP($F155,Euro!$A:$C,3,FALSE))</f>
        <v/>
      </c>
      <c r="P155" s="349" t="b">
        <f t="shared" si="19"/>
        <v>0</v>
      </c>
      <c r="Q155" s="350">
        <f t="shared" si="15"/>
        <v>1</v>
      </c>
      <c r="R155" s="352" t="str">
        <f t="shared" si="16"/>
        <v/>
      </c>
      <c r="S155" s="352" t="str">
        <f t="shared" si="17"/>
        <v/>
      </c>
      <c r="T155" s="352" t="str">
        <f t="shared" si="18"/>
        <v/>
      </c>
    </row>
    <row r="156" spans="1:20">
      <c r="A156" s="28">
        <v>146</v>
      </c>
      <c r="B156" s="17"/>
      <c r="C156" s="17"/>
      <c r="D156" s="158"/>
      <c r="E156" s="18"/>
      <c r="F156" s="30"/>
      <c r="G156" s="322"/>
      <c r="H156" s="23"/>
      <c r="I156" s="211"/>
      <c r="J156" s="24"/>
      <c r="K156" s="25"/>
      <c r="L156" s="31"/>
      <c r="M156" s="352" t="str">
        <f t="shared" si="14"/>
        <v/>
      </c>
      <c r="N156" s="324"/>
      <c r="O156" s="348" t="str">
        <f>IF(OR($B156="",$C156="",$D156="",$E156="",$F156=""),"",$G156/VLOOKUP($F156,Euro!$A:$C,3,FALSE))</f>
        <v/>
      </c>
      <c r="P156" s="349" t="b">
        <f t="shared" si="19"/>
        <v>0</v>
      </c>
      <c r="Q156" s="350">
        <f t="shared" si="15"/>
        <v>1</v>
      </c>
      <c r="R156" s="352" t="str">
        <f t="shared" si="16"/>
        <v/>
      </c>
      <c r="S156" s="352" t="str">
        <f t="shared" si="17"/>
        <v/>
      </c>
      <c r="T156" s="352" t="str">
        <f t="shared" si="18"/>
        <v/>
      </c>
    </row>
    <row r="157" spans="1:20">
      <c r="A157" s="28">
        <v>147</v>
      </c>
      <c r="B157" s="17"/>
      <c r="C157" s="17"/>
      <c r="D157" s="158"/>
      <c r="E157" s="18"/>
      <c r="F157" s="30"/>
      <c r="G157" s="322"/>
      <c r="H157" s="23"/>
      <c r="I157" s="211"/>
      <c r="J157" s="24"/>
      <c r="K157" s="25"/>
      <c r="L157" s="31"/>
      <c r="M157" s="352" t="str">
        <f t="shared" si="14"/>
        <v/>
      </c>
      <c r="N157" s="324"/>
      <c r="O157" s="348" t="str">
        <f>IF(OR($B157="",$C157="",$D157="",$E157="",$F157=""),"",$G157/VLOOKUP($F157,Euro!$A:$C,3,FALSE))</f>
        <v/>
      </c>
      <c r="P157" s="349" t="b">
        <f t="shared" si="19"/>
        <v>0</v>
      </c>
      <c r="Q157" s="350">
        <f t="shared" si="15"/>
        <v>1</v>
      </c>
      <c r="R157" s="352" t="str">
        <f t="shared" si="16"/>
        <v/>
      </c>
      <c r="S157" s="352" t="str">
        <f t="shared" si="17"/>
        <v/>
      </c>
      <c r="T157" s="352" t="str">
        <f t="shared" si="18"/>
        <v/>
      </c>
    </row>
    <row r="158" spans="1:20">
      <c r="A158" s="28">
        <v>148</v>
      </c>
      <c r="B158" s="17"/>
      <c r="C158" s="17"/>
      <c r="D158" s="158"/>
      <c r="E158" s="18"/>
      <c r="F158" s="30"/>
      <c r="G158" s="322"/>
      <c r="H158" s="23"/>
      <c r="I158" s="211"/>
      <c r="J158" s="24"/>
      <c r="K158" s="25"/>
      <c r="L158" s="31"/>
      <c r="M158" s="352" t="str">
        <f t="shared" si="14"/>
        <v/>
      </c>
      <c r="N158" s="324"/>
      <c r="O158" s="348" t="str">
        <f>IF(OR($B158="",$C158="",$D158="",$E158="",$F158=""),"",$G158/VLOOKUP($F158,Euro!$A:$C,3,FALSE))</f>
        <v/>
      </c>
      <c r="P158" s="349" t="b">
        <f t="shared" si="19"/>
        <v>0</v>
      </c>
      <c r="Q158" s="350">
        <f t="shared" si="15"/>
        <v>1</v>
      </c>
      <c r="R158" s="352" t="str">
        <f t="shared" si="16"/>
        <v/>
      </c>
      <c r="S158" s="352" t="str">
        <f t="shared" si="17"/>
        <v/>
      </c>
      <c r="T158" s="352" t="str">
        <f t="shared" si="18"/>
        <v/>
      </c>
    </row>
    <row r="159" spans="1:20">
      <c r="A159" s="28">
        <v>149</v>
      </c>
      <c r="B159" s="17"/>
      <c r="C159" s="17"/>
      <c r="D159" s="158"/>
      <c r="E159" s="18"/>
      <c r="F159" s="30"/>
      <c r="G159" s="322"/>
      <c r="H159" s="23"/>
      <c r="I159" s="211"/>
      <c r="J159" s="24"/>
      <c r="K159" s="25"/>
      <c r="L159" s="31"/>
      <c r="M159" s="352" t="str">
        <f t="shared" si="14"/>
        <v/>
      </c>
      <c r="N159" s="324"/>
      <c r="O159" s="348" t="str">
        <f>IF(OR($B159="",$C159="",$D159="",$E159="",$F159=""),"",$G159/VLOOKUP($F159,Euro!$A:$C,3,FALSE))</f>
        <v/>
      </c>
      <c r="P159" s="349" t="b">
        <f t="shared" si="19"/>
        <v>0</v>
      </c>
      <c r="Q159" s="350">
        <f t="shared" si="15"/>
        <v>1</v>
      </c>
      <c r="R159" s="352" t="str">
        <f t="shared" si="16"/>
        <v/>
      </c>
      <c r="S159" s="352" t="str">
        <f t="shared" si="17"/>
        <v/>
      </c>
      <c r="T159" s="352" t="str">
        <f t="shared" si="18"/>
        <v/>
      </c>
    </row>
    <row r="160" spans="1:20">
      <c r="A160" s="28">
        <v>150</v>
      </c>
      <c r="B160" s="17"/>
      <c r="C160" s="17"/>
      <c r="D160" s="158"/>
      <c r="E160" s="18"/>
      <c r="F160" s="30"/>
      <c r="G160" s="322"/>
      <c r="H160" s="23"/>
      <c r="I160" s="211"/>
      <c r="J160" s="24"/>
      <c r="K160" s="25"/>
      <c r="L160" s="31"/>
      <c r="M160" s="352" t="str">
        <f t="shared" si="14"/>
        <v/>
      </c>
      <c r="N160" s="324"/>
      <c r="O160" s="348" t="str">
        <f>IF(OR($B160="",$C160="",$D160="",$E160="",$F160=""),"",$G160/VLOOKUP($F160,Euro!$A:$C,3,FALSE))</f>
        <v/>
      </c>
      <c r="P160" s="349" t="b">
        <f t="shared" si="19"/>
        <v>0</v>
      </c>
      <c r="Q160" s="350">
        <f t="shared" si="15"/>
        <v>1</v>
      </c>
      <c r="R160" s="352" t="str">
        <f t="shared" si="16"/>
        <v/>
      </c>
      <c r="S160" s="352" t="str">
        <f t="shared" si="17"/>
        <v/>
      </c>
      <c r="T160" s="352" t="str">
        <f t="shared" si="18"/>
        <v/>
      </c>
    </row>
    <row r="161" spans="1:20">
      <c r="A161" s="28">
        <v>151</v>
      </c>
      <c r="B161" s="17"/>
      <c r="C161" s="17"/>
      <c r="D161" s="158"/>
      <c r="E161" s="18"/>
      <c r="F161" s="30"/>
      <c r="G161" s="322"/>
      <c r="H161" s="23"/>
      <c r="I161" s="211"/>
      <c r="J161" s="24"/>
      <c r="K161" s="25"/>
      <c r="L161" s="31"/>
      <c r="M161" s="352" t="str">
        <f t="shared" si="14"/>
        <v/>
      </c>
      <c r="N161" s="324"/>
      <c r="O161" s="348" t="str">
        <f>IF(OR($B161="",$C161="",$D161="",$E161="",$F161=""),"",$G161/VLOOKUP($F161,Euro!$A:$C,3,FALSE))</f>
        <v/>
      </c>
      <c r="P161" s="349" t="b">
        <f t="shared" si="19"/>
        <v>0</v>
      </c>
      <c r="Q161" s="350">
        <f t="shared" si="15"/>
        <v>1</v>
      </c>
      <c r="R161" s="352" t="str">
        <f t="shared" si="16"/>
        <v/>
      </c>
      <c r="S161" s="352" t="str">
        <f t="shared" si="17"/>
        <v/>
      </c>
      <c r="T161" s="352" t="str">
        <f t="shared" si="18"/>
        <v/>
      </c>
    </row>
    <row r="162" spans="1:20">
      <c r="A162" s="28">
        <v>152</v>
      </c>
      <c r="B162" s="17"/>
      <c r="C162" s="17"/>
      <c r="D162" s="158"/>
      <c r="E162" s="18"/>
      <c r="F162" s="30"/>
      <c r="G162" s="322"/>
      <c r="H162" s="23"/>
      <c r="I162" s="211"/>
      <c r="J162" s="24"/>
      <c r="K162" s="25"/>
      <c r="L162" s="31"/>
      <c r="M162" s="352" t="str">
        <f t="shared" si="14"/>
        <v/>
      </c>
      <c r="N162" s="324"/>
      <c r="O162" s="348" t="str">
        <f>IF(OR($B162="",$C162="",$D162="",$E162="",$F162=""),"",$G162/VLOOKUP($F162,Euro!$A:$C,3,FALSE))</f>
        <v/>
      </c>
      <c r="P162" s="349" t="b">
        <f t="shared" si="19"/>
        <v>0</v>
      </c>
      <c r="Q162" s="350">
        <f t="shared" si="15"/>
        <v>1</v>
      </c>
      <c r="R162" s="352" t="str">
        <f t="shared" si="16"/>
        <v/>
      </c>
      <c r="S162" s="352" t="str">
        <f t="shared" si="17"/>
        <v/>
      </c>
      <c r="T162" s="352" t="str">
        <f t="shared" si="18"/>
        <v/>
      </c>
    </row>
    <row r="163" spans="1:20">
      <c r="A163" s="28">
        <v>153</v>
      </c>
      <c r="B163" s="17"/>
      <c r="C163" s="17"/>
      <c r="D163" s="158"/>
      <c r="E163" s="18"/>
      <c r="F163" s="30"/>
      <c r="G163" s="322"/>
      <c r="H163" s="23"/>
      <c r="I163" s="211"/>
      <c r="J163" s="24"/>
      <c r="K163" s="25"/>
      <c r="L163" s="31"/>
      <c r="M163" s="352" t="str">
        <f t="shared" si="14"/>
        <v/>
      </c>
      <c r="N163" s="324"/>
      <c r="O163" s="348" t="str">
        <f>IF(OR($B163="",$C163="",$D163="",$E163="",$F163=""),"",$G163/VLOOKUP($F163,Euro!$A:$C,3,FALSE))</f>
        <v/>
      </c>
      <c r="P163" s="349" t="b">
        <f t="shared" si="19"/>
        <v>0</v>
      </c>
      <c r="Q163" s="350">
        <f t="shared" si="15"/>
        <v>1</v>
      </c>
      <c r="R163" s="352" t="str">
        <f t="shared" si="16"/>
        <v/>
      </c>
      <c r="S163" s="352" t="str">
        <f t="shared" si="17"/>
        <v/>
      </c>
      <c r="T163" s="352" t="str">
        <f t="shared" si="18"/>
        <v/>
      </c>
    </row>
    <row r="164" spans="1:20">
      <c r="A164" s="28">
        <v>154</v>
      </c>
      <c r="B164" s="17"/>
      <c r="C164" s="17"/>
      <c r="D164" s="158"/>
      <c r="E164" s="18"/>
      <c r="F164" s="30"/>
      <c r="G164" s="322"/>
      <c r="H164" s="23"/>
      <c r="I164" s="211"/>
      <c r="J164" s="24"/>
      <c r="K164" s="25"/>
      <c r="L164" s="31"/>
      <c r="M164" s="352" t="str">
        <f t="shared" si="14"/>
        <v/>
      </c>
      <c r="N164" s="324"/>
      <c r="O164" s="348" t="str">
        <f>IF(OR($B164="",$C164="",$D164="",$E164="",$F164=""),"",$G164/VLOOKUP($F164,Euro!$A:$C,3,FALSE))</f>
        <v/>
      </c>
      <c r="P164" s="349" t="b">
        <f t="shared" si="19"/>
        <v>0</v>
      </c>
      <c r="Q164" s="350">
        <f t="shared" si="15"/>
        <v>1</v>
      </c>
      <c r="R164" s="352" t="str">
        <f t="shared" si="16"/>
        <v/>
      </c>
      <c r="S164" s="352" t="str">
        <f t="shared" si="17"/>
        <v/>
      </c>
      <c r="T164" s="352" t="str">
        <f t="shared" si="18"/>
        <v/>
      </c>
    </row>
    <row r="165" spans="1:20">
      <c r="A165" s="28">
        <v>155</v>
      </c>
      <c r="B165" s="17"/>
      <c r="C165" s="17"/>
      <c r="D165" s="158"/>
      <c r="E165" s="18"/>
      <c r="F165" s="30"/>
      <c r="G165" s="322"/>
      <c r="H165" s="23"/>
      <c r="I165" s="211"/>
      <c r="J165" s="24"/>
      <c r="K165" s="25"/>
      <c r="L165" s="31"/>
      <c r="M165" s="352" t="str">
        <f t="shared" si="14"/>
        <v/>
      </c>
      <c r="N165" s="324"/>
      <c r="O165" s="348" t="str">
        <f>IF(OR($B165="",$C165="",$D165="",$E165="",$F165=""),"",$G165/VLOOKUP($F165,Euro!$A:$C,3,FALSE))</f>
        <v/>
      </c>
      <c r="P165" s="349" t="b">
        <f t="shared" si="19"/>
        <v>0</v>
      </c>
      <c r="Q165" s="350">
        <f t="shared" si="15"/>
        <v>1</v>
      </c>
      <c r="R165" s="352" t="str">
        <f t="shared" si="16"/>
        <v/>
      </c>
      <c r="S165" s="352" t="str">
        <f t="shared" si="17"/>
        <v/>
      </c>
      <c r="T165" s="352" t="str">
        <f t="shared" si="18"/>
        <v/>
      </c>
    </row>
    <row r="166" spans="1:20">
      <c r="A166" s="28">
        <v>156</v>
      </c>
      <c r="B166" s="17"/>
      <c r="C166" s="17"/>
      <c r="D166" s="158"/>
      <c r="E166" s="18"/>
      <c r="F166" s="30"/>
      <c r="G166" s="322"/>
      <c r="H166" s="23"/>
      <c r="I166" s="211"/>
      <c r="J166" s="24"/>
      <c r="K166" s="25"/>
      <c r="L166" s="31"/>
      <c r="M166" s="352" t="str">
        <f t="shared" si="14"/>
        <v/>
      </c>
      <c r="N166" s="324"/>
      <c r="O166" s="348" t="str">
        <f>IF(OR($B166="",$C166="",$D166="",$E166="",$F166=""),"",$G166/VLOOKUP($F166,Euro!$A:$C,3,FALSE))</f>
        <v/>
      </c>
      <c r="P166" s="349" t="b">
        <f t="shared" si="19"/>
        <v>0</v>
      </c>
      <c r="Q166" s="350">
        <f t="shared" si="15"/>
        <v>1</v>
      </c>
      <c r="R166" s="352" t="str">
        <f t="shared" si="16"/>
        <v/>
      </c>
      <c r="S166" s="352" t="str">
        <f t="shared" si="17"/>
        <v/>
      </c>
      <c r="T166" s="352" t="str">
        <f t="shared" si="18"/>
        <v/>
      </c>
    </row>
    <row r="167" spans="1:20">
      <c r="A167" s="28">
        <v>157</v>
      </c>
      <c r="B167" s="17"/>
      <c r="C167" s="17"/>
      <c r="D167" s="158"/>
      <c r="E167" s="18"/>
      <c r="F167" s="30"/>
      <c r="G167" s="322"/>
      <c r="H167" s="23"/>
      <c r="I167" s="211"/>
      <c r="J167" s="24"/>
      <c r="K167" s="25"/>
      <c r="L167" s="31"/>
      <c r="M167" s="352" t="str">
        <f t="shared" si="14"/>
        <v/>
      </c>
      <c r="N167" s="324"/>
      <c r="O167" s="348" t="str">
        <f>IF(OR($B167="",$C167="",$D167="",$E167="",$F167=""),"",$G167/VLOOKUP($F167,Euro!$A:$C,3,FALSE))</f>
        <v/>
      </c>
      <c r="P167" s="349" t="b">
        <f t="shared" si="19"/>
        <v>0</v>
      </c>
      <c r="Q167" s="350">
        <f t="shared" si="15"/>
        <v>1</v>
      </c>
      <c r="R167" s="352" t="str">
        <f t="shared" si="16"/>
        <v/>
      </c>
      <c r="S167" s="352" t="str">
        <f t="shared" si="17"/>
        <v/>
      </c>
      <c r="T167" s="352" t="str">
        <f t="shared" si="18"/>
        <v/>
      </c>
    </row>
    <row r="168" spans="1:20">
      <c r="A168" s="28">
        <v>158</v>
      </c>
      <c r="B168" s="17"/>
      <c r="C168" s="17"/>
      <c r="D168" s="158"/>
      <c r="E168" s="18"/>
      <c r="F168" s="30"/>
      <c r="G168" s="322"/>
      <c r="H168" s="23"/>
      <c r="I168" s="211"/>
      <c r="J168" s="24"/>
      <c r="K168" s="25"/>
      <c r="L168" s="31"/>
      <c r="M168" s="352" t="str">
        <f t="shared" si="14"/>
        <v/>
      </c>
      <c r="N168" s="324"/>
      <c r="O168" s="348" t="str">
        <f>IF(OR($B168="",$C168="",$D168="",$E168="",$F168=""),"",$G168/VLOOKUP($F168,Euro!$A:$C,3,FALSE))</f>
        <v/>
      </c>
      <c r="P168" s="349" t="b">
        <f t="shared" si="19"/>
        <v>0</v>
      </c>
      <c r="Q168" s="350">
        <f t="shared" si="15"/>
        <v>1</v>
      </c>
      <c r="R168" s="352" t="str">
        <f t="shared" si="16"/>
        <v/>
      </c>
      <c r="S168" s="352" t="str">
        <f t="shared" si="17"/>
        <v/>
      </c>
      <c r="T168" s="352" t="str">
        <f t="shared" si="18"/>
        <v/>
      </c>
    </row>
    <row r="169" spans="1:20">
      <c r="A169" s="28">
        <v>159</v>
      </c>
      <c r="B169" s="17"/>
      <c r="C169" s="17"/>
      <c r="D169" s="158"/>
      <c r="E169" s="18"/>
      <c r="F169" s="30"/>
      <c r="G169" s="322"/>
      <c r="H169" s="23"/>
      <c r="I169" s="211"/>
      <c r="J169" s="24"/>
      <c r="K169" s="25"/>
      <c r="L169" s="31"/>
      <c r="M169" s="352" t="str">
        <f t="shared" si="14"/>
        <v/>
      </c>
      <c r="N169" s="324"/>
      <c r="O169" s="348" t="str">
        <f>IF(OR($B169="",$C169="",$D169="",$E169="",$F169=""),"",$G169/VLOOKUP($F169,Euro!$A:$C,3,FALSE))</f>
        <v/>
      </c>
      <c r="P169" s="349" t="b">
        <f t="shared" si="19"/>
        <v>0</v>
      </c>
      <c r="Q169" s="350">
        <f t="shared" si="15"/>
        <v>1</v>
      </c>
      <c r="R169" s="352" t="str">
        <f t="shared" si="16"/>
        <v/>
      </c>
      <c r="S169" s="352" t="str">
        <f t="shared" si="17"/>
        <v/>
      </c>
      <c r="T169" s="352" t="str">
        <f t="shared" si="18"/>
        <v/>
      </c>
    </row>
    <row r="170" spans="1:20">
      <c r="A170" s="28">
        <v>160</v>
      </c>
      <c r="B170" s="17"/>
      <c r="C170" s="17"/>
      <c r="D170" s="158"/>
      <c r="E170" s="18"/>
      <c r="F170" s="30"/>
      <c r="G170" s="322"/>
      <c r="H170" s="23"/>
      <c r="I170" s="211"/>
      <c r="J170" s="24"/>
      <c r="K170" s="25"/>
      <c r="L170" s="31"/>
      <c r="M170" s="352" t="str">
        <f t="shared" si="14"/>
        <v/>
      </c>
      <c r="N170" s="324"/>
      <c r="O170" s="348" t="str">
        <f>IF(OR($B170="",$C170="",$D170="",$E170="",$F170=""),"",$G170/VLOOKUP($F170,Euro!$A:$C,3,FALSE))</f>
        <v/>
      </c>
      <c r="P170" s="349" t="b">
        <f t="shared" si="19"/>
        <v>0</v>
      </c>
      <c r="Q170" s="350">
        <f t="shared" ref="Q170:Q203" si="20">LEN(B170)-LEN(SUBSTITUTE(B170,",",""))+1</f>
        <v>1</v>
      </c>
      <c r="R170" s="352" t="str">
        <f t="shared" si="16"/>
        <v/>
      </c>
      <c r="S170" s="352" t="str">
        <f t="shared" si="17"/>
        <v/>
      </c>
      <c r="T170" s="352" t="str">
        <f t="shared" si="18"/>
        <v/>
      </c>
    </row>
    <row r="171" spans="1:20">
      <c r="A171" s="28">
        <v>161</v>
      </c>
      <c r="B171" s="17"/>
      <c r="C171" s="17"/>
      <c r="D171" s="158"/>
      <c r="E171" s="18"/>
      <c r="F171" s="30"/>
      <c r="G171" s="322"/>
      <c r="H171" s="23"/>
      <c r="I171" s="211"/>
      <c r="J171" s="24"/>
      <c r="K171" s="25"/>
      <c r="L171" s="31"/>
      <c r="M171" s="352" t="str">
        <f t="shared" si="14"/>
        <v/>
      </c>
      <c r="N171" s="324"/>
      <c r="O171" s="348" t="str">
        <f>IF(OR($B171="",$C171="",$D171="",$E171="",$F171=""),"",$G171/VLOOKUP($F171,Euro!$A:$C,3,FALSE))</f>
        <v/>
      </c>
      <c r="P171" s="349" t="b">
        <f t="shared" si="19"/>
        <v>0</v>
      </c>
      <c r="Q171" s="350">
        <f t="shared" si="20"/>
        <v>1</v>
      </c>
      <c r="R171" s="352" t="str">
        <f t="shared" si="16"/>
        <v/>
      </c>
      <c r="S171" s="352" t="str">
        <f t="shared" si="17"/>
        <v/>
      </c>
      <c r="T171" s="352" t="str">
        <f t="shared" si="18"/>
        <v/>
      </c>
    </row>
    <row r="172" spans="1:20">
      <c r="A172" s="28">
        <v>162</v>
      </c>
      <c r="B172" s="17"/>
      <c r="C172" s="17"/>
      <c r="D172" s="158"/>
      <c r="E172" s="18"/>
      <c r="F172" s="30"/>
      <c r="G172" s="322"/>
      <c r="H172" s="23"/>
      <c r="I172" s="211"/>
      <c r="J172" s="24"/>
      <c r="K172" s="25"/>
      <c r="L172" s="31"/>
      <c r="M172" s="352" t="str">
        <f t="shared" si="14"/>
        <v/>
      </c>
      <c r="N172" s="324"/>
      <c r="O172" s="348" t="str">
        <f>IF(OR($B172="",$C172="",$D172="",$E172="",$F172=""),"",$G172/VLOOKUP($F172,Euro!$A:$C,3,FALSE))</f>
        <v/>
      </c>
      <c r="P172" s="349" t="b">
        <f t="shared" si="19"/>
        <v>0</v>
      </c>
      <c r="Q172" s="350">
        <f t="shared" si="20"/>
        <v>1</v>
      </c>
      <c r="R172" s="352" t="str">
        <f t="shared" si="16"/>
        <v/>
      </c>
      <c r="S172" s="352" t="str">
        <f t="shared" si="17"/>
        <v/>
      </c>
      <c r="T172" s="352" t="str">
        <f t="shared" si="18"/>
        <v/>
      </c>
    </row>
    <row r="173" spans="1:20">
      <c r="A173" s="28">
        <v>163</v>
      </c>
      <c r="B173" s="17"/>
      <c r="C173" s="17"/>
      <c r="D173" s="158"/>
      <c r="E173" s="18"/>
      <c r="F173" s="30"/>
      <c r="G173" s="322"/>
      <c r="H173" s="23"/>
      <c r="I173" s="211"/>
      <c r="J173" s="24"/>
      <c r="K173" s="25"/>
      <c r="L173" s="31"/>
      <c r="M173" s="352" t="str">
        <f t="shared" si="14"/>
        <v/>
      </c>
      <c r="N173" s="324"/>
      <c r="O173" s="348" t="str">
        <f>IF(OR($B173="",$C173="",$D173="",$E173="",$F173=""),"",$G173/VLOOKUP($F173,Euro!$A:$C,3,FALSE))</f>
        <v/>
      </c>
      <c r="P173" s="349" t="b">
        <f t="shared" si="19"/>
        <v>0</v>
      </c>
      <c r="Q173" s="350">
        <f t="shared" si="20"/>
        <v>1</v>
      </c>
      <c r="R173" s="352" t="str">
        <f t="shared" si="16"/>
        <v/>
      </c>
      <c r="S173" s="352" t="str">
        <f t="shared" si="17"/>
        <v/>
      </c>
      <c r="T173" s="352" t="str">
        <f t="shared" si="18"/>
        <v/>
      </c>
    </row>
    <row r="174" spans="1:20">
      <c r="A174" s="28">
        <v>164</v>
      </c>
      <c r="B174" s="17"/>
      <c r="C174" s="17"/>
      <c r="D174" s="158"/>
      <c r="E174" s="18"/>
      <c r="F174" s="30"/>
      <c r="G174" s="322"/>
      <c r="H174" s="23"/>
      <c r="I174" s="211"/>
      <c r="J174" s="24"/>
      <c r="K174" s="25"/>
      <c r="L174" s="31"/>
      <c r="M174" s="352" t="str">
        <f t="shared" si="14"/>
        <v/>
      </c>
      <c r="N174" s="324"/>
      <c r="O174" s="348" t="str">
        <f>IF(OR($B174="",$C174="",$D174="",$E174="",$F174=""),"",$G174/VLOOKUP($F174,Euro!$A:$C,3,FALSE))</f>
        <v/>
      </c>
      <c r="P174" s="349" t="b">
        <f t="shared" si="19"/>
        <v>0</v>
      </c>
      <c r="Q174" s="350">
        <f t="shared" si="20"/>
        <v>1</v>
      </c>
      <c r="R174" s="352" t="str">
        <f t="shared" si="16"/>
        <v/>
      </c>
      <c r="S174" s="352" t="str">
        <f t="shared" si="17"/>
        <v/>
      </c>
      <c r="T174" s="352" t="str">
        <f t="shared" si="18"/>
        <v/>
      </c>
    </row>
    <row r="175" spans="1:20">
      <c r="A175" s="28">
        <v>165</v>
      </c>
      <c r="B175" s="17"/>
      <c r="C175" s="17"/>
      <c r="D175" s="158"/>
      <c r="E175" s="18"/>
      <c r="F175" s="30"/>
      <c r="G175" s="322"/>
      <c r="H175" s="23"/>
      <c r="I175" s="211"/>
      <c r="J175" s="24"/>
      <c r="K175" s="25"/>
      <c r="L175" s="31"/>
      <c r="M175" s="352" t="str">
        <f t="shared" si="14"/>
        <v/>
      </c>
      <c r="N175" s="324"/>
      <c r="O175" s="348" t="str">
        <f>IF(OR($B175="",$C175="",$D175="",$E175="",$F175=""),"",$G175/VLOOKUP($F175,Euro!$A:$C,3,FALSE))</f>
        <v/>
      </c>
      <c r="P175" s="349" t="b">
        <f t="shared" si="19"/>
        <v>0</v>
      </c>
      <c r="Q175" s="350">
        <f t="shared" si="20"/>
        <v>1</v>
      </c>
      <c r="R175" s="352" t="str">
        <f t="shared" si="16"/>
        <v/>
      </c>
      <c r="S175" s="352" t="str">
        <f t="shared" si="17"/>
        <v/>
      </c>
      <c r="T175" s="352" t="str">
        <f t="shared" si="18"/>
        <v/>
      </c>
    </row>
    <row r="176" spans="1:20">
      <c r="A176" s="28">
        <v>166</v>
      </c>
      <c r="B176" s="17"/>
      <c r="C176" s="17"/>
      <c r="D176" s="158"/>
      <c r="E176" s="18"/>
      <c r="F176" s="30"/>
      <c r="G176" s="322"/>
      <c r="H176" s="23"/>
      <c r="I176" s="211"/>
      <c r="J176" s="24"/>
      <c r="K176" s="25"/>
      <c r="L176" s="31"/>
      <c r="M176" s="352" t="str">
        <f t="shared" si="14"/>
        <v/>
      </c>
      <c r="N176" s="324"/>
      <c r="O176" s="348" t="str">
        <f>IF(OR($B176="",$C176="",$D176="",$E176="",$F176=""),"",$G176/VLOOKUP($F176,Euro!$A:$C,3,FALSE))</f>
        <v/>
      </c>
      <c r="P176" s="349" t="b">
        <f t="shared" si="19"/>
        <v>0</v>
      </c>
      <c r="Q176" s="350">
        <f t="shared" si="20"/>
        <v>1</v>
      </c>
      <c r="R176" s="352" t="str">
        <f t="shared" si="16"/>
        <v/>
      </c>
      <c r="S176" s="352" t="str">
        <f t="shared" si="17"/>
        <v/>
      </c>
      <c r="T176" s="352" t="str">
        <f t="shared" si="18"/>
        <v/>
      </c>
    </row>
    <row r="177" spans="1:20">
      <c r="A177" s="28">
        <v>167</v>
      </c>
      <c r="B177" s="17"/>
      <c r="C177" s="17"/>
      <c r="D177" s="158"/>
      <c r="E177" s="18"/>
      <c r="F177" s="30"/>
      <c r="G177" s="322"/>
      <c r="H177" s="23"/>
      <c r="I177" s="211"/>
      <c r="J177" s="24"/>
      <c r="K177" s="25"/>
      <c r="L177" s="31"/>
      <c r="M177" s="352" t="str">
        <f t="shared" si="14"/>
        <v/>
      </c>
      <c r="N177" s="324"/>
      <c r="O177" s="348" t="str">
        <f>IF(OR($B177="",$C177="",$D177="",$E177="",$F177=""),"",$G177/VLOOKUP($F177,Euro!$A:$C,3,FALSE))</f>
        <v/>
      </c>
      <c r="P177" s="349" t="b">
        <f t="shared" si="19"/>
        <v>0</v>
      </c>
      <c r="Q177" s="350">
        <f t="shared" si="20"/>
        <v>1</v>
      </c>
      <c r="R177" s="352" t="str">
        <f t="shared" si="16"/>
        <v/>
      </c>
      <c r="S177" s="352" t="str">
        <f t="shared" si="17"/>
        <v/>
      </c>
      <c r="T177" s="352" t="str">
        <f t="shared" si="18"/>
        <v/>
      </c>
    </row>
    <row r="178" spans="1:20">
      <c r="A178" s="28">
        <v>168</v>
      </c>
      <c r="B178" s="17"/>
      <c r="C178" s="17"/>
      <c r="D178" s="158"/>
      <c r="E178" s="18"/>
      <c r="F178" s="30"/>
      <c r="G178" s="322"/>
      <c r="H178" s="23"/>
      <c r="I178" s="211"/>
      <c r="J178" s="24"/>
      <c r="K178" s="25"/>
      <c r="L178" s="31"/>
      <c r="M178" s="352" t="str">
        <f t="shared" si="14"/>
        <v/>
      </c>
      <c r="N178" s="324"/>
      <c r="O178" s="348" t="str">
        <f>IF(OR($B178="",$C178="",$D178="",$E178="",$F178=""),"",$G178/VLOOKUP($F178,Euro!$A:$C,3,FALSE))</f>
        <v/>
      </c>
      <c r="P178" s="349" t="b">
        <f t="shared" si="19"/>
        <v>0</v>
      </c>
      <c r="Q178" s="350">
        <f t="shared" si="20"/>
        <v>1</v>
      </c>
      <c r="R178" s="352" t="str">
        <f t="shared" si="16"/>
        <v/>
      </c>
      <c r="S178" s="352" t="str">
        <f t="shared" si="17"/>
        <v/>
      </c>
      <c r="T178" s="352" t="str">
        <f t="shared" si="18"/>
        <v/>
      </c>
    </row>
    <row r="179" spans="1:20">
      <c r="A179" s="28">
        <v>169</v>
      </c>
      <c r="B179" s="17"/>
      <c r="C179" s="17"/>
      <c r="D179" s="158"/>
      <c r="E179" s="18"/>
      <c r="F179" s="30"/>
      <c r="G179" s="322"/>
      <c r="H179" s="23"/>
      <c r="I179" s="211"/>
      <c r="J179" s="24"/>
      <c r="K179" s="25"/>
      <c r="L179" s="31"/>
      <c r="M179" s="352" t="str">
        <f t="shared" si="14"/>
        <v/>
      </c>
      <c r="N179" s="324"/>
      <c r="O179" s="348" t="str">
        <f>IF(OR($B179="",$C179="",$D179="",$E179="",$F179=""),"",$G179/VLOOKUP($F179,Euro!$A:$C,3,FALSE))</f>
        <v/>
      </c>
      <c r="P179" s="349" t="b">
        <f t="shared" si="19"/>
        <v>0</v>
      </c>
      <c r="Q179" s="350">
        <f t="shared" si="20"/>
        <v>1</v>
      </c>
      <c r="R179" s="352" t="str">
        <f t="shared" si="16"/>
        <v/>
      </c>
      <c r="S179" s="352" t="str">
        <f t="shared" si="17"/>
        <v/>
      </c>
      <c r="T179" s="352" t="str">
        <f t="shared" si="18"/>
        <v/>
      </c>
    </row>
    <row r="180" spans="1:20">
      <c r="A180" s="28">
        <v>170</v>
      </c>
      <c r="B180" s="17"/>
      <c r="C180" s="17"/>
      <c r="D180" s="158"/>
      <c r="E180" s="18"/>
      <c r="F180" s="30"/>
      <c r="G180" s="322"/>
      <c r="H180" s="23"/>
      <c r="I180" s="211"/>
      <c r="J180" s="24"/>
      <c r="K180" s="25"/>
      <c r="L180" s="31"/>
      <c r="M180" s="352" t="str">
        <f t="shared" si="14"/>
        <v/>
      </c>
      <c r="N180" s="324"/>
      <c r="O180" s="348" t="str">
        <f>IF(OR($B180="",$C180="",$D180="",$E180="",$F180=""),"",$G180/VLOOKUP($F180,Euro!$A:$C,3,FALSE))</f>
        <v/>
      </c>
      <c r="P180" s="349" t="b">
        <f t="shared" si="19"/>
        <v>0</v>
      </c>
      <c r="Q180" s="350">
        <f t="shared" si="20"/>
        <v>1</v>
      </c>
      <c r="R180" s="352" t="str">
        <f t="shared" si="16"/>
        <v/>
      </c>
      <c r="S180" s="352" t="str">
        <f t="shared" si="17"/>
        <v/>
      </c>
      <c r="T180" s="352" t="str">
        <f t="shared" si="18"/>
        <v/>
      </c>
    </row>
    <row r="181" spans="1:20">
      <c r="A181" s="28">
        <v>171</v>
      </c>
      <c r="B181" s="17"/>
      <c r="C181" s="17"/>
      <c r="D181" s="158"/>
      <c r="E181" s="18"/>
      <c r="F181" s="30"/>
      <c r="G181" s="322"/>
      <c r="H181" s="23"/>
      <c r="I181" s="211"/>
      <c r="J181" s="24"/>
      <c r="K181" s="25"/>
      <c r="L181" s="31"/>
      <c r="M181" s="352" t="str">
        <f t="shared" si="14"/>
        <v/>
      </c>
      <c r="N181" s="324"/>
      <c r="O181" s="348" t="str">
        <f>IF(OR($B181="",$C181="",$D181="",$E181="",$F181=""),"",$G181/VLOOKUP($F181,Euro!$A:$C,3,FALSE))</f>
        <v/>
      </c>
      <c r="P181" s="349" t="b">
        <f t="shared" si="19"/>
        <v>0</v>
      </c>
      <c r="Q181" s="350">
        <f t="shared" si="20"/>
        <v>1</v>
      </c>
      <c r="R181" s="352" t="str">
        <f t="shared" si="16"/>
        <v/>
      </c>
      <c r="S181" s="352" t="str">
        <f t="shared" si="17"/>
        <v/>
      </c>
      <c r="T181" s="352" t="str">
        <f t="shared" si="18"/>
        <v/>
      </c>
    </row>
    <row r="182" spans="1:20">
      <c r="A182" s="28">
        <v>172</v>
      </c>
      <c r="B182" s="17"/>
      <c r="C182" s="17"/>
      <c r="D182" s="158"/>
      <c r="E182" s="18"/>
      <c r="F182" s="30"/>
      <c r="G182" s="322"/>
      <c r="H182" s="23"/>
      <c r="I182" s="211"/>
      <c r="J182" s="24"/>
      <c r="K182" s="25"/>
      <c r="L182" s="31"/>
      <c r="M182" s="352" t="str">
        <f t="shared" si="14"/>
        <v/>
      </c>
      <c r="N182" s="324"/>
      <c r="O182" s="348" t="str">
        <f>IF(OR($B182="",$C182="",$D182="",$E182="",$F182=""),"",$G182/VLOOKUP($F182,Euro!$A:$C,3,FALSE))</f>
        <v/>
      </c>
      <c r="P182" s="349" t="b">
        <f t="shared" si="19"/>
        <v>0</v>
      </c>
      <c r="Q182" s="350">
        <f t="shared" si="20"/>
        <v>1</v>
      </c>
      <c r="R182" s="352" t="str">
        <f t="shared" si="16"/>
        <v/>
      </c>
      <c r="S182" s="352" t="str">
        <f t="shared" si="17"/>
        <v/>
      </c>
      <c r="T182" s="352" t="str">
        <f t="shared" si="18"/>
        <v/>
      </c>
    </row>
    <row r="183" spans="1:20">
      <c r="A183" s="28">
        <v>173</v>
      </c>
      <c r="B183" s="17"/>
      <c r="C183" s="17"/>
      <c r="D183" s="158"/>
      <c r="E183" s="18"/>
      <c r="F183" s="30"/>
      <c r="G183" s="322"/>
      <c r="H183" s="23"/>
      <c r="I183" s="211"/>
      <c r="J183" s="24"/>
      <c r="K183" s="25"/>
      <c r="L183" s="31"/>
      <c r="M183" s="352" t="str">
        <f t="shared" si="14"/>
        <v/>
      </c>
      <c r="N183" s="324"/>
      <c r="O183" s="348" t="str">
        <f>IF(OR($B183="",$C183="",$D183="",$E183="",$F183=""),"",$G183/VLOOKUP($F183,Euro!$A:$C,3,FALSE))</f>
        <v/>
      </c>
      <c r="P183" s="349" t="b">
        <f t="shared" si="19"/>
        <v>0</v>
      </c>
      <c r="Q183" s="350">
        <f t="shared" si="20"/>
        <v>1</v>
      </c>
      <c r="R183" s="352" t="str">
        <f t="shared" si="16"/>
        <v/>
      </c>
      <c r="S183" s="352" t="str">
        <f t="shared" si="17"/>
        <v/>
      </c>
      <c r="T183" s="352" t="str">
        <f t="shared" si="18"/>
        <v/>
      </c>
    </row>
    <row r="184" spans="1:20">
      <c r="A184" s="28">
        <v>174</v>
      </c>
      <c r="B184" s="17"/>
      <c r="C184" s="17"/>
      <c r="D184" s="158"/>
      <c r="E184" s="18"/>
      <c r="F184" s="30"/>
      <c r="G184" s="322"/>
      <c r="H184" s="23"/>
      <c r="I184" s="211"/>
      <c r="J184" s="24"/>
      <c r="K184" s="25"/>
      <c r="L184" s="31"/>
      <c r="M184" s="352" t="str">
        <f t="shared" si="14"/>
        <v/>
      </c>
      <c r="N184" s="324"/>
      <c r="O184" s="348" t="str">
        <f>IF(OR($B184="",$C184="",$D184="",$E184="",$F184=""),"",$G184/VLOOKUP($F184,Euro!$A:$C,3,FALSE))</f>
        <v/>
      </c>
      <c r="P184" s="349" t="b">
        <f t="shared" si="19"/>
        <v>0</v>
      </c>
      <c r="Q184" s="350">
        <f t="shared" si="20"/>
        <v>1</v>
      </c>
      <c r="R184" s="352" t="str">
        <f t="shared" si="16"/>
        <v/>
      </c>
      <c r="S184" s="352" t="str">
        <f t="shared" si="17"/>
        <v/>
      </c>
      <c r="T184" s="352" t="str">
        <f t="shared" si="18"/>
        <v/>
      </c>
    </row>
    <row r="185" spans="1:20">
      <c r="A185" s="28">
        <v>175</v>
      </c>
      <c r="B185" s="17"/>
      <c r="C185" s="17"/>
      <c r="D185" s="158"/>
      <c r="E185" s="18"/>
      <c r="F185" s="30"/>
      <c r="G185" s="322"/>
      <c r="H185" s="23"/>
      <c r="I185" s="211"/>
      <c r="J185" s="24"/>
      <c r="K185" s="25"/>
      <c r="L185" s="31"/>
      <c r="M185" s="352" t="str">
        <f t="shared" si="14"/>
        <v/>
      </c>
      <c r="N185" s="324"/>
      <c r="O185" s="348" t="str">
        <f>IF(OR($B185="",$C185="",$D185="",$E185="",$F185=""),"",$G185/VLOOKUP($F185,Euro!$A:$C,3,FALSE))</f>
        <v/>
      </c>
      <c r="P185" s="349" t="b">
        <f t="shared" si="19"/>
        <v>0</v>
      </c>
      <c r="Q185" s="350">
        <f t="shared" si="20"/>
        <v>1</v>
      </c>
      <c r="R185" s="352" t="str">
        <f t="shared" si="16"/>
        <v/>
      </c>
      <c r="S185" s="352" t="str">
        <f t="shared" si="17"/>
        <v/>
      </c>
      <c r="T185" s="352" t="str">
        <f t="shared" si="18"/>
        <v/>
      </c>
    </row>
    <row r="186" spans="1:20">
      <c r="A186" s="28">
        <v>176</v>
      </c>
      <c r="B186" s="17"/>
      <c r="C186" s="17"/>
      <c r="D186" s="158"/>
      <c r="E186" s="18"/>
      <c r="F186" s="30"/>
      <c r="G186" s="322"/>
      <c r="H186" s="23"/>
      <c r="I186" s="211"/>
      <c r="J186" s="24"/>
      <c r="K186" s="25"/>
      <c r="L186" s="31"/>
      <c r="M186" s="352" t="str">
        <f t="shared" si="14"/>
        <v/>
      </c>
      <c r="N186" s="324"/>
      <c r="O186" s="348" t="str">
        <f>IF(OR($B186="",$C186="",$D186="",$E186="",$F186=""),"",$G186/VLOOKUP($F186,Euro!$A:$C,3,FALSE))</f>
        <v/>
      </c>
      <c r="P186" s="349" t="b">
        <f t="shared" si="19"/>
        <v>0</v>
      </c>
      <c r="Q186" s="350">
        <f t="shared" si="20"/>
        <v>1</v>
      </c>
      <c r="R186" s="352" t="str">
        <f t="shared" si="16"/>
        <v/>
      </c>
      <c r="S186" s="352" t="str">
        <f t="shared" si="17"/>
        <v/>
      </c>
      <c r="T186" s="352" t="str">
        <f t="shared" si="18"/>
        <v/>
      </c>
    </row>
    <row r="187" spans="1:20">
      <c r="A187" s="28">
        <v>177</v>
      </c>
      <c r="B187" s="17"/>
      <c r="C187" s="17"/>
      <c r="D187" s="158"/>
      <c r="E187" s="18"/>
      <c r="F187" s="30"/>
      <c r="G187" s="322"/>
      <c r="H187" s="23"/>
      <c r="I187" s="211"/>
      <c r="J187" s="24"/>
      <c r="K187" s="25"/>
      <c r="L187" s="31"/>
      <c r="M187" s="352" t="str">
        <f t="shared" si="14"/>
        <v/>
      </c>
      <c r="N187" s="324"/>
      <c r="O187" s="348" t="str">
        <f>IF(OR($B187="",$C187="",$D187="",$E187="",$F187=""),"",$G187/VLOOKUP($F187,Euro!$A:$C,3,FALSE))</f>
        <v/>
      </c>
      <c r="P187" s="349" t="b">
        <f t="shared" si="19"/>
        <v>0</v>
      </c>
      <c r="Q187" s="350">
        <f t="shared" si="20"/>
        <v>1</v>
      </c>
      <c r="R187" s="352" t="str">
        <f t="shared" si="16"/>
        <v/>
      </c>
      <c r="S187" s="352" t="str">
        <f t="shared" si="17"/>
        <v/>
      </c>
      <c r="T187" s="352" t="str">
        <f t="shared" si="18"/>
        <v/>
      </c>
    </row>
    <row r="188" spans="1:20">
      <c r="A188" s="28">
        <v>178</v>
      </c>
      <c r="B188" s="17"/>
      <c r="C188" s="17"/>
      <c r="D188" s="158"/>
      <c r="E188" s="18"/>
      <c r="F188" s="30"/>
      <c r="G188" s="322"/>
      <c r="H188" s="23"/>
      <c r="I188" s="211"/>
      <c r="J188" s="24"/>
      <c r="K188" s="25"/>
      <c r="L188" s="31"/>
      <c r="M188" s="352" t="str">
        <f t="shared" si="14"/>
        <v/>
      </c>
      <c r="N188" s="324"/>
      <c r="O188" s="348" t="str">
        <f>IF(OR($B188="",$C188="",$D188="",$E188="",$F188=""),"",$G188/VLOOKUP($F188,Euro!$A:$C,3,FALSE))</f>
        <v/>
      </c>
      <c r="P188" s="349" t="b">
        <f t="shared" si="19"/>
        <v>0</v>
      </c>
      <c r="Q188" s="350">
        <f t="shared" si="20"/>
        <v>1</v>
      </c>
      <c r="R188" s="352" t="str">
        <f t="shared" si="16"/>
        <v/>
      </c>
      <c r="S188" s="352" t="str">
        <f t="shared" si="17"/>
        <v/>
      </c>
      <c r="T188" s="352" t="str">
        <f t="shared" si="18"/>
        <v/>
      </c>
    </row>
    <row r="189" spans="1:20">
      <c r="A189" s="28">
        <v>179</v>
      </c>
      <c r="B189" s="17"/>
      <c r="C189" s="17"/>
      <c r="D189" s="158"/>
      <c r="E189" s="18"/>
      <c r="F189" s="30"/>
      <c r="G189" s="322"/>
      <c r="H189" s="23"/>
      <c r="I189" s="211"/>
      <c r="J189" s="24"/>
      <c r="K189" s="25"/>
      <c r="L189" s="31"/>
      <c r="M189" s="352" t="str">
        <f t="shared" si="14"/>
        <v/>
      </c>
      <c r="N189" s="324"/>
      <c r="O189" s="348" t="str">
        <f>IF(OR($B189="",$C189="",$D189="",$E189="",$F189=""),"",$G189/VLOOKUP($F189,Euro!$A:$C,3,FALSE))</f>
        <v/>
      </c>
      <c r="P189" s="349" t="b">
        <f t="shared" si="19"/>
        <v>0</v>
      </c>
      <c r="Q189" s="350">
        <f t="shared" si="20"/>
        <v>1</v>
      </c>
      <c r="R189" s="352" t="str">
        <f t="shared" si="16"/>
        <v/>
      </c>
      <c r="S189" s="352" t="str">
        <f t="shared" si="17"/>
        <v/>
      </c>
      <c r="T189" s="352" t="str">
        <f t="shared" si="18"/>
        <v/>
      </c>
    </row>
    <row r="190" spans="1:20">
      <c r="A190" s="28">
        <v>180</v>
      </c>
      <c r="B190" s="17"/>
      <c r="C190" s="17"/>
      <c r="D190" s="158"/>
      <c r="E190" s="18"/>
      <c r="F190" s="30"/>
      <c r="G190" s="322"/>
      <c r="H190" s="23"/>
      <c r="I190" s="211"/>
      <c r="J190" s="24"/>
      <c r="K190" s="25"/>
      <c r="L190" s="31"/>
      <c r="M190" s="352" t="str">
        <f t="shared" si="14"/>
        <v/>
      </c>
      <c r="N190" s="324"/>
      <c r="O190" s="348" t="str">
        <f>IF(OR($B190="",$C190="",$D190="",$E190="",$F190=""),"",$G190/VLOOKUP($F190,Euro!$A:$C,3,FALSE))</f>
        <v/>
      </c>
      <c r="P190" s="349" t="b">
        <f t="shared" si="19"/>
        <v>0</v>
      </c>
      <c r="Q190" s="350">
        <f t="shared" si="20"/>
        <v>1</v>
      </c>
      <c r="R190" s="352" t="str">
        <f t="shared" si="16"/>
        <v/>
      </c>
      <c r="S190" s="352" t="str">
        <f t="shared" si="17"/>
        <v/>
      </c>
      <c r="T190" s="352" t="str">
        <f t="shared" si="18"/>
        <v/>
      </c>
    </row>
    <row r="191" spans="1:20">
      <c r="A191" s="28">
        <v>181</v>
      </c>
      <c r="B191" s="17"/>
      <c r="C191" s="17"/>
      <c r="D191" s="158"/>
      <c r="E191" s="18"/>
      <c r="F191" s="30"/>
      <c r="G191" s="322"/>
      <c r="H191" s="23"/>
      <c r="I191" s="211"/>
      <c r="J191" s="24"/>
      <c r="K191" s="25"/>
      <c r="L191" s="31"/>
      <c r="M191" s="352" t="str">
        <f t="shared" si="14"/>
        <v/>
      </c>
      <c r="N191" s="324"/>
      <c r="O191" s="348" t="str">
        <f>IF(OR($B191="",$C191="",$D191="",$E191="",$F191=""),"",$G191/VLOOKUP($F191,Euro!$A:$C,3,FALSE))</f>
        <v/>
      </c>
      <c r="P191" s="349" t="b">
        <f t="shared" si="19"/>
        <v>0</v>
      </c>
      <c r="Q191" s="350">
        <f t="shared" si="20"/>
        <v>1</v>
      </c>
      <c r="R191" s="352" t="str">
        <f t="shared" si="16"/>
        <v/>
      </c>
      <c r="S191" s="352" t="str">
        <f t="shared" si="17"/>
        <v/>
      </c>
      <c r="T191" s="352" t="str">
        <f t="shared" si="18"/>
        <v/>
      </c>
    </row>
    <row r="192" spans="1:20">
      <c r="A192" s="28">
        <v>182</v>
      </c>
      <c r="B192" s="17"/>
      <c r="C192" s="17"/>
      <c r="D192" s="158"/>
      <c r="E192" s="18"/>
      <c r="F192" s="30"/>
      <c r="G192" s="322"/>
      <c r="H192" s="23"/>
      <c r="I192" s="211"/>
      <c r="J192" s="24"/>
      <c r="K192" s="25"/>
      <c r="L192" s="31"/>
      <c r="M192" s="352" t="str">
        <f t="shared" si="14"/>
        <v/>
      </c>
      <c r="N192" s="324"/>
      <c r="O192" s="348" t="str">
        <f>IF(OR($B192="",$C192="",$D192="",$E192="",$F192=""),"",$G192/VLOOKUP($F192,Euro!$A:$C,3,FALSE))</f>
        <v/>
      </c>
      <c r="P192" s="349" t="b">
        <f t="shared" si="19"/>
        <v>0</v>
      </c>
      <c r="Q192" s="350">
        <f t="shared" si="20"/>
        <v>1</v>
      </c>
      <c r="R192" s="352" t="str">
        <f t="shared" si="16"/>
        <v/>
      </c>
      <c r="S192" s="352" t="str">
        <f t="shared" si="17"/>
        <v/>
      </c>
      <c r="T192" s="352" t="str">
        <f t="shared" si="18"/>
        <v/>
      </c>
    </row>
    <row r="193" spans="1:20">
      <c r="A193" s="28">
        <v>183</v>
      </c>
      <c r="B193" s="17"/>
      <c r="C193" s="17"/>
      <c r="D193" s="158"/>
      <c r="E193" s="18"/>
      <c r="F193" s="30"/>
      <c r="G193" s="322"/>
      <c r="H193" s="23"/>
      <c r="I193" s="211"/>
      <c r="J193" s="24"/>
      <c r="K193" s="25"/>
      <c r="L193" s="31"/>
      <c r="M193" s="352" t="str">
        <f t="shared" si="14"/>
        <v/>
      </c>
      <c r="N193" s="324"/>
      <c r="O193" s="348" t="str">
        <f>IF(OR($B193="",$C193="",$D193="",$E193="",$F193=""),"",$G193/VLOOKUP($F193,Euro!$A:$C,3,FALSE))</f>
        <v/>
      </c>
      <c r="P193" s="349" t="b">
        <f t="shared" si="19"/>
        <v>0</v>
      </c>
      <c r="Q193" s="350">
        <f t="shared" si="20"/>
        <v>1</v>
      </c>
      <c r="R193" s="352" t="str">
        <f t="shared" si="16"/>
        <v/>
      </c>
      <c r="S193" s="352" t="str">
        <f t="shared" si="17"/>
        <v/>
      </c>
      <c r="T193" s="352" t="str">
        <f t="shared" si="18"/>
        <v/>
      </c>
    </row>
    <row r="194" spans="1:20">
      <c r="A194" s="28">
        <v>184</v>
      </c>
      <c r="B194" s="17"/>
      <c r="C194" s="17"/>
      <c r="D194" s="158"/>
      <c r="E194" s="18"/>
      <c r="F194" s="30"/>
      <c r="G194" s="322"/>
      <c r="H194" s="23"/>
      <c r="I194" s="211"/>
      <c r="J194" s="24"/>
      <c r="K194" s="25"/>
      <c r="L194" s="31"/>
      <c r="M194" s="352" t="str">
        <f t="shared" si="14"/>
        <v/>
      </c>
      <c r="N194" s="324"/>
      <c r="O194" s="348" t="str">
        <f>IF(OR($B194="",$C194="",$D194="",$E194="",$F194=""),"",$G194/VLOOKUP($F194,Euro!$A:$C,3,FALSE))</f>
        <v/>
      </c>
      <c r="P194" s="349" t="b">
        <f t="shared" si="19"/>
        <v>0</v>
      </c>
      <c r="Q194" s="350">
        <f t="shared" si="20"/>
        <v>1</v>
      </c>
      <c r="R194" s="352" t="str">
        <f t="shared" si="16"/>
        <v/>
      </c>
      <c r="S194" s="352" t="str">
        <f t="shared" si="17"/>
        <v/>
      </c>
      <c r="T194" s="352" t="str">
        <f t="shared" si="18"/>
        <v/>
      </c>
    </row>
    <row r="195" spans="1:20">
      <c r="A195" s="28">
        <v>185</v>
      </c>
      <c r="B195" s="17"/>
      <c r="C195" s="17"/>
      <c r="D195" s="158"/>
      <c r="E195" s="18"/>
      <c r="F195" s="30"/>
      <c r="G195" s="322"/>
      <c r="H195" s="23"/>
      <c r="I195" s="211"/>
      <c r="J195" s="24"/>
      <c r="K195" s="25"/>
      <c r="L195" s="31"/>
      <c r="M195" s="352" t="str">
        <f t="shared" si="14"/>
        <v/>
      </c>
      <c r="N195" s="324"/>
      <c r="O195" s="348" t="str">
        <f>IF(OR($B195="",$C195="",$D195="",$E195="",$F195=""),"",$G195/VLOOKUP($F195,Euro!$A:$C,3,FALSE))</f>
        <v/>
      </c>
      <c r="P195" s="349" t="b">
        <f t="shared" si="19"/>
        <v>0</v>
      </c>
      <c r="Q195" s="350">
        <f t="shared" si="20"/>
        <v>1</v>
      </c>
      <c r="R195" s="352" t="str">
        <f t="shared" si="16"/>
        <v/>
      </c>
      <c r="S195" s="352" t="str">
        <f t="shared" si="17"/>
        <v/>
      </c>
      <c r="T195" s="352" t="str">
        <f t="shared" si="18"/>
        <v/>
      </c>
    </row>
    <row r="196" spans="1:20">
      <c r="A196" s="28">
        <v>186</v>
      </c>
      <c r="B196" s="17"/>
      <c r="C196" s="17"/>
      <c r="D196" s="158"/>
      <c r="E196" s="18"/>
      <c r="F196" s="30"/>
      <c r="G196" s="322"/>
      <c r="H196" s="23"/>
      <c r="I196" s="211"/>
      <c r="J196" s="24"/>
      <c r="K196" s="25"/>
      <c r="L196" s="31"/>
      <c r="M196" s="352" t="str">
        <f t="shared" si="14"/>
        <v/>
      </c>
      <c r="N196" s="324"/>
      <c r="O196" s="348" t="str">
        <f>IF(OR($B196="",$C196="",$D196="",$E196="",$F196=""),"",$G196/VLOOKUP($F196,Euro!$A:$C,3,FALSE))</f>
        <v/>
      </c>
      <c r="P196" s="349" t="b">
        <f t="shared" si="19"/>
        <v>0</v>
      </c>
      <c r="Q196" s="350">
        <f t="shared" si="20"/>
        <v>1</v>
      </c>
      <c r="R196" s="352" t="str">
        <f t="shared" si="16"/>
        <v/>
      </c>
      <c r="S196" s="352" t="str">
        <f t="shared" si="17"/>
        <v/>
      </c>
      <c r="T196" s="352" t="str">
        <f t="shared" si="18"/>
        <v/>
      </c>
    </row>
    <row r="197" spans="1:20">
      <c r="A197" s="28">
        <v>187</v>
      </c>
      <c r="B197" s="17"/>
      <c r="C197" s="17"/>
      <c r="D197" s="158"/>
      <c r="E197" s="18"/>
      <c r="F197" s="30"/>
      <c r="G197" s="322"/>
      <c r="H197" s="23"/>
      <c r="I197" s="211"/>
      <c r="J197" s="24"/>
      <c r="K197" s="25"/>
      <c r="L197" s="31"/>
      <c r="M197" s="352" t="str">
        <f t="shared" si="14"/>
        <v/>
      </c>
      <c r="N197" s="324"/>
      <c r="O197" s="348" t="str">
        <f>IF(OR($B197="",$C197="",$D197="",$E197="",$F197=""),"",$G197/VLOOKUP($F197,Euro!$A:$C,3,FALSE))</f>
        <v/>
      </c>
      <c r="P197" s="349" t="b">
        <f t="shared" si="19"/>
        <v>0</v>
      </c>
      <c r="Q197" s="350">
        <f t="shared" si="20"/>
        <v>1</v>
      </c>
      <c r="R197" s="352" t="str">
        <f t="shared" si="16"/>
        <v/>
      </c>
      <c r="S197" s="352" t="str">
        <f t="shared" si="17"/>
        <v/>
      </c>
      <c r="T197" s="352" t="str">
        <f t="shared" si="18"/>
        <v/>
      </c>
    </row>
    <row r="198" spans="1:20">
      <c r="A198" s="28">
        <v>188</v>
      </c>
      <c r="B198" s="17"/>
      <c r="C198" s="17"/>
      <c r="D198" s="158"/>
      <c r="E198" s="18"/>
      <c r="F198" s="30"/>
      <c r="G198" s="322"/>
      <c r="H198" s="23"/>
      <c r="I198" s="211"/>
      <c r="J198" s="24"/>
      <c r="K198" s="25"/>
      <c r="L198" s="31"/>
      <c r="M198" s="352" t="str">
        <f t="shared" si="14"/>
        <v/>
      </c>
      <c r="N198" s="324"/>
      <c r="O198" s="348" t="str">
        <f>IF(OR($B198="",$C198="",$D198="",$E198="",$F198=""),"",$G198/VLOOKUP($F198,Euro!$A:$C,3,FALSE))</f>
        <v/>
      </c>
      <c r="P198" s="349" t="b">
        <f t="shared" si="19"/>
        <v>0</v>
      </c>
      <c r="Q198" s="350">
        <f t="shared" si="20"/>
        <v>1</v>
      </c>
      <c r="R198" s="352" t="str">
        <f t="shared" si="16"/>
        <v/>
      </c>
      <c r="S198" s="352" t="str">
        <f t="shared" si="17"/>
        <v/>
      </c>
      <c r="T198" s="352" t="str">
        <f t="shared" si="18"/>
        <v/>
      </c>
    </row>
    <row r="199" spans="1:20">
      <c r="A199" s="28">
        <v>189</v>
      </c>
      <c r="B199" s="17"/>
      <c r="C199" s="17"/>
      <c r="D199" s="158"/>
      <c r="E199" s="18"/>
      <c r="F199" s="30"/>
      <c r="G199" s="322"/>
      <c r="H199" s="23"/>
      <c r="I199" s="211"/>
      <c r="J199" s="24"/>
      <c r="K199" s="25"/>
      <c r="L199" s="31"/>
      <c r="M199" s="352" t="str">
        <f t="shared" si="14"/>
        <v/>
      </c>
      <c r="N199" s="324"/>
      <c r="O199" s="348" t="str">
        <f>IF(OR($B199="",$C199="",$D199="",$E199="",$F199=""),"",$G199/VLOOKUP($F199,Euro!$A:$C,3,FALSE))</f>
        <v/>
      </c>
      <c r="P199" s="349" t="b">
        <f t="shared" si="19"/>
        <v>0</v>
      </c>
      <c r="Q199" s="350">
        <f t="shared" si="20"/>
        <v>1</v>
      </c>
      <c r="R199" s="352" t="str">
        <f t="shared" si="16"/>
        <v/>
      </c>
      <c r="S199" s="352" t="str">
        <f t="shared" si="17"/>
        <v/>
      </c>
      <c r="T199" s="352" t="str">
        <f t="shared" si="18"/>
        <v/>
      </c>
    </row>
    <row r="200" spans="1:20">
      <c r="A200" s="28">
        <v>190</v>
      </c>
      <c r="B200" s="17"/>
      <c r="C200" s="17"/>
      <c r="D200" s="158"/>
      <c r="E200" s="18"/>
      <c r="F200" s="30"/>
      <c r="G200" s="322"/>
      <c r="H200" s="23"/>
      <c r="I200" s="211"/>
      <c r="J200" s="24"/>
      <c r="K200" s="25"/>
      <c r="L200" s="31"/>
      <c r="M200" s="352" t="str">
        <f t="shared" si="14"/>
        <v/>
      </c>
      <c r="N200" s="324"/>
      <c r="O200" s="348" t="str">
        <f>IF(OR($B200="",$C200="",$D200="",$E200="",$F200=""),"",$G200/VLOOKUP($F200,Euro!$A:$C,3,FALSE))</f>
        <v/>
      </c>
      <c r="P200" s="349" t="b">
        <f t="shared" si="19"/>
        <v>0</v>
      </c>
      <c r="Q200" s="350">
        <f t="shared" si="20"/>
        <v>1</v>
      </c>
      <c r="R200" s="352" t="str">
        <f t="shared" si="16"/>
        <v/>
      </c>
      <c r="S200" s="352" t="str">
        <f t="shared" si="17"/>
        <v/>
      </c>
      <c r="T200" s="352" t="str">
        <f t="shared" si="18"/>
        <v/>
      </c>
    </row>
    <row r="201" spans="1:20">
      <c r="A201" s="28">
        <v>191</v>
      </c>
      <c r="B201" s="17"/>
      <c r="C201" s="17"/>
      <c r="D201" s="158"/>
      <c r="E201" s="18"/>
      <c r="F201" s="30"/>
      <c r="G201" s="322"/>
      <c r="H201" s="23"/>
      <c r="I201" s="211"/>
      <c r="J201" s="24"/>
      <c r="K201" s="25"/>
      <c r="L201" s="31"/>
      <c r="M201" s="352" t="str">
        <f t="shared" si="14"/>
        <v/>
      </c>
      <c r="N201" s="324"/>
      <c r="O201" s="348" t="str">
        <f>IF(OR($B201="",$C201="",$D201="",$E201="",$F201=""),"",$G201/VLOOKUP($F201,Euro!$A:$C,3,FALSE))</f>
        <v/>
      </c>
      <c r="P201" s="349" t="b">
        <f t="shared" si="19"/>
        <v>0</v>
      </c>
      <c r="Q201" s="350">
        <f t="shared" si="20"/>
        <v>1</v>
      </c>
      <c r="R201" s="352" t="str">
        <f t="shared" si="16"/>
        <v/>
      </c>
      <c r="S201" s="352" t="str">
        <f t="shared" si="17"/>
        <v/>
      </c>
      <c r="T201" s="352" t="str">
        <f t="shared" si="18"/>
        <v/>
      </c>
    </row>
    <row r="202" spans="1:20">
      <c r="A202" s="28">
        <v>192</v>
      </c>
      <c r="B202" s="17"/>
      <c r="C202" s="17"/>
      <c r="D202" s="158"/>
      <c r="E202" s="18"/>
      <c r="F202" s="30"/>
      <c r="G202" s="322"/>
      <c r="H202" s="23"/>
      <c r="I202" s="211"/>
      <c r="J202" s="24"/>
      <c r="K202" s="25"/>
      <c r="L202" s="31"/>
      <c r="M202" s="352" t="str">
        <f t="shared" ref="M202:M310" si="21">IF(
OR(
$B202="",$C202="",$E202="",$F202="",$F202&lt;an_initial,$F202&gt;an_final,$P202=FALSE),"",IF(
$G202="","",IF(
OR(
$H202="X",$H202="x"),60*$O202/10000,IF(
OR(
$I202="X",$I202="x"),40*$O202/10000,IF(
OR(
$K202="X",$K202="x"),60*(
IF(
$Q202&lt;=5,0.3,0.2))*$O202/10000,IF(
OR(
$L202="X",$L202="x"),40*(
IF(
$Q202&lt;=5,0.3,0.2))*$O202/10000,""))))))</f>
        <v/>
      </c>
      <c r="N202" s="324"/>
      <c r="O202" s="348" t="str">
        <f>IF(OR($B202="",$C202="",$D202="",$E202="",$F202=""),"",$G202/VLOOKUP($F202,Euro!$A:$C,3,FALSE))</f>
        <v/>
      </c>
      <c r="P202" s="349" t="b">
        <f t="shared" si="19"/>
        <v>0</v>
      </c>
      <c r="Q202" s="350">
        <f t="shared" si="20"/>
        <v>1</v>
      </c>
      <c r="R202" s="352" t="str">
        <f t="shared" ref="R202:R265" si="22">IF(
OR(
$B202="",$C202="",$E202="",$F202="",$F202&lt;an_initial,$F202&gt;an_final,$P202=FALSE),"",IF(
$G202="","",IF(
OR(
$H202="X",$H202="x"),60*$O202/10000,"")))</f>
        <v/>
      </c>
      <c r="S202" s="352" t="str">
        <f t="shared" ref="S202:S265" si="23">IF(
OR(
$B202="",$C202="",$E202="",$F202="",$F202&lt;an_initial,$F202&gt;an_final,$P202=FALSE),"",IF(
$G202="","",IF(
OR(
$I202="X",$I202="x"),40*$O202/10000,"")))</f>
        <v/>
      </c>
      <c r="T202" s="352" t="str">
        <f t="shared" ref="T202:T265" si="24">IF(
OR(
$B202="",$C202="",$E202="",$F202="",$F202&lt;an_initial,$F202&gt;an_final,$P202=FALSE),"",IF(
$G202="","",IF(
OR(
$K202="X",$K202="x"),60*(
IF(
$Q202&lt;=5,0.3,0.2))*$O202/10000,IF(
OR(
$L202="X",$L202="x"),40*(
IF(
$Q202&lt;=5,0.3,0.2))*$O202/10000,""))))</f>
        <v/>
      </c>
    </row>
    <row r="203" spans="1:20">
      <c r="A203" s="28">
        <v>193</v>
      </c>
      <c r="B203" s="17"/>
      <c r="C203" s="17"/>
      <c r="D203" s="158"/>
      <c r="E203" s="18"/>
      <c r="F203" s="30"/>
      <c r="G203" s="322"/>
      <c r="H203" s="23"/>
      <c r="I203" s="211"/>
      <c r="J203" s="24"/>
      <c r="K203" s="25"/>
      <c r="L203" s="31"/>
      <c r="M203" s="352" t="str">
        <f t="shared" si="21"/>
        <v/>
      </c>
      <c r="N203" s="324"/>
      <c r="O203" s="348" t="str">
        <f>IF(OR($B203="",$C203="",$D203="",$E203="",$F203=""),"",$G203/VLOOKUP($F203,Euro!$A:$C,3,FALSE))</f>
        <v/>
      </c>
      <c r="P203" s="349" t="b">
        <f t="shared" ref="P203:P310" si="25">IF(nume_candidat="",FALSE,ISNUMBER(SEARCH(nume_candidat,$B203)))</f>
        <v>0</v>
      </c>
      <c r="Q203" s="350">
        <f t="shared" si="20"/>
        <v>1</v>
      </c>
      <c r="R203" s="352" t="str">
        <f t="shared" si="22"/>
        <v/>
      </c>
      <c r="S203" s="352" t="str">
        <f t="shared" si="23"/>
        <v/>
      </c>
      <c r="T203" s="352" t="str">
        <f t="shared" si="24"/>
        <v/>
      </c>
    </row>
    <row r="204" spans="1:20">
      <c r="A204" s="28">
        <v>194</v>
      </c>
      <c r="B204" s="17"/>
      <c r="C204" s="17"/>
      <c r="D204" s="158"/>
      <c r="E204" s="18"/>
      <c r="F204" s="30"/>
      <c r="G204" s="322"/>
      <c r="H204" s="23"/>
      <c r="I204" s="211"/>
      <c r="J204" s="24"/>
      <c r="K204" s="25"/>
      <c r="L204" s="31"/>
      <c r="M204" s="352" t="str">
        <f t="shared" si="21"/>
        <v/>
      </c>
      <c r="N204" s="324"/>
      <c r="O204" s="348" t="str">
        <f>IF(OR($B204="",$C204="",$D204="",$E204="",$F204=""),"",$G204/VLOOKUP($F204,Euro!$A:$C,3,FALSE))</f>
        <v/>
      </c>
      <c r="P204" s="349" t="b">
        <f t="shared" si="25"/>
        <v>0</v>
      </c>
      <c r="Q204" s="350">
        <f t="shared" ref="Q204:Q310" si="26">LEN(B204)-LEN(SUBSTITUTE(B204,",",""))+1</f>
        <v>1</v>
      </c>
      <c r="R204" s="352" t="str">
        <f t="shared" si="22"/>
        <v/>
      </c>
      <c r="S204" s="352" t="str">
        <f t="shared" si="23"/>
        <v/>
      </c>
      <c r="T204" s="352" t="str">
        <f t="shared" si="24"/>
        <v/>
      </c>
    </row>
    <row r="205" spans="1:20">
      <c r="A205" s="28">
        <v>195</v>
      </c>
      <c r="B205" s="17"/>
      <c r="C205" s="17"/>
      <c r="D205" s="158"/>
      <c r="E205" s="18"/>
      <c r="F205" s="30"/>
      <c r="G205" s="322"/>
      <c r="H205" s="23"/>
      <c r="I205" s="211"/>
      <c r="J205" s="24"/>
      <c r="K205" s="25"/>
      <c r="L205" s="31"/>
      <c r="M205" s="352" t="str">
        <f t="shared" si="21"/>
        <v/>
      </c>
      <c r="N205" s="324"/>
      <c r="O205" s="348" t="str">
        <f>IF(OR($B205="",$C205="",$D205="",$E205="",$F205=""),"",$G205/VLOOKUP($F205,Euro!$A:$C,3,FALSE))</f>
        <v/>
      </c>
      <c r="P205" s="349" t="b">
        <f t="shared" si="25"/>
        <v>0</v>
      </c>
      <c r="Q205" s="350">
        <f t="shared" si="26"/>
        <v>1</v>
      </c>
      <c r="R205" s="352" t="str">
        <f t="shared" si="22"/>
        <v/>
      </c>
      <c r="S205" s="352" t="str">
        <f t="shared" si="23"/>
        <v/>
      </c>
      <c r="T205" s="352" t="str">
        <f t="shared" si="24"/>
        <v/>
      </c>
    </row>
    <row r="206" spans="1:20">
      <c r="A206" s="28">
        <v>196</v>
      </c>
      <c r="B206" s="17"/>
      <c r="C206" s="17"/>
      <c r="D206" s="158"/>
      <c r="E206" s="18"/>
      <c r="F206" s="30"/>
      <c r="G206" s="322"/>
      <c r="H206" s="23"/>
      <c r="I206" s="211"/>
      <c r="J206" s="24"/>
      <c r="K206" s="25"/>
      <c r="L206" s="31"/>
      <c r="M206" s="352" t="str">
        <f t="shared" si="21"/>
        <v/>
      </c>
      <c r="N206" s="324"/>
      <c r="O206" s="348" t="str">
        <f>IF(OR($B206="",$C206="",$D206="",$E206="",$F206=""),"",$G206/VLOOKUP($F206,Euro!$A:$C,3,FALSE))</f>
        <v/>
      </c>
      <c r="P206" s="349" t="b">
        <f t="shared" si="25"/>
        <v>0</v>
      </c>
      <c r="Q206" s="350">
        <f t="shared" si="26"/>
        <v>1</v>
      </c>
      <c r="R206" s="352" t="str">
        <f t="shared" si="22"/>
        <v/>
      </c>
      <c r="S206" s="352" t="str">
        <f t="shared" si="23"/>
        <v/>
      </c>
      <c r="T206" s="352" t="str">
        <f t="shared" si="24"/>
        <v/>
      </c>
    </row>
    <row r="207" spans="1:20">
      <c r="A207" s="28">
        <v>197</v>
      </c>
      <c r="B207" s="17"/>
      <c r="C207" s="17"/>
      <c r="D207" s="158"/>
      <c r="E207" s="18"/>
      <c r="F207" s="30"/>
      <c r="G207" s="322"/>
      <c r="H207" s="23"/>
      <c r="I207" s="211"/>
      <c r="J207" s="24"/>
      <c r="K207" s="25"/>
      <c r="L207" s="31"/>
      <c r="M207" s="352" t="str">
        <f t="shared" si="21"/>
        <v/>
      </c>
      <c r="N207" s="324"/>
      <c r="O207" s="348" t="str">
        <f>IF(OR($B207="",$C207="",$D207="",$E207="",$F207=""),"",$G207/VLOOKUP($F207,Euro!$A:$C,3,FALSE))</f>
        <v/>
      </c>
      <c r="P207" s="349" t="b">
        <f t="shared" si="25"/>
        <v>0</v>
      </c>
      <c r="Q207" s="350">
        <f t="shared" si="26"/>
        <v>1</v>
      </c>
      <c r="R207" s="352" t="str">
        <f t="shared" si="22"/>
        <v/>
      </c>
      <c r="S207" s="352" t="str">
        <f t="shared" si="23"/>
        <v/>
      </c>
      <c r="T207" s="352" t="str">
        <f t="shared" si="24"/>
        <v/>
      </c>
    </row>
    <row r="208" spans="1:20">
      <c r="A208" s="28">
        <v>198</v>
      </c>
      <c r="B208" s="17"/>
      <c r="C208" s="17"/>
      <c r="D208" s="158"/>
      <c r="E208" s="18"/>
      <c r="F208" s="30"/>
      <c r="G208" s="322"/>
      <c r="H208" s="23"/>
      <c r="I208" s="211"/>
      <c r="J208" s="24"/>
      <c r="K208" s="25"/>
      <c r="L208" s="31"/>
      <c r="M208" s="352" t="str">
        <f t="shared" si="21"/>
        <v/>
      </c>
      <c r="N208" s="324"/>
      <c r="O208" s="348" t="str">
        <f>IF(OR($B208="",$C208="",$D208="",$E208="",$F208=""),"",$G208/VLOOKUP($F208,Euro!$A:$C,3,FALSE))</f>
        <v/>
      </c>
      <c r="P208" s="349" t="b">
        <f t="shared" si="25"/>
        <v>0</v>
      </c>
      <c r="Q208" s="350">
        <f t="shared" si="26"/>
        <v>1</v>
      </c>
      <c r="R208" s="352" t="str">
        <f t="shared" si="22"/>
        <v/>
      </c>
      <c r="S208" s="352" t="str">
        <f t="shared" si="23"/>
        <v/>
      </c>
      <c r="T208" s="352" t="str">
        <f t="shared" si="24"/>
        <v/>
      </c>
    </row>
    <row r="209" spans="1:20">
      <c r="A209" s="28">
        <v>199</v>
      </c>
      <c r="B209" s="17"/>
      <c r="C209" s="17"/>
      <c r="D209" s="158"/>
      <c r="E209" s="18"/>
      <c r="F209" s="30"/>
      <c r="G209" s="322"/>
      <c r="H209" s="23"/>
      <c r="I209" s="211"/>
      <c r="J209" s="24"/>
      <c r="K209" s="25"/>
      <c r="L209" s="31"/>
      <c r="M209" s="352" t="str">
        <f t="shared" si="21"/>
        <v/>
      </c>
      <c r="N209" s="324"/>
      <c r="O209" s="348" t="str">
        <f>IF(OR($B209="",$C209="",$D209="",$E209="",$F209=""),"",$G209/VLOOKUP($F209,Euro!$A:$C,3,FALSE))</f>
        <v/>
      </c>
      <c r="P209" s="349" t="b">
        <f t="shared" si="25"/>
        <v>0</v>
      </c>
      <c r="Q209" s="350">
        <f t="shared" si="26"/>
        <v>1</v>
      </c>
      <c r="R209" s="352" t="str">
        <f t="shared" si="22"/>
        <v/>
      </c>
      <c r="S209" s="352" t="str">
        <f t="shared" si="23"/>
        <v/>
      </c>
      <c r="T209" s="352" t="str">
        <f t="shared" si="24"/>
        <v/>
      </c>
    </row>
    <row r="210" spans="1:20">
      <c r="A210" s="28">
        <v>200</v>
      </c>
      <c r="B210" s="17"/>
      <c r="C210" s="17"/>
      <c r="D210" s="158"/>
      <c r="E210" s="18"/>
      <c r="F210" s="30"/>
      <c r="G210" s="322"/>
      <c r="H210" s="23"/>
      <c r="I210" s="410"/>
      <c r="J210" s="24"/>
      <c r="K210" s="25"/>
      <c r="L210" s="31"/>
      <c r="M210" s="352" t="str">
        <f t="shared" si="21"/>
        <v/>
      </c>
      <c r="N210" s="324"/>
      <c r="O210" s="348" t="str">
        <f>IF(OR($B210="",$C210="",$D210="",$E210="",$F210=""),"",$G210/VLOOKUP($F210,Euro!$A:$C,3,FALSE))</f>
        <v/>
      </c>
      <c r="P210" s="349" t="b">
        <f t="shared" si="25"/>
        <v>0</v>
      </c>
      <c r="Q210" s="350">
        <f t="shared" ref="Q210:Q260" si="27">LEN(B210)-LEN(SUBSTITUTE(B210,",",""))+1</f>
        <v>1</v>
      </c>
      <c r="R210" s="352" t="str">
        <f t="shared" si="22"/>
        <v/>
      </c>
      <c r="S210" s="352" t="str">
        <f t="shared" si="23"/>
        <v/>
      </c>
      <c r="T210" s="352" t="str">
        <f t="shared" si="24"/>
        <v/>
      </c>
    </row>
    <row r="211" spans="1:20">
      <c r="A211" s="28">
        <v>201</v>
      </c>
      <c r="B211" s="17"/>
      <c r="C211" s="17"/>
      <c r="D211" s="158"/>
      <c r="E211" s="18"/>
      <c r="F211" s="30"/>
      <c r="G211" s="322"/>
      <c r="H211" s="23"/>
      <c r="I211" s="410"/>
      <c r="J211" s="24"/>
      <c r="K211" s="25"/>
      <c r="L211" s="31"/>
      <c r="M211" s="352" t="str">
        <f t="shared" si="21"/>
        <v/>
      </c>
      <c r="N211" s="324"/>
      <c r="O211" s="348" t="str">
        <f>IF(OR($B211="",$C211="",$D211="",$E211="",$F211=""),"",$G211/VLOOKUP($F211,Euro!$A:$C,3,FALSE))</f>
        <v/>
      </c>
      <c r="P211" s="349" t="b">
        <f t="shared" si="25"/>
        <v>0</v>
      </c>
      <c r="Q211" s="350">
        <f t="shared" si="27"/>
        <v>1</v>
      </c>
      <c r="R211" s="352" t="str">
        <f t="shared" si="22"/>
        <v/>
      </c>
      <c r="S211" s="352" t="str">
        <f t="shared" si="23"/>
        <v/>
      </c>
      <c r="T211" s="352" t="str">
        <f t="shared" si="24"/>
        <v/>
      </c>
    </row>
    <row r="212" spans="1:20">
      <c r="A212" s="28">
        <v>202</v>
      </c>
      <c r="B212" s="17"/>
      <c r="C212" s="17"/>
      <c r="D212" s="158"/>
      <c r="E212" s="18"/>
      <c r="F212" s="30"/>
      <c r="G212" s="322"/>
      <c r="H212" s="23"/>
      <c r="I212" s="410"/>
      <c r="J212" s="24"/>
      <c r="K212" s="25"/>
      <c r="L212" s="31"/>
      <c r="M212" s="352" t="str">
        <f t="shared" si="21"/>
        <v/>
      </c>
      <c r="N212" s="324"/>
      <c r="O212" s="348" t="str">
        <f>IF(OR($B212="",$C212="",$D212="",$E212="",$F212=""),"",$G212/VLOOKUP($F212,Euro!$A:$C,3,FALSE))</f>
        <v/>
      </c>
      <c r="P212" s="349" t="b">
        <f t="shared" si="25"/>
        <v>0</v>
      </c>
      <c r="Q212" s="350">
        <f t="shared" si="27"/>
        <v>1</v>
      </c>
      <c r="R212" s="352" t="str">
        <f t="shared" si="22"/>
        <v/>
      </c>
      <c r="S212" s="352" t="str">
        <f t="shared" si="23"/>
        <v/>
      </c>
      <c r="T212" s="352" t="str">
        <f t="shared" si="24"/>
        <v/>
      </c>
    </row>
    <row r="213" spans="1:20">
      <c r="A213" s="28">
        <v>203</v>
      </c>
      <c r="B213" s="17"/>
      <c r="C213" s="17"/>
      <c r="D213" s="158"/>
      <c r="E213" s="18"/>
      <c r="F213" s="30"/>
      <c r="G213" s="322"/>
      <c r="H213" s="23"/>
      <c r="I213" s="410"/>
      <c r="J213" s="24"/>
      <c r="K213" s="25"/>
      <c r="L213" s="31"/>
      <c r="M213" s="352" t="str">
        <f t="shared" si="21"/>
        <v/>
      </c>
      <c r="N213" s="324"/>
      <c r="O213" s="348" t="str">
        <f>IF(OR($B213="",$C213="",$D213="",$E213="",$F213=""),"",$G213/VLOOKUP($F213,Euro!$A:$C,3,FALSE))</f>
        <v/>
      </c>
      <c r="P213" s="349" t="b">
        <f t="shared" si="25"/>
        <v>0</v>
      </c>
      <c r="Q213" s="350">
        <f t="shared" si="27"/>
        <v>1</v>
      </c>
      <c r="R213" s="352" t="str">
        <f t="shared" si="22"/>
        <v/>
      </c>
      <c r="S213" s="352" t="str">
        <f t="shared" si="23"/>
        <v/>
      </c>
      <c r="T213" s="352" t="str">
        <f t="shared" si="24"/>
        <v/>
      </c>
    </row>
    <row r="214" spans="1:20">
      <c r="A214" s="28">
        <v>204</v>
      </c>
      <c r="B214" s="17"/>
      <c r="C214" s="17"/>
      <c r="D214" s="158"/>
      <c r="E214" s="18"/>
      <c r="F214" s="30"/>
      <c r="G214" s="322"/>
      <c r="H214" s="23"/>
      <c r="I214" s="410"/>
      <c r="J214" s="24"/>
      <c r="K214" s="25"/>
      <c r="L214" s="31"/>
      <c r="M214" s="352" t="str">
        <f t="shared" si="21"/>
        <v/>
      </c>
      <c r="N214" s="324"/>
      <c r="O214" s="348" t="str">
        <f>IF(OR($B214="",$C214="",$D214="",$E214="",$F214=""),"",$G214/VLOOKUP($F214,Euro!$A:$C,3,FALSE))</f>
        <v/>
      </c>
      <c r="P214" s="349" t="b">
        <f t="shared" si="25"/>
        <v>0</v>
      </c>
      <c r="Q214" s="350">
        <f t="shared" si="27"/>
        <v>1</v>
      </c>
      <c r="R214" s="352" t="str">
        <f t="shared" si="22"/>
        <v/>
      </c>
      <c r="S214" s="352" t="str">
        <f t="shared" si="23"/>
        <v/>
      </c>
      <c r="T214" s="352" t="str">
        <f t="shared" si="24"/>
        <v/>
      </c>
    </row>
    <row r="215" spans="1:20">
      <c r="A215" s="28">
        <v>205</v>
      </c>
      <c r="B215" s="17"/>
      <c r="C215" s="17"/>
      <c r="D215" s="158"/>
      <c r="E215" s="18"/>
      <c r="F215" s="30"/>
      <c r="G215" s="322"/>
      <c r="H215" s="23"/>
      <c r="I215" s="410"/>
      <c r="J215" s="24"/>
      <c r="K215" s="25"/>
      <c r="L215" s="31"/>
      <c r="M215" s="352" t="str">
        <f t="shared" si="21"/>
        <v/>
      </c>
      <c r="N215" s="324"/>
      <c r="O215" s="348" t="str">
        <f>IF(OR($B215="",$C215="",$D215="",$E215="",$F215=""),"",$G215/VLOOKUP($F215,Euro!$A:$C,3,FALSE))</f>
        <v/>
      </c>
      <c r="P215" s="349" t="b">
        <f t="shared" si="25"/>
        <v>0</v>
      </c>
      <c r="Q215" s="350">
        <f t="shared" si="27"/>
        <v>1</v>
      </c>
      <c r="R215" s="352" t="str">
        <f t="shared" si="22"/>
        <v/>
      </c>
      <c r="S215" s="352" t="str">
        <f t="shared" si="23"/>
        <v/>
      </c>
      <c r="T215" s="352" t="str">
        <f t="shared" si="24"/>
        <v/>
      </c>
    </row>
    <row r="216" spans="1:20">
      <c r="A216" s="28">
        <v>206</v>
      </c>
      <c r="B216" s="17"/>
      <c r="C216" s="17"/>
      <c r="D216" s="158"/>
      <c r="E216" s="18"/>
      <c r="F216" s="30"/>
      <c r="G216" s="322"/>
      <c r="H216" s="23"/>
      <c r="I216" s="410"/>
      <c r="J216" s="24"/>
      <c r="K216" s="25"/>
      <c r="L216" s="31"/>
      <c r="M216" s="352" t="str">
        <f t="shared" si="21"/>
        <v/>
      </c>
      <c r="N216" s="324"/>
      <c r="O216" s="348" t="str">
        <f>IF(OR($B216="",$C216="",$D216="",$E216="",$F216=""),"",$G216/VLOOKUP($F216,Euro!$A:$C,3,FALSE))</f>
        <v/>
      </c>
      <c r="P216" s="349" t="b">
        <f t="shared" si="25"/>
        <v>0</v>
      </c>
      <c r="Q216" s="350">
        <f t="shared" si="27"/>
        <v>1</v>
      </c>
      <c r="R216" s="352" t="str">
        <f t="shared" si="22"/>
        <v/>
      </c>
      <c r="S216" s="352" t="str">
        <f t="shared" si="23"/>
        <v/>
      </c>
      <c r="T216" s="352" t="str">
        <f t="shared" si="24"/>
        <v/>
      </c>
    </row>
    <row r="217" spans="1:20">
      <c r="A217" s="28">
        <v>207</v>
      </c>
      <c r="B217" s="17"/>
      <c r="C217" s="17"/>
      <c r="D217" s="158"/>
      <c r="E217" s="18"/>
      <c r="F217" s="30"/>
      <c r="G217" s="322"/>
      <c r="H217" s="23"/>
      <c r="I217" s="410"/>
      <c r="J217" s="24"/>
      <c r="K217" s="25"/>
      <c r="L217" s="31"/>
      <c r="M217" s="352" t="str">
        <f t="shared" si="21"/>
        <v/>
      </c>
      <c r="N217" s="324"/>
      <c r="O217" s="348" t="str">
        <f>IF(OR($B217="",$C217="",$D217="",$E217="",$F217=""),"",$G217/VLOOKUP($F217,Euro!$A:$C,3,FALSE))</f>
        <v/>
      </c>
      <c r="P217" s="349" t="b">
        <f t="shared" si="25"/>
        <v>0</v>
      </c>
      <c r="Q217" s="350">
        <f t="shared" si="27"/>
        <v>1</v>
      </c>
      <c r="R217" s="352" t="str">
        <f t="shared" si="22"/>
        <v/>
      </c>
      <c r="S217" s="352" t="str">
        <f t="shared" si="23"/>
        <v/>
      </c>
      <c r="T217" s="352" t="str">
        <f t="shared" si="24"/>
        <v/>
      </c>
    </row>
    <row r="218" spans="1:20">
      <c r="A218" s="28">
        <v>208</v>
      </c>
      <c r="B218" s="17"/>
      <c r="C218" s="17"/>
      <c r="D218" s="158"/>
      <c r="E218" s="18"/>
      <c r="F218" s="30"/>
      <c r="G218" s="322"/>
      <c r="H218" s="23"/>
      <c r="I218" s="410"/>
      <c r="J218" s="24"/>
      <c r="K218" s="25"/>
      <c r="L218" s="31"/>
      <c r="M218" s="352" t="str">
        <f t="shared" si="21"/>
        <v/>
      </c>
      <c r="N218" s="324"/>
      <c r="O218" s="348" t="str">
        <f>IF(OR($B218="",$C218="",$D218="",$E218="",$F218=""),"",$G218/VLOOKUP($F218,Euro!$A:$C,3,FALSE))</f>
        <v/>
      </c>
      <c r="P218" s="349" t="b">
        <f t="shared" si="25"/>
        <v>0</v>
      </c>
      <c r="Q218" s="350">
        <f t="shared" si="27"/>
        <v>1</v>
      </c>
      <c r="R218" s="352" t="str">
        <f t="shared" si="22"/>
        <v/>
      </c>
      <c r="S218" s="352" t="str">
        <f t="shared" si="23"/>
        <v/>
      </c>
      <c r="T218" s="352" t="str">
        <f t="shared" si="24"/>
        <v/>
      </c>
    </row>
    <row r="219" spans="1:20">
      <c r="A219" s="28">
        <v>209</v>
      </c>
      <c r="B219" s="17"/>
      <c r="C219" s="17"/>
      <c r="D219" s="158"/>
      <c r="E219" s="18"/>
      <c r="F219" s="30"/>
      <c r="G219" s="322"/>
      <c r="H219" s="23"/>
      <c r="I219" s="410"/>
      <c r="J219" s="24"/>
      <c r="K219" s="25"/>
      <c r="L219" s="31"/>
      <c r="M219" s="352" t="str">
        <f t="shared" si="21"/>
        <v/>
      </c>
      <c r="N219" s="324"/>
      <c r="O219" s="348" t="str">
        <f>IF(OR($B219="",$C219="",$D219="",$E219="",$F219=""),"",$G219/VLOOKUP($F219,Euro!$A:$C,3,FALSE))</f>
        <v/>
      </c>
      <c r="P219" s="349" t="b">
        <f t="shared" si="25"/>
        <v>0</v>
      </c>
      <c r="Q219" s="350">
        <f t="shared" si="27"/>
        <v>1</v>
      </c>
      <c r="R219" s="352" t="str">
        <f t="shared" si="22"/>
        <v/>
      </c>
      <c r="S219" s="352" t="str">
        <f t="shared" si="23"/>
        <v/>
      </c>
      <c r="T219" s="352" t="str">
        <f t="shared" si="24"/>
        <v/>
      </c>
    </row>
    <row r="220" spans="1:20">
      <c r="A220" s="28">
        <v>210</v>
      </c>
      <c r="B220" s="17"/>
      <c r="C220" s="17"/>
      <c r="D220" s="158"/>
      <c r="E220" s="18"/>
      <c r="F220" s="30"/>
      <c r="G220" s="322"/>
      <c r="H220" s="23"/>
      <c r="I220" s="410"/>
      <c r="J220" s="24"/>
      <c r="K220" s="25"/>
      <c r="L220" s="31"/>
      <c r="M220" s="352" t="str">
        <f t="shared" si="21"/>
        <v/>
      </c>
      <c r="N220" s="324"/>
      <c r="O220" s="348" t="str">
        <f>IF(OR($B220="",$C220="",$D220="",$E220="",$F220=""),"",$G220/VLOOKUP($F220,Euro!$A:$C,3,FALSE))</f>
        <v/>
      </c>
      <c r="P220" s="349" t="b">
        <f t="shared" si="25"/>
        <v>0</v>
      </c>
      <c r="Q220" s="350">
        <f t="shared" si="27"/>
        <v>1</v>
      </c>
      <c r="R220" s="352" t="str">
        <f t="shared" si="22"/>
        <v/>
      </c>
      <c r="S220" s="352" t="str">
        <f t="shared" si="23"/>
        <v/>
      </c>
      <c r="T220" s="352" t="str">
        <f t="shared" si="24"/>
        <v/>
      </c>
    </row>
    <row r="221" spans="1:20">
      <c r="A221" s="28">
        <v>211</v>
      </c>
      <c r="B221" s="17"/>
      <c r="C221" s="17"/>
      <c r="D221" s="158"/>
      <c r="E221" s="18"/>
      <c r="F221" s="30"/>
      <c r="G221" s="322"/>
      <c r="H221" s="23"/>
      <c r="I221" s="410"/>
      <c r="J221" s="24"/>
      <c r="K221" s="25"/>
      <c r="L221" s="31"/>
      <c r="M221" s="352" t="str">
        <f t="shared" si="21"/>
        <v/>
      </c>
      <c r="N221" s="324"/>
      <c r="O221" s="348" t="str">
        <f>IF(OR($B221="",$C221="",$D221="",$E221="",$F221=""),"",$G221/VLOOKUP($F221,Euro!$A:$C,3,FALSE))</f>
        <v/>
      </c>
      <c r="P221" s="349" t="b">
        <f t="shared" si="25"/>
        <v>0</v>
      </c>
      <c r="Q221" s="350">
        <f t="shared" si="27"/>
        <v>1</v>
      </c>
      <c r="R221" s="352" t="str">
        <f t="shared" si="22"/>
        <v/>
      </c>
      <c r="S221" s="352" t="str">
        <f t="shared" si="23"/>
        <v/>
      </c>
      <c r="T221" s="352" t="str">
        <f t="shared" si="24"/>
        <v/>
      </c>
    </row>
    <row r="222" spans="1:20">
      <c r="A222" s="28">
        <v>212</v>
      </c>
      <c r="B222" s="17"/>
      <c r="C222" s="17"/>
      <c r="D222" s="158"/>
      <c r="E222" s="18"/>
      <c r="F222" s="30"/>
      <c r="G222" s="322"/>
      <c r="H222" s="23"/>
      <c r="I222" s="410"/>
      <c r="J222" s="24"/>
      <c r="K222" s="25"/>
      <c r="L222" s="31"/>
      <c r="M222" s="352" t="str">
        <f t="shared" si="21"/>
        <v/>
      </c>
      <c r="N222" s="324"/>
      <c r="O222" s="348" t="str">
        <f>IF(OR($B222="",$C222="",$D222="",$E222="",$F222=""),"",$G222/VLOOKUP($F222,Euro!$A:$C,3,FALSE))</f>
        <v/>
      </c>
      <c r="P222" s="349" t="b">
        <f t="shared" si="25"/>
        <v>0</v>
      </c>
      <c r="Q222" s="350">
        <f t="shared" si="27"/>
        <v>1</v>
      </c>
      <c r="R222" s="352" t="str">
        <f t="shared" si="22"/>
        <v/>
      </c>
      <c r="S222" s="352" t="str">
        <f t="shared" si="23"/>
        <v/>
      </c>
      <c r="T222" s="352" t="str">
        <f t="shared" si="24"/>
        <v/>
      </c>
    </row>
    <row r="223" spans="1:20">
      <c r="A223" s="28">
        <v>213</v>
      </c>
      <c r="B223" s="17"/>
      <c r="C223" s="17"/>
      <c r="D223" s="158"/>
      <c r="E223" s="18"/>
      <c r="F223" s="30"/>
      <c r="G223" s="322"/>
      <c r="H223" s="23"/>
      <c r="I223" s="410"/>
      <c r="J223" s="24"/>
      <c r="K223" s="25"/>
      <c r="L223" s="31"/>
      <c r="M223" s="352" t="str">
        <f t="shared" si="21"/>
        <v/>
      </c>
      <c r="N223" s="324"/>
      <c r="O223" s="348" t="str">
        <f>IF(OR($B223="",$C223="",$D223="",$E223="",$F223=""),"",$G223/VLOOKUP($F223,Euro!$A:$C,3,FALSE))</f>
        <v/>
      </c>
      <c r="P223" s="349" t="b">
        <f t="shared" si="25"/>
        <v>0</v>
      </c>
      <c r="Q223" s="350">
        <f t="shared" si="27"/>
        <v>1</v>
      </c>
      <c r="R223" s="352" t="str">
        <f t="shared" si="22"/>
        <v/>
      </c>
      <c r="S223" s="352" t="str">
        <f t="shared" si="23"/>
        <v/>
      </c>
      <c r="T223" s="352" t="str">
        <f t="shared" si="24"/>
        <v/>
      </c>
    </row>
    <row r="224" spans="1:20">
      <c r="A224" s="28">
        <v>214</v>
      </c>
      <c r="B224" s="17"/>
      <c r="C224" s="17"/>
      <c r="D224" s="158"/>
      <c r="E224" s="18"/>
      <c r="F224" s="30"/>
      <c r="G224" s="322"/>
      <c r="H224" s="23"/>
      <c r="I224" s="410"/>
      <c r="J224" s="24"/>
      <c r="K224" s="25"/>
      <c r="L224" s="31"/>
      <c r="M224" s="352" t="str">
        <f t="shared" si="21"/>
        <v/>
      </c>
      <c r="N224" s="324"/>
      <c r="O224" s="348" t="str">
        <f>IF(OR($B224="",$C224="",$D224="",$E224="",$F224=""),"",$G224/VLOOKUP($F224,Euro!$A:$C,3,FALSE))</f>
        <v/>
      </c>
      <c r="P224" s="349" t="b">
        <f t="shared" si="25"/>
        <v>0</v>
      </c>
      <c r="Q224" s="350">
        <f t="shared" si="27"/>
        <v>1</v>
      </c>
      <c r="R224" s="352" t="str">
        <f t="shared" si="22"/>
        <v/>
      </c>
      <c r="S224" s="352" t="str">
        <f t="shared" si="23"/>
        <v/>
      </c>
      <c r="T224" s="352" t="str">
        <f t="shared" si="24"/>
        <v/>
      </c>
    </row>
    <row r="225" spans="1:20">
      <c r="A225" s="28">
        <v>215</v>
      </c>
      <c r="B225" s="17"/>
      <c r="C225" s="17"/>
      <c r="D225" s="158"/>
      <c r="E225" s="18"/>
      <c r="F225" s="30"/>
      <c r="G225" s="322"/>
      <c r="H225" s="23"/>
      <c r="I225" s="410"/>
      <c r="J225" s="24"/>
      <c r="K225" s="25"/>
      <c r="L225" s="31"/>
      <c r="M225" s="352" t="str">
        <f t="shared" si="21"/>
        <v/>
      </c>
      <c r="N225" s="324"/>
      <c r="O225" s="348" t="str">
        <f>IF(OR($B225="",$C225="",$D225="",$E225="",$F225=""),"",$G225/VLOOKUP($F225,Euro!$A:$C,3,FALSE))</f>
        <v/>
      </c>
      <c r="P225" s="349" t="b">
        <f t="shared" si="25"/>
        <v>0</v>
      </c>
      <c r="Q225" s="350">
        <f t="shared" si="27"/>
        <v>1</v>
      </c>
      <c r="R225" s="352" t="str">
        <f t="shared" si="22"/>
        <v/>
      </c>
      <c r="S225" s="352" t="str">
        <f t="shared" si="23"/>
        <v/>
      </c>
      <c r="T225" s="352" t="str">
        <f t="shared" si="24"/>
        <v/>
      </c>
    </row>
    <row r="226" spans="1:20">
      <c r="A226" s="28">
        <v>216</v>
      </c>
      <c r="B226" s="17"/>
      <c r="C226" s="17"/>
      <c r="D226" s="158"/>
      <c r="E226" s="18"/>
      <c r="F226" s="30"/>
      <c r="G226" s="322"/>
      <c r="H226" s="23"/>
      <c r="I226" s="410"/>
      <c r="J226" s="24"/>
      <c r="K226" s="25"/>
      <c r="L226" s="31"/>
      <c r="M226" s="352" t="str">
        <f t="shared" si="21"/>
        <v/>
      </c>
      <c r="N226" s="324"/>
      <c r="O226" s="348" t="str">
        <f>IF(OR($B226="",$C226="",$D226="",$E226="",$F226=""),"",$G226/VLOOKUP($F226,Euro!$A:$C,3,FALSE))</f>
        <v/>
      </c>
      <c r="P226" s="349" t="b">
        <f t="shared" si="25"/>
        <v>0</v>
      </c>
      <c r="Q226" s="350">
        <f t="shared" si="27"/>
        <v>1</v>
      </c>
      <c r="R226" s="352" t="str">
        <f t="shared" si="22"/>
        <v/>
      </c>
      <c r="S226" s="352" t="str">
        <f t="shared" si="23"/>
        <v/>
      </c>
      <c r="T226" s="352" t="str">
        <f t="shared" si="24"/>
        <v/>
      </c>
    </row>
    <row r="227" spans="1:20">
      <c r="A227" s="28">
        <v>217</v>
      </c>
      <c r="B227" s="17"/>
      <c r="C227" s="17"/>
      <c r="D227" s="158"/>
      <c r="E227" s="18"/>
      <c r="F227" s="30"/>
      <c r="G227" s="322"/>
      <c r="H227" s="23"/>
      <c r="I227" s="410"/>
      <c r="J227" s="24"/>
      <c r="K227" s="25"/>
      <c r="L227" s="31"/>
      <c r="M227" s="352" t="str">
        <f t="shared" si="21"/>
        <v/>
      </c>
      <c r="N227" s="324"/>
      <c r="O227" s="348" t="str">
        <f>IF(OR($B227="",$C227="",$D227="",$E227="",$F227=""),"",$G227/VLOOKUP($F227,Euro!$A:$C,3,FALSE))</f>
        <v/>
      </c>
      <c r="P227" s="349" t="b">
        <f t="shared" si="25"/>
        <v>0</v>
      </c>
      <c r="Q227" s="350">
        <f t="shared" si="27"/>
        <v>1</v>
      </c>
      <c r="R227" s="352" t="str">
        <f t="shared" si="22"/>
        <v/>
      </c>
      <c r="S227" s="352" t="str">
        <f t="shared" si="23"/>
        <v/>
      </c>
      <c r="T227" s="352" t="str">
        <f t="shared" si="24"/>
        <v/>
      </c>
    </row>
    <row r="228" spans="1:20">
      <c r="A228" s="28">
        <v>218</v>
      </c>
      <c r="B228" s="17"/>
      <c r="C228" s="17"/>
      <c r="D228" s="158"/>
      <c r="E228" s="18"/>
      <c r="F228" s="30"/>
      <c r="G228" s="322"/>
      <c r="H228" s="23"/>
      <c r="I228" s="410"/>
      <c r="J228" s="24"/>
      <c r="K228" s="25"/>
      <c r="L228" s="31"/>
      <c r="M228" s="352" t="str">
        <f t="shared" si="21"/>
        <v/>
      </c>
      <c r="N228" s="324"/>
      <c r="O228" s="348" t="str">
        <f>IF(OR($B228="",$C228="",$D228="",$E228="",$F228=""),"",$G228/VLOOKUP($F228,Euro!$A:$C,3,FALSE))</f>
        <v/>
      </c>
      <c r="P228" s="349" t="b">
        <f t="shared" si="25"/>
        <v>0</v>
      </c>
      <c r="Q228" s="350">
        <f t="shared" si="27"/>
        <v>1</v>
      </c>
      <c r="R228" s="352" t="str">
        <f t="shared" si="22"/>
        <v/>
      </c>
      <c r="S228" s="352" t="str">
        <f t="shared" si="23"/>
        <v/>
      </c>
      <c r="T228" s="352" t="str">
        <f t="shared" si="24"/>
        <v/>
      </c>
    </row>
    <row r="229" spans="1:20">
      <c r="A229" s="28">
        <v>219</v>
      </c>
      <c r="B229" s="17"/>
      <c r="C229" s="17"/>
      <c r="D229" s="158"/>
      <c r="E229" s="18"/>
      <c r="F229" s="30"/>
      <c r="G229" s="322"/>
      <c r="H229" s="23"/>
      <c r="I229" s="410"/>
      <c r="J229" s="24"/>
      <c r="K229" s="25"/>
      <c r="L229" s="31"/>
      <c r="M229" s="352" t="str">
        <f t="shared" si="21"/>
        <v/>
      </c>
      <c r="N229" s="324"/>
      <c r="O229" s="348" t="str">
        <f>IF(OR($B229="",$C229="",$D229="",$E229="",$F229=""),"",$G229/VLOOKUP($F229,Euro!$A:$C,3,FALSE))</f>
        <v/>
      </c>
      <c r="P229" s="349" t="b">
        <f t="shared" si="25"/>
        <v>0</v>
      </c>
      <c r="Q229" s="350">
        <f t="shared" si="27"/>
        <v>1</v>
      </c>
      <c r="R229" s="352" t="str">
        <f t="shared" si="22"/>
        <v/>
      </c>
      <c r="S229" s="352" t="str">
        <f t="shared" si="23"/>
        <v/>
      </c>
      <c r="T229" s="352" t="str">
        <f t="shared" si="24"/>
        <v/>
      </c>
    </row>
    <row r="230" spans="1:20">
      <c r="A230" s="28">
        <v>220</v>
      </c>
      <c r="B230" s="17"/>
      <c r="C230" s="17"/>
      <c r="D230" s="158"/>
      <c r="E230" s="18"/>
      <c r="F230" s="30"/>
      <c r="G230" s="322"/>
      <c r="H230" s="23"/>
      <c r="I230" s="410"/>
      <c r="J230" s="24"/>
      <c r="K230" s="25"/>
      <c r="L230" s="31"/>
      <c r="M230" s="352" t="str">
        <f t="shared" si="21"/>
        <v/>
      </c>
      <c r="N230" s="324"/>
      <c r="O230" s="348" t="str">
        <f>IF(OR($B230="",$C230="",$D230="",$E230="",$F230=""),"",$G230/VLOOKUP($F230,Euro!$A:$C,3,FALSE))</f>
        <v/>
      </c>
      <c r="P230" s="349" t="b">
        <f t="shared" si="25"/>
        <v>0</v>
      </c>
      <c r="Q230" s="350">
        <f t="shared" si="27"/>
        <v>1</v>
      </c>
      <c r="R230" s="352" t="str">
        <f t="shared" si="22"/>
        <v/>
      </c>
      <c r="S230" s="352" t="str">
        <f t="shared" si="23"/>
        <v/>
      </c>
      <c r="T230" s="352" t="str">
        <f t="shared" si="24"/>
        <v/>
      </c>
    </row>
    <row r="231" spans="1:20">
      <c r="A231" s="28">
        <v>221</v>
      </c>
      <c r="B231" s="17"/>
      <c r="C231" s="17"/>
      <c r="D231" s="158"/>
      <c r="E231" s="18"/>
      <c r="F231" s="30"/>
      <c r="G231" s="322"/>
      <c r="H231" s="23"/>
      <c r="I231" s="410"/>
      <c r="J231" s="24"/>
      <c r="K231" s="25"/>
      <c r="L231" s="31"/>
      <c r="M231" s="352" t="str">
        <f t="shared" si="21"/>
        <v/>
      </c>
      <c r="N231" s="324"/>
      <c r="O231" s="348" t="str">
        <f>IF(OR($B231="",$C231="",$D231="",$E231="",$F231=""),"",$G231/VLOOKUP($F231,Euro!$A:$C,3,FALSE))</f>
        <v/>
      </c>
      <c r="P231" s="349" t="b">
        <f t="shared" si="25"/>
        <v>0</v>
      </c>
      <c r="Q231" s="350">
        <f t="shared" si="27"/>
        <v>1</v>
      </c>
      <c r="R231" s="352" t="str">
        <f t="shared" si="22"/>
        <v/>
      </c>
      <c r="S231" s="352" t="str">
        <f t="shared" si="23"/>
        <v/>
      </c>
      <c r="T231" s="352" t="str">
        <f t="shared" si="24"/>
        <v/>
      </c>
    </row>
    <row r="232" spans="1:20">
      <c r="A232" s="28">
        <v>222</v>
      </c>
      <c r="B232" s="17"/>
      <c r="C232" s="17"/>
      <c r="D232" s="158"/>
      <c r="E232" s="18"/>
      <c r="F232" s="30"/>
      <c r="G232" s="322"/>
      <c r="H232" s="23"/>
      <c r="I232" s="410"/>
      <c r="J232" s="24"/>
      <c r="K232" s="25"/>
      <c r="L232" s="31"/>
      <c r="M232" s="352" t="str">
        <f t="shared" si="21"/>
        <v/>
      </c>
      <c r="N232" s="324"/>
      <c r="O232" s="348" t="str">
        <f>IF(OR($B232="",$C232="",$D232="",$E232="",$F232=""),"",$G232/VLOOKUP($F232,Euro!$A:$C,3,FALSE))</f>
        <v/>
      </c>
      <c r="P232" s="349" t="b">
        <f t="shared" si="25"/>
        <v>0</v>
      </c>
      <c r="Q232" s="350">
        <f t="shared" si="27"/>
        <v>1</v>
      </c>
      <c r="R232" s="352" t="str">
        <f t="shared" si="22"/>
        <v/>
      </c>
      <c r="S232" s="352" t="str">
        <f t="shared" si="23"/>
        <v/>
      </c>
      <c r="T232" s="352" t="str">
        <f t="shared" si="24"/>
        <v/>
      </c>
    </row>
    <row r="233" spans="1:20">
      <c r="A233" s="28">
        <v>223</v>
      </c>
      <c r="B233" s="17"/>
      <c r="C233" s="17"/>
      <c r="D233" s="158"/>
      <c r="E233" s="18"/>
      <c r="F233" s="30"/>
      <c r="G233" s="322"/>
      <c r="H233" s="23"/>
      <c r="I233" s="410"/>
      <c r="J233" s="24"/>
      <c r="K233" s="25"/>
      <c r="L233" s="31"/>
      <c r="M233" s="352" t="str">
        <f t="shared" si="21"/>
        <v/>
      </c>
      <c r="N233" s="324"/>
      <c r="O233" s="348" t="str">
        <f>IF(OR($B233="",$C233="",$D233="",$E233="",$F233=""),"",$G233/VLOOKUP($F233,Euro!$A:$C,3,FALSE))</f>
        <v/>
      </c>
      <c r="P233" s="349" t="b">
        <f t="shared" si="25"/>
        <v>0</v>
      </c>
      <c r="Q233" s="350">
        <f t="shared" si="27"/>
        <v>1</v>
      </c>
      <c r="R233" s="352" t="str">
        <f t="shared" si="22"/>
        <v/>
      </c>
      <c r="S233" s="352" t="str">
        <f t="shared" si="23"/>
        <v/>
      </c>
      <c r="T233" s="352" t="str">
        <f t="shared" si="24"/>
        <v/>
      </c>
    </row>
    <row r="234" spans="1:20">
      <c r="A234" s="28">
        <v>224</v>
      </c>
      <c r="B234" s="17"/>
      <c r="C234" s="17"/>
      <c r="D234" s="158"/>
      <c r="E234" s="18"/>
      <c r="F234" s="30"/>
      <c r="G234" s="322"/>
      <c r="H234" s="23"/>
      <c r="I234" s="410"/>
      <c r="J234" s="24"/>
      <c r="K234" s="25"/>
      <c r="L234" s="31"/>
      <c r="M234" s="352" t="str">
        <f t="shared" si="21"/>
        <v/>
      </c>
      <c r="N234" s="324"/>
      <c r="O234" s="348" t="str">
        <f>IF(OR($B234="",$C234="",$D234="",$E234="",$F234=""),"",$G234/VLOOKUP($F234,Euro!$A:$C,3,FALSE))</f>
        <v/>
      </c>
      <c r="P234" s="349" t="b">
        <f t="shared" si="25"/>
        <v>0</v>
      </c>
      <c r="Q234" s="350">
        <f t="shared" si="27"/>
        <v>1</v>
      </c>
      <c r="R234" s="352" t="str">
        <f t="shared" si="22"/>
        <v/>
      </c>
      <c r="S234" s="352" t="str">
        <f t="shared" si="23"/>
        <v/>
      </c>
      <c r="T234" s="352" t="str">
        <f t="shared" si="24"/>
        <v/>
      </c>
    </row>
    <row r="235" spans="1:20">
      <c r="A235" s="28">
        <v>225</v>
      </c>
      <c r="B235" s="17"/>
      <c r="C235" s="17"/>
      <c r="D235" s="158"/>
      <c r="E235" s="18"/>
      <c r="F235" s="30"/>
      <c r="G235" s="322"/>
      <c r="H235" s="23"/>
      <c r="I235" s="410"/>
      <c r="J235" s="24"/>
      <c r="K235" s="25"/>
      <c r="L235" s="31"/>
      <c r="M235" s="352" t="str">
        <f t="shared" si="21"/>
        <v/>
      </c>
      <c r="N235" s="324"/>
      <c r="O235" s="348" t="str">
        <f>IF(OR($B235="",$C235="",$D235="",$E235="",$F235=""),"",$G235/VLOOKUP($F235,Euro!$A:$C,3,FALSE))</f>
        <v/>
      </c>
      <c r="P235" s="349" t="b">
        <f t="shared" si="25"/>
        <v>0</v>
      </c>
      <c r="Q235" s="350">
        <f t="shared" si="27"/>
        <v>1</v>
      </c>
      <c r="R235" s="352" t="str">
        <f t="shared" si="22"/>
        <v/>
      </c>
      <c r="S235" s="352" t="str">
        <f t="shared" si="23"/>
        <v/>
      </c>
      <c r="T235" s="352" t="str">
        <f t="shared" si="24"/>
        <v/>
      </c>
    </row>
    <row r="236" spans="1:20">
      <c r="A236" s="28">
        <v>226</v>
      </c>
      <c r="B236" s="17"/>
      <c r="C236" s="17"/>
      <c r="D236" s="158"/>
      <c r="E236" s="18"/>
      <c r="F236" s="30"/>
      <c r="G236" s="322"/>
      <c r="H236" s="23"/>
      <c r="I236" s="410"/>
      <c r="J236" s="24"/>
      <c r="K236" s="25"/>
      <c r="L236" s="31"/>
      <c r="M236" s="352" t="str">
        <f t="shared" si="21"/>
        <v/>
      </c>
      <c r="N236" s="324"/>
      <c r="O236" s="348" t="str">
        <f>IF(OR($B236="",$C236="",$D236="",$E236="",$F236=""),"",$G236/VLOOKUP($F236,Euro!$A:$C,3,FALSE))</f>
        <v/>
      </c>
      <c r="P236" s="349" t="b">
        <f t="shared" si="25"/>
        <v>0</v>
      </c>
      <c r="Q236" s="350">
        <f t="shared" si="27"/>
        <v>1</v>
      </c>
      <c r="R236" s="352" t="str">
        <f t="shared" si="22"/>
        <v/>
      </c>
      <c r="S236" s="352" t="str">
        <f t="shared" si="23"/>
        <v/>
      </c>
      <c r="T236" s="352" t="str">
        <f t="shared" si="24"/>
        <v/>
      </c>
    </row>
    <row r="237" spans="1:20">
      <c r="A237" s="28">
        <v>227</v>
      </c>
      <c r="B237" s="17"/>
      <c r="C237" s="17"/>
      <c r="D237" s="158"/>
      <c r="E237" s="18"/>
      <c r="F237" s="30"/>
      <c r="G237" s="322"/>
      <c r="H237" s="23"/>
      <c r="I237" s="410"/>
      <c r="J237" s="24"/>
      <c r="K237" s="25"/>
      <c r="L237" s="31"/>
      <c r="M237" s="352" t="str">
        <f t="shared" si="21"/>
        <v/>
      </c>
      <c r="N237" s="324"/>
      <c r="O237" s="348" t="str">
        <f>IF(OR($B237="",$C237="",$D237="",$E237="",$F237=""),"",$G237/VLOOKUP($F237,Euro!$A:$C,3,FALSE))</f>
        <v/>
      </c>
      <c r="P237" s="349" t="b">
        <f t="shared" si="25"/>
        <v>0</v>
      </c>
      <c r="Q237" s="350">
        <f t="shared" si="27"/>
        <v>1</v>
      </c>
      <c r="R237" s="352" t="str">
        <f t="shared" si="22"/>
        <v/>
      </c>
      <c r="S237" s="352" t="str">
        <f t="shared" si="23"/>
        <v/>
      </c>
      <c r="T237" s="352" t="str">
        <f t="shared" si="24"/>
        <v/>
      </c>
    </row>
    <row r="238" spans="1:20">
      <c r="A238" s="28">
        <v>228</v>
      </c>
      <c r="B238" s="17"/>
      <c r="C238" s="17"/>
      <c r="D238" s="158"/>
      <c r="E238" s="18"/>
      <c r="F238" s="30"/>
      <c r="G238" s="322"/>
      <c r="H238" s="23"/>
      <c r="I238" s="410"/>
      <c r="J238" s="24"/>
      <c r="K238" s="25"/>
      <c r="L238" s="31"/>
      <c r="M238" s="352" t="str">
        <f t="shared" si="21"/>
        <v/>
      </c>
      <c r="N238" s="324"/>
      <c r="O238" s="348" t="str">
        <f>IF(OR($B238="",$C238="",$D238="",$E238="",$F238=""),"",$G238/VLOOKUP($F238,Euro!$A:$C,3,FALSE))</f>
        <v/>
      </c>
      <c r="P238" s="349" t="b">
        <f t="shared" si="25"/>
        <v>0</v>
      </c>
      <c r="Q238" s="350">
        <f t="shared" si="27"/>
        <v>1</v>
      </c>
      <c r="R238" s="352" t="str">
        <f t="shared" si="22"/>
        <v/>
      </c>
      <c r="S238" s="352" t="str">
        <f t="shared" si="23"/>
        <v/>
      </c>
      <c r="T238" s="352" t="str">
        <f t="shared" si="24"/>
        <v/>
      </c>
    </row>
    <row r="239" spans="1:20">
      <c r="A239" s="28">
        <v>229</v>
      </c>
      <c r="B239" s="17"/>
      <c r="C239" s="17"/>
      <c r="D239" s="158"/>
      <c r="E239" s="18"/>
      <c r="F239" s="30"/>
      <c r="G239" s="322"/>
      <c r="H239" s="23"/>
      <c r="I239" s="410"/>
      <c r="J239" s="24"/>
      <c r="K239" s="25"/>
      <c r="L239" s="31"/>
      <c r="M239" s="352" t="str">
        <f t="shared" si="21"/>
        <v/>
      </c>
      <c r="N239" s="324"/>
      <c r="O239" s="348" t="str">
        <f>IF(OR($B239="",$C239="",$D239="",$E239="",$F239=""),"",$G239/VLOOKUP($F239,Euro!$A:$C,3,FALSE))</f>
        <v/>
      </c>
      <c r="P239" s="349" t="b">
        <f t="shared" si="25"/>
        <v>0</v>
      </c>
      <c r="Q239" s="350">
        <f t="shared" si="27"/>
        <v>1</v>
      </c>
      <c r="R239" s="352" t="str">
        <f t="shared" si="22"/>
        <v/>
      </c>
      <c r="S239" s="352" t="str">
        <f t="shared" si="23"/>
        <v/>
      </c>
      <c r="T239" s="352" t="str">
        <f t="shared" si="24"/>
        <v/>
      </c>
    </row>
    <row r="240" spans="1:20">
      <c r="A240" s="28">
        <v>230</v>
      </c>
      <c r="B240" s="17"/>
      <c r="C240" s="17"/>
      <c r="D240" s="158"/>
      <c r="E240" s="18"/>
      <c r="F240" s="30"/>
      <c r="G240" s="322"/>
      <c r="H240" s="23"/>
      <c r="I240" s="410"/>
      <c r="J240" s="24"/>
      <c r="K240" s="25"/>
      <c r="L240" s="31"/>
      <c r="M240" s="352" t="str">
        <f t="shared" si="21"/>
        <v/>
      </c>
      <c r="N240" s="324"/>
      <c r="O240" s="348" t="str">
        <f>IF(OR($B240="",$C240="",$D240="",$E240="",$F240=""),"",$G240/VLOOKUP($F240,Euro!$A:$C,3,FALSE))</f>
        <v/>
      </c>
      <c r="P240" s="349" t="b">
        <f t="shared" si="25"/>
        <v>0</v>
      </c>
      <c r="Q240" s="350">
        <f t="shared" si="27"/>
        <v>1</v>
      </c>
      <c r="R240" s="352" t="str">
        <f t="shared" si="22"/>
        <v/>
      </c>
      <c r="S240" s="352" t="str">
        <f t="shared" si="23"/>
        <v/>
      </c>
      <c r="T240" s="352" t="str">
        <f t="shared" si="24"/>
        <v/>
      </c>
    </row>
    <row r="241" spans="1:20">
      <c r="A241" s="28">
        <v>231</v>
      </c>
      <c r="B241" s="17"/>
      <c r="C241" s="17"/>
      <c r="D241" s="158"/>
      <c r="E241" s="18"/>
      <c r="F241" s="30"/>
      <c r="G241" s="322"/>
      <c r="H241" s="23"/>
      <c r="I241" s="410"/>
      <c r="J241" s="24"/>
      <c r="K241" s="25"/>
      <c r="L241" s="31"/>
      <c r="M241" s="352" t="str">
        <f t="shared" si="21"/>
        <v/>
      </c>
      <c r="N241" s="324"/>
      <c r="O241" s="348" t="str">
        <f>IF(OR($B241="",$C241="",$D241="",$E241="",$F241=""),"",$G241/VLOOKUP($F241,Euro!$A:$C,3,FALSE))</f>
        <v/>
      </c>
      <c r="P241" s="349" t="b">
        <f t="shared" si="25"/>
        <v>0</v>
      </c>
      <c r="Q241" s="350">
        <f t="shared" si="27"/>
        <v>1</v>
      </c>
      <c r="R241" s="352" t="str">
        <f t="shared" si="22"/>
        <v/>
      </c>
      <c r="S241" s="352" t="str">
        <f t="shared" si="23"/>
        <v/>
      </c>
      <c r="T241" s="352" t="str">
        <f t="shared" si="24"/>
        <v/>
      </c>
    </row>
    <row r="242" spans="1:20">
      <c r="A242" s="28">
        <v>232</v>
      </c>
      <c r="B242" s="17"/>
      <c r="C242" s="17"/>
      <c r="D242" s="158"/>
      <c r="E242" s="18"/>
      <c r="F242" s="30"/>
      <c r="G242" s="322"/>
      <c r="H242" s="23"/>
      <c r="I242" s="410"/>
      <c r="J242" s="24"/>
      <c r="K242" s="25"/>
      <c r="L242" s="31"/>
      <c r="M242" s="352" t="str">
        <f t="shared" si="21"/>
        <v/>
      </c>
      <c r="N242" s="324"/>
      <c r="O242" s="348" t="str">
        <f>IF(OR($B242="",$C242="",$D242="",$E242="",$F242=""),"",$G242/VLOOKUP($F242,Euro!$A:$C,3,FALSE))</f>
        <v/>
      </c>
      <c r="P242" s="349" t="b">
        <f t="shared" si="25"/>
        <v>0</v>
      </c>
      <c r="Q242" s="350">
        <f t="shared" si="27"/>
        <v>1</v>
      </c>
      <c r="R242" s="352" t="str">
        <f t="shared" si="22"/>
        <v/>
      </c>
      <c r="S242" s="352" t="str">
        <f t="shared" si="23"/>
        <v/>
      </c>
      <c r="T242" s="352" t="str">
        <f t="shared" si="24"/>
        <v/>
      </c>
    </row>
    <row r="243" spans="1:20">
      <c r="A243" s="28">
        <v>233</v>
      </c>
      <c r="B243" s="17"/>
      <c r="C243" s="17"/>
      <c r="D243" s="158"/>
      <c r="E243" s="18"/>
      <c r="F243" s="30"/>
      <c r="G243" s="322"/>
      <c r="H243" s="23"/>
      <c r="I243" s="410"/>
      <c r="J243" s="24"/>
      <c r="K243" s="25"/>
      <c r="L243" s="31"/>
      <c r="M243" s="352" t="str">
        <f t="shared" si="21"/>
        <v/>
      </c>
      <c r="N243" s="324"/>
      <c r="O243" s="348" t="str">
        <f>IF(OR($B243="",$C243="",$D243="",$E243="",$F243=""),"",$G243/VLOOKUP($F243,Euro!$A:$C,3,FALSE))</f>
        <v/>
      </c>
      <c r="P243" s="349" t="b">
        <f t="shared" si="25"/>
        <v>0</v>
      </c>
      <c r="Q243" s="350">
        <f t="shared" si="27"/>
        <v>1</v>
      </c>
      <c r="R243" s="352" t="str">
        <f t="shared" si="22"/>
        <v/>
      </c>
      <c r="S243" s="352" t="str">
        <f t="shared" si="23"/>
        <v/>
      </c>
      <c r="T243" s="352" t="str">
        <f t="shared" si="24"/>
        <v/>
      </c>
    </row>
    <row r="244" spans="1:20">
      <c r="A244" s="28">
        <v>234</v>
      </c>
      <c r="B244" s="17"/>
      <c r="C244" s="17"/>
      <c r="D244" s="158"/>
      <c r="E244" s="18"/>
      <c r="F244" s="30"/>
      <c r="G244" s="322"/>
      <c r="H244" s="23"/>
      <c r="I244" s="410"/>
      <c r="J244" s="24"/>
      <c r="K244" s="25"/>
      <c r="L244" s="31"/>
      <c r="M244" s="352" t="str">
        <f t="shared" si="21"/>
        <v/>
      </c>
      <c r="N244" s="324"/>
      <c r="O244" s="348" t="str">
        <f>IF(OR($B244="",$C244="",$D244="",$E244="",$F244=""),"",$G244/VLOOKUP($F244,Euro!$A:$C,3,FALSE))</f>
        <v/>
      </c>
      <c r="P244" s="349" t="b">
        <f t="shared" si="25"/>
        <v>0</v>
      </c>
      <c r="Q244" s="350">
        <f t="shared" si="27"/>
        <v>1</v>
      </c>
      <c r="R244" s="352" t="str">
        <f t="shared" si="22"/>
        <v/>
      </c>
      <c r="S244" s="352" t="str">
        <f t="shared" si="23"/>
        <v/>
      </c>
      <c r="T244" s="352" t="str">
        <f t="shared" si="24"/>
        <v/>
      </c>
    </row>
    <row r="245" spans="1:20">
      <c r="A245" s="28">
        <v>235</v>
      </c>
      <c r="B245" s="17"/>
      <c r="C245" s="17"/>
      <c r="D245" s="158"/>
      <c r="E245" s="18"/>
      <c r="F245" s="30"/>
      <c r="G245" s="322"/>
      <c r="H245" s="23"/>
      <c r="I245" s="410"/>
      <c r="J245" s="24"/>
      <c r="K245" s="25"/>
      <c r="L245" s="31"/>
      <c r="M245" s="352" t="str">
        <f t="shared" si="21"/>
        <v/>
      </c>
      <c r="N245" s="324"/>
      <c r="O245" s="348" t="str">
        <f>IF(OR($B245="",$C245="",$D245="",$E245="",$F245=""),"",$G245/VLOOKUP($F245,Euro!$A:$C,3,FALSE))</f>
        <v/>
      </c>
      <c r="P245" s="349" t="b">
        <f t="shared" si="25"/>
        <v>0</v>
      </c>
      <c r="Q245" s="350">
        <f t="shared" si="27"/>
        <v>1</v>
      </c>
      <c r="R245" s="352" t="str">
        <f t="shared" si="22"/>
        <v/>
      </c>
      <c r="S245" s="352" t="str">
        <f t="shared" si="23"/>
        <v/>
      </c>
      <c r="T245" s="352" t="str">
        <f t="shared" si="24"/>
        <v/>
      </c>
    </row>
    <row r="246" spans="1:20">
      <c r="A246" s="28">
        <v>236</v>
      </c>
      <c r="B246" s="17"/>
      <c r="C246" s="17"/>
      <c r="D246" s="158"/>
      <c r="E246" s="18"/>
      <c r="F246" s="30"/>
      <c r="G246" s="322"/>
      <c r="H246" s="23"/>
      <c r="I246" s="410"/>
      <c r="J246" s="24"/>
      <c r="K246" s="25"/>
      <c r="L246" s="31"/>
      <c r="M246" s="352" t="str">
        <f t="shared" si="21"/>
        <v/>
      </c>
      <c r="N246" s="324"/>
      <c r="O246" s="348" t="str">
        <f>IF(OR($B246="",$C246="",$D246="",$E246="",$F246=""),"",$G246/VLOOKUP($F246,Euro!$A:$C,3,FALSE))</f>
        <v/>
      </c>
      <c r="P246" s="349" t="b">
        <f t="shared" si="25"/>
        <v>0</v>
      </c>
      <c r="Q246" s="350">
        <f t="shared" si="27"/>
        <v>1</v>
      </c>
      <c r="R246" s="352" t="str">
        <f t="shared" si="22"/>
        <v/>
      </c>
      <c r="S246" s="352" t="str">
        <f t="shared" si="23"/>
        <v/>
      </c>
      <c r="T246" s="352" t="str">
        <f t="shared" si="24"/>
        <v/>
      </c>
    </row>
    <row r="247" spans="1:20">
      <c r="A247" s="28">
        <v>237</v>
      </c>
      <c r="B247" s="17"/>
      <c r="C247" s="17"/>
      <c r="D247" s="158"/>
      <c r="E247" s="18"/>
      <c r="F247" s="30"/>
      <c r="G247" s="322"/>
      <c r="H247" s="23"/>
      <c r="I247" s="410"/>
      <c r="J247" s="24"/>
      <c r="K247" s="25"/>
      <c r="L247" s="31"/>
      <c r="M247" s="352" t="str">
        <f t="shared" si="21"/>
        <v/>
      </c>
      <c r="N247" s="324"/>
      <c r="O247" s="348" t="str">
        <f>IF(OR($B247="",$C247="",$D247="",$E247="",$F247=""),"",$G247/VLOOKUP($F247,Euro!$A:$C,3,FALSE))</f>
        <v/>
      </c>
      <c r="P247" s="349" t="b">
        <f t="shared" si="25"/>
        <v>0</v>
      </c>
      <c r="Q247" s="350">
        <f t="shared" si="27"/>
        <v>1</v>
      </c>
      <c r="R247" s="352" t="str">
        <f t="shared" si="22"/>
        <v/>
      </c>
      <c r="S247" s="352" t="str">
        <f t="shared" si="23"/>
        <v/>
      </c>
      <c r="T247" s="352" t="str">
        <f t="shared" si="24"/>
        <v/>
      </c>
    </row>
    <row r="248" spans="1:20">
      <c r="A248" s="28">
        <v>238</v>
      </c>
      <c r="B248" s="17"/>
      <c r="C248" s="17"/>
      <c r="D248" s="158"/>
      <c r="E248" s="18"/>
      <c r="F248" s="30"/>
      <c r="G248" s="322"/>
      <c r="H248" s="23"/>
      <c r="I248" s="410"/>
      <c r="J248" s="24"/>
      <c r="K248" s="25"/>
      <c r="L248" s="31"/>
      <c r="M248" s="352" t="str">
        <f t="shared" si="21"/>
        <v/>
      </c>
      <c r="N248" s="324"/>
      <c r="O248" s="348" t="str">
        <f>IF(OR($B248="",$C248="",$D248="",$E248="",$F248=""),"",$G248/VLOOKUP($F248,Euro!$A:$C,3,FALSE))</f>
        <v/>
      </c>
      <c r="P248" s="349" t="b">
        <f t="shared" si="25"/>
        <v>0</v>
      </c>
      <c r="Q248" s="350">
        <f t="shared" si="27"/>
        <v>1</v>
      </c>
      <c r="R248" s="352" t="str">
        <f t="shared" si="22"/>
        <v/>
      </c>
      <c r="S248" s="352" t="str">
        <f t="shared" si="23"/>
        <v/>
      </c>
      <c r="T248" s="352" t="str">
        <f t="shared" si="24"/>
        <v/>
      </c>
    </row>
    <row r="249" spans="1:20">
      <c r="A249" s="28">
        <v>239</v>
      </c>
      <c r="B249" s="17"/>
      <c r="C249" s="17"/>
      <c r="D249" s="158"/>
      <c r="E249" s="18"/>
      <c r="F249" s="30"/>
      <c r="G249" s="322"/>
      <c r="H249" s="23"/>
      <c r="I249" s="410"/>
      <c r="J249" s="24"/>
      <c r="K249" s="25"/>
      <c r="L249" s="31"/>
      <c r="M249" s="352" t="str">
        <f t="shared" si="21"/>
        <v/>
      </c>
      <c r="N249" s="324"/>
      <c r="O249" s="348" t="str">
        <f>IF(OR($B249="",$C249="",$D249="",$E249="",$F249=""),"",$G249/VLOOKUP($F249,Euro!$A:$C,3,FALSE))</f>
        <v/>
      </c>
      <c r="P249" s="349" t="b">
        <f t="shared" si="25"/>
        <v>0</v>
      </c>
      <c r="Q249" s="350">
        <f t="shared" si="27"/>
        <v>1</v>
      </c>
      <c r="R249" s="352" t="str">
        <f t="shared" si="22"/>
        <v/>
      </c>
      <c r="S249" s="352" t="str">
        <f t="shared" si="23"/>
        <v/>
      </c>
      <c r="T249" s="352" t="str">
        <f t="shared" si="24"/>
        <v/>
      </c>
    </row>
    <row r="250" spans="1:20">
      <c r="A250" s="28">
        <v>240</v>
      </c>
      <c r="B250" s="17"/>
      <c r="C250" s="17"/>
      <c r="D250" s="158"/>
      <c r="E250" s="18"/>
      <c r="F250" s="30"/>
      <c r="G250" s="322"/>
      <c r="H250" s="23"/>
      <c r="I250" s="410"/>
      <c r="J250" s="24"/>
      <c r="K250" s="25"/>
      <c r="L250" s="31"/>
      <c r="M250" s="352" t="str">
        <f t="shared" si="21"/>
        <v/>
      </c>
      <c r="N250" s="324"/>
      <c r="O250" s="348" t="str">
        <f>IF(OR($B250="",$C250="",$D250="",$E250="",$F250=""),"",$G250/VLOOKUP($F250,Euro!$A:$C,3,FALSE))</f>
        <v/>
      </c>
      <c r="P250" s="349" t="b">
        <f t="shared" si="25"/>
        <v>0</v>
      </c>
      <c r="Q250" s="350">
        <f t="shared" si="27"/>
        <v>1</v>
      </c>
      <c r="R250" s="352" t="str">
        <f t="shared" si="22"/>
        <v/>
      </c>
      <c r="S250" s="352" t="str">
        <f t="shared" si="23"/>
        <v/>
      </c>
      <c r="T250" s="352" t="str">
        <f t="shared" si="24"/>
        <v/>
      </c>
    </row>
    <row r="251" spans="1:20">
      <c r="A251" s="28">
        <v>241</v>
      </c>
      <c r="B251" s="17"/>
      <c r="C251" s="17"/>
      <c r="D251" s="158"/>
      <c r="E251" s="18"/>
      <c r="F251" s="30"/>
      <c r="G251" s="322"/>
      <c r="H251" s="23"/>
      <c r="I251" s="410"/>
      <c r="J251" s="24"/>
      <c r="K251" s="25"/>
      <c r="L251" s="31"/>
      <c r="M251" s="352" t="str">
        <f t="shared" si="21"/>
        <v/>
      </c>
      <c r="N251" s="324"/>
      <c r="O251" s="348" t="str">
        <f>IF(OR($B251="",$C251="",$D251="",$E251="",$F251=""),"",$G251/VLOOKUP($F251,Euro!$A:$C,3,FALSE))</f>
        <v/>
      </c>
      <c r="P251" s="349" t="b">
        <f t="shared" si="25"/>
        <v>0</v>
      </c>
      <c r="Q251" s="350">
        <f t="shared" si="27"/>
        <v>1</v>
      </c>
      <c r="R251" s="352" t="str">
        <f t="shared" si="22"/>
        <v/>
      </c>
      <c r="S251" s="352" t="str">
        <f t="shared" si="23"/>
        <v/>
      </c>
      <c r="T251" s="352" t="str">
        <f t="shared" si="24"/>
        <v/>
      </c>
    </row>
    <row r="252" spans="1:20">
      <c r="A252" s="28">
        <v>242</v>
      </c>
      <c r="B252" s="17"/>
      <c r="C252" s="17"/>
      <c r="D252" s="158"/>
      <c r="E252" s="18"/>
      <c r="F252" s="30"/>
      <c r="G252" s="322"/>
      <c r="H252" s="23"/>
      <c r="I252" s="410"/>
      <c r="J252" s="24"/>
      <c r="K252" s="25"/>
      <c r="L252" s="31"/>
      <c r="M252" s="352" t="str">
        <f t="shared" si="21"/>
        <v/>
      </c>
      <c r="N252" s="324"/>
      <c r="O252" s="348" t="str">
        <f>IF(OR($B252="",$C252="",$D252="",$E252="",$F252=""),"",$G252/VLOOKUP($F252,Euro!$A:$C,3,FALSE))</f>
        <v/>
      </c>
      <c r="P252" s="349" t="b">
        <f t="shared" si="25"/>
        <v>0</v>
      </c>
      <c r="Q252" s="350">
        <f t="shared" si="27"/>
        <v>1</v>
      </c>
      <c r="R252" s="352" t="str">
        <f t="shared" si="22"/>
        <v/>
      </c>
      <c r="S252" s="352" t="str">
        <f t="shared" si="23"/>
        <v/>
      </c>
      <c r="T252" s="352" t="str">
        <f t="shared" si="24"/>
        <v/>
      </c>
    </row>
    <row r="253" spans="1:20">
      <c r="A253" s="28">
        <v>243</v>
      </c>
      <c r="B253" s="17"/>
      <c r="C253" s="17"/>
      <c r="D253" s="158"/>
      <c r="E253" s="18"/>
      <c r="F253" s="30"/>
      <c r="G253" s="322"/>
      <c r="H253" s="23"/>
      <c r="I253" s="410"/>
      <c r="J253" s="24"/>
      <c r="K253" s="25"/>
      <c r="L253" s="31"/>
      <c r="M253" s="352" t="str">
        <f t="shared" si="21"/>
        <v/>
      </c>
      <c r="N253" s="324"/>
      <c r="O253" s="348" t="str">
        <f>IF(OR($B253="",$C253="",$D253="",$E253="",$F253=""),"",$G253/VLOOKUP($F253,Euro!$A:$C,3,FALSE))</f>
        <v/>
      </c>
      <c r="P253" s="349" t="b">
        <f t="shared" si="25"/>
        <v>0</v>
      </c>
      <c r="Q253" s="350">
        <f t="shared" si="27"/>
        <v>1</v>
      </c>
      <c r="R253" s="352" t="str">
        <f t="shared" si="22"/>
        <v/>
      </c>
      <c r="S253" s="352" t="str">
        <f t="shared" si="23"/>
        <v/>
      </c>
      <c r="T253" s="352" t="str">
        <f t="shared" si="24"/>
        <v/>
      </c>
    </row>
    <row r="254" spans="1:20">
      <c r="A254" s="28">
        <v>244</v>
      </c>
      <c r="B254" s="17"/>
      <c r="C254" s="17"/>
      <c r="D254" s="158"/>
      <c r="E254" s="18"/>
      <c r="F254" s="30"/>
      <c r="G254" s="322"/>
      <c r="H254" s="23"/>
      <c r="I254" s="410"/>
      <c r="J254" s="24"/>
      <c r="K254" s="25"/>
      <c r="L254" s="31"/>
      <c r="M254" s="352" t="str">
        <f t="shared" si="21"/>
        <v/>
      </c>
      <c r="N254" s="324"/>
      <c r="O254" s="348" t="str">
        <f>IF(OR($B254="",$C254="",$D254="",$E254="",$F254=""),"",$G254/VLOOKUP($F254,Euro!$A:$C,3,FALSE))</f>
        <v/>
      </c>
      <c r="P254" s="349" t="b">
        <f t="shared" si="25"/>
        <v>0</v>
      </c>
      <c r="Q254" s="350">
        <f t="shared" si="27"/>
        <v>1</v>
      </c>
      <c r="R254" s="352" t="str">
        <f t="shared" si="22"/>
        <v/>
      </c>
      <c r="S254" s="352" t="str">
        <f t="shared" si="23"/>
        <v/>
      </c>
      <c r="T254" s="352" t="str">
        <f t="shared" si="24"/>
        <v/>
      </c>
    </row>
    <row r="255" spans="1:20">
      <c r="A255" s="28">
        <v>245</v>
      </c>
      <c r="B255" s="17"/>
      <c r="C255" s="17"/>
      <c r="D255" s="158"/>
      <c r="E255" s="18"/>
      <c r="F255" s="30"/>
      <c r="G255" s="322"/>
      <c r="H255" s="23"/>
      <c r="I255" s="410"/>
      <c r="J255" s="24"/>
      <c r="K255" s="25"/>
      <c r="L255" s="31"/>
      <c r="M255" s="352" t="str">
        <f t="shared" si="21"/>
        <v/>
      </c>
      <c r="N255" s="324"/>
      <c r="O255" s="348" t="str">
        <f>IF(OR($B255="",$C255="",$D255="",$E255="",$F255=""),"",$G255/VLOOKUP($F255,Euro!$A:$C,3,FALSE))</f>
        <v/>
      </c>
      <c r="P255" s="349" t="b">
        <f t="shared" si="25"/>
        <v>0</v>
      </c>
      <c r="Q255" s="350">
        <f t="shared" si="27"/>
        <v>1</v>
      </c>
      <c r="R255" s="352" t="str">
        <f t="shared" si="22"/>
        <v/>
      </c>
      <c r="S255" s="352" t="str">
        <f t="shared" si="23"/>
        <v/>
      </c>
      <c r="T255" s="352" t="str">
        <f t="shared" si="24"/>
        <v/>
      </c>
    </row>
    <row r="256" spans="1:20">
      <c r="A256" s="28">
        <v>246</v>
      </c>
      <c r="B256" s="17"/>
      <c r="C256" s="17"/>
      <c r="D256" s="158"/>
      <c r="E256" s="18"/>
      <c r="F256" s="30"/>
      <c r="G256" s="322"/>
      <c r="H256" s="23"/>
      <c r="I256" s="410"/>
      <c r="J256" s="24"/>
      <c r="K256" s="25"/>
      <c r="L256" s="31"/>
      <c r="M256" s="352" t="str">
        <f t="shared" si="21"/>
        <v/>
      </c>
      <c r="N256" s="324"/>
      <c r="O256" s="348" t="str">
        <f>IF(OR($B256="",$C256="",$D256="",$E256="",$F256=""),"",$G256/VLOOKUP($F256,Euro!$A:$C,3,FALSE))</f>
        <v/>
      </c>
      <c r="P256" s="349" t="b">
        <f t="shared" si="25"/>
        <v>0</v>
      </c>
      <c r="Q256" s="350">
        <f t="shared" si="27"/>
        <v>1</v>
      </c>
      <c r="R256" s="352" t="str">
        <f t="shared" si="22"/>
        <v/>
      </c>
      <c r="S256" s="352" t="str">
        <f t="shared" si="23"/>
        <v/>
      </c>
      <c r="T256" s="352" t="str">
        <f t="shared" si="24"/>
        <v/>
      </c>
    </row>
    <row r="257" spans="1:20">
      <c r="A257" s="28">
        <v>247</v>
      </c>
      <c r="B257" s="17"/>
      <c r="C257" s="17"/>
      <c r="D257" s="158"/>
      <c r="E257" s="18"/>
      <c r="F257" s="30"/>
      <c r="G257" s="322"/>
      <c r="H257" s="23"/>
      <c r="I257" s="410"/>
      <c r="J257" s="24"/>
      <c r="K257" s="25"/>
      <c r="L257" s="31"/>
      <c r="M257" s="352" t="str">
        <f t="shared" si="21"/>
        <v/>
      </c>
      <c r="N257" s="324"/>
      <c r="O257" s="348" t="str">
        <f>IF(OR($B257="",$C257="",$D257="",$E257="",$F257=""),"",$G257/VLOOKUP($F257,Euro!$A:$C,3,FALSE))</f>
        <v/>
      </c>
      <c r="P257" s="349" t="b">
        <f t="shared" si="25"/>
        <v>0</v>
      </c>
      <c r="Q257" s="350">
        <f t="shared" si="27"/>
        <v>1</v>
      </c>
      <c r="R257" s="352" t="str">
        <f t="shared" si="22"/>
        <v/>
      </c>
      <c r="S257" s="352" t="str">
        <f t="shared" si="23"/>
        <v/>
      </c>
      <c r="T257" s="352" t="str">
        <f t="shared" si="24"/>
        <v/>
      </c>
    </row>
    <row r="258" spans="1:20">
      <c r="A258" s="28">
        <v>248</v>
      </c>
      <c r="B258" s="17"/>
      <c r="C258" s="17"/>
      <c r="D258" s="158"/>
      <c r="E258" s="18"/>
      <c r="F258" s="30"/>
      <c r="G258" s="322"/>
      <c r="H258" s="23"/>
      <c r="I258" s="410"/>
      <c r="J258" s="24"/>
      <c r="K258" s="25"/>
      <c r="L258" s="31"/>
      <c r="M258" s="352" t="str">
        <f t="shared" si="21"/>
        <v/>
      </c>
      <c r="N258" s="324"/>
      <c r="O258" s="348" t="str">
        <f>IF(OR($B258="",$C258="",$D258="",$E258="",$F258=""),"",$G258/VLOOKUP($F258,Euro!$A:$C,3,FALSE))</f>
        <v/>
      </c>
      <c r="P258" s="349" t="b">
        <f t="shared" si="25"/>
        <v>0</v>
      </c>
      <c r="Q258" s="350">
        <f t="shared" si="27"/>
        <v>1</v>
      </c>
      <c r="R258" s="352" t="str">
        <f t="shared" si="22"/>
        <v/>
      </c>
      <c r="S258" s="352" t="str">
        <f t="shared" si="23"/>
        <v/>
      </c>
      <c r="T258" s="352" t="str">
        <f t="shared" si="24"/>
        <v/>
      </c>
    </row>
    <row r="259" spans="1:20">
      <c r="A259" s="28">
        <v>249</v>
      </c>
      <c r="B259" s="17"/>
      <c r="C259" s="17"/>
      <c r="D259" s="158"/>
      <c r="E259" s="18"/>
      <c r="F259" s="30"/>
      <c r="G259" s="322"/>
      <c r="H259" s="23"/>
      <c r="I259" s="410"/>
      <c r="J259" s="24"/>
      <c r="K259" s="25"/>
      <c r="L259" s="31"/>
      <c r="M259" s="352" t="str">
        <f t="shared" si="21"/>
        <v/>
      </c>
      <c r="N259" s="324"/>
      <c r="O259" s="348" t="str">
        <f>IF(OR($B259="",$C259="",$D259="",$E259="",$F259=""),"",$G259/VLOOKUP($F259,Euro!$A:$C,3,FALSE))</f>
        <v/>
      </c>
      <c r="P259" s="349" t="b">
        <f t="shared" si="25"/>
        <v>0</v>
      </c>
      <c r="Q259" s="350">
        <f t="shared" si="27"/>
        <v>1</v>
      </c>
      <c r="R259" s="352" t="str">
        <f t="shared" si="22"/>
        <v/>
      </c>
      <c r="S259" s="352" t="str">
        <f t="shared" si="23"/>
        <v/>
      </c>
      <c r="T259" s="352" t="str">
        <f t="shared" si="24"/>
        <v/>
      </c>
    </row>
    <row r="260" spans="1:20">
      <c r="A260" s="28">
        <v>250</v>
      </c>
      <c r="B260" s="17"/>
      <c r="C260" s="17"/>
      <c r="D260" s="158"/>
      <c r="E260" s="18"/>
      <c r="F260" s="30"/>
      <c r="G260" s="322"/>
      <c r="H260" s="23"/>
      <c r="I260" s="410"/>
      <c r="J260" s="24"/>
      <c r="K260" s="25"/>
      <c r="L260" s="31"/>
      <c r="M260" s="352" t="str">
        <f t="shared" si="21"/>
        <v/>
      </c>
      <c r="N260" s="324"/>
      <c r="O260" s="348" t="str">
        <f>IF(OR($B260="",$C260="",$D260="",$E260="",$F260=""),"",$G260/VLOOKUP($F260,Euro!$A:$C,3,FALSE))</f>
        <v/>
      </c>
      <c r="P260" s="349" t="b">
        <f t="shared" si="25"/>
        <v>0</v>
      </c>
      <c r="Q260" s="350">
        <f t="shared" si="27"/>
        <v>1</v>
      </c>
      <c r="R260" s="352" t="str">
        <f t="shared" si="22"/>
        <v/>
      </c>
      <c r="S260" s="352" t="str">
        <f t="shared" si="23"/>
        <v/>
      </c>
      <c r="T260" s="352" t="str">
        <f t="shared" si="24"/>
        <v/>
      </c>
    </row>
    <row r="261" spans="1:20">
      <c r="A261" s="28">
        <v>251</v>
      </c>
      <c r="B261" s="17"/>
      <c r="C261" s="17"/>
      <c r="D261" s="158"/>
      <c r="E261" s="18"/>
      <c r="F261" s="30"/>
      <c r="G261" s="322"/>
      <c r="H261" s="23"/>
      <c r="I261" s="410"/>
      <c r="J261" s="24"/>
      <c r="K261" s="25"/>
      <c r="L261" s="31"/>
      <c r="M261" s="352" t="str">
        <f t="shared" si="21"/>
        <v/>
      </c>
      <c r="N261" s="324"/>
      <c r="O261" s="348" t="str">
        <f>IF(OR($B261="",$C261="",$D261="",$E261="",$F261=""),"",$G261/VLOOKUP($F261,Euro!$A:$C,3,FALSE))</f>
        <v/>
      </c>
      <c r="P261" s="349" t="b">
        <f t="shared" si="25"/>
        <v>0</v>
      </c>
      <c r="Q261" s="350">
        <f t="shared" si="26"/>
        <v>1</v>
      </c>
      <c r="R261" s="352" t="str">
        <f t="shared" si="22"/>
        <v/>
      </c>
      <c r="S261" s="352" t="str">
        <f t="shared" si="23"/>
        <v/>
      </c>
      <c r="T261" s="352" t="str">
        <f t="shared" si="24"/>
        <v/>
      </c>
    </row>
    <row r="262" spans="1:20">
      <c r="A262" s="28">
        <v>252</v>
      </c>
      <c r="B262" s="17"/>
      <c r="C262" s="17"/>
      <c r="D262" s="158"/>
      <c r="E262" s="18"/>
      <c r="F262" s="30"/>
      <c r="G262" s="322"/>
      <c r="H262" s="23"/>
      <c r="I262" s="410"/>
      <c r="J262" s="24"/>
      <c r="K262" s="25"/>
      <c r="L262" s="31"/>
      <c r="M262" s="352" t="str">
        <f t="shared" si="21"/>
        <v/>
      </c>
      <c r="N262" s="324"/>
      <c r="O262" s="348" t="str">
        <f>IF(OR($B262="",$C262="",$D262="",$E262="",$F262=""),"",$G262/VLOOKUP($F262,Euro!$A:$C,3,FALSE))</f>
        <v/>
      </c>
      <c r="P262" s="349" t="b">
        <f t="shared" si="25"/>
        <v>0</v>
      </c>
      <c r="Q262" s="350">
        <f t="shared" si="26"/>
        <v>1</v>
      </c>
      <c r="R262" s="352" t="str">
        <f t="shared" si="22"/>
        <v/>
      </c>
      <c r="S262" s="352" t="str">
        <f t="shared" si="23"/>
        <v/>
      </c>
      <c r="T262" s="352" t="str">
        <f t="shared" si="24"/>
        <v/>
      </c>
    </row>
    <row r="263" spans="1:20">
      <c r="A263" s="28">
        <v>253</v>
      </c>
      <c r="B263" s="17"/>
      <c r="C263" s="17"/>
      <c r="D263" s="158"/>
      <c r="E263" s="18"/>
      <c r="F263" s="30"/>
      <c r="G263" s="322"/>
      <c r="H263" s="23"/>
      <c r="I263" s="211"/>
      <c r="J263" s="24"/>
      <c r="K263" s="25"/>
      <c r="L263" s="31"/>
      <c r="M263" s="352" t="str">
        <f t="shared" si="21"/>
        <v/>
      </c>
      <c r="N263" s="324"/>
      <c r="O263" s="348" t="str">
        <f>IF(OR($B263="",$C263="",$D263="",$E263="",$F263=""),"",$G263/VLOOKUP($F263,Euro!$A:$C,3,FALSE))</f>
        <v/>
      </c>
      <c r="P263" s="349" t="b">
        <f t="shared" si="25"/>
        <v>0</v>
      </c>
      <c r="Q263" s="350">
        <f t="shared" si="26"/>
        <v>1</v>
      </c>
      <c r="R263" s="352" t="str">
        <f t="shared" si="22"/>
        <v/>
      </c>
      <c r="S263" s="352" t="str">
        <f t="shared" si="23"/>
        <v/>
      </c>
      <c r="T263" s="352" t="str">
        <f t="shared" si="24"/>
        <v/>
      </c>
    </row>
    <row r="264" spans="1:20">
      <c r="A264" s="28">
        <v>254</v>
      </c>
      <c r="B264" s="17"/>
      <c r="C264" s="17"/>
      <c r="D264" s="158"/>
      <c r="E264" s="18"/>
      <c r="F264" s="30"/>
      <c r="G264" s="322"/>
      <c r="H264" s="23"/>
      <c r="I264" s="211"/>
      <c r="J264" s="24"/>
      <c r="K264" s="25"/>
      <c r="L264" s="31"/>
      <c r="M264" s="352" t="str">
        <f t="shared" si="21"/>
        <v/>
      </c>
      <c r="N264" s="324"/>
      <c r="O264" s="348" t="str">
        <f>IF(OR($B264="",$C264="",$D264="",$E264="",$F264=""),"",$G264/VLOOKUP($F264,Euro!$A:$C,3,FALSE))</f>
        <v/>
      </c>
      <c r="P264" s="349" t="b">
        <f t="shared" si="25"/>
        <v>0</v>
      </c>
      <c r="Q264" s="350">
        <f t="shared" si="26"/>
        <v>1</v>
      </c>
      <c r="R264" s="352" t="str">
        <f t="shared" si="22"/>
        <v/>
      </c>
      <c r="S264" s="352" t="str">
        <f t="shared" si="23"/>
        <v/>
      </c>
      <c r="T264" s="352" t="str">
        <f t="shared" si="24"/>
        <v/>
      </c>
    </row>
    <row r="265" spans="1:20">
      <c r="A265" s="28">
        <v>255</v>
      </c>
      <c r="B265" s="17"/>
      <c r="C265" s="17"/>
      <c r="D265" s="158"/>
      <c r="E265" s="18"/>
      <c r="F265" s="30"/>
      <c r="G265" s="322"/>
      <c r="H265" s="23"/>
      <c r="I265" s="211"/>
      <c r="J265" s="24"/>
      <c r="K265" s="25"/>
      <c r="L265" s="31"/>
      <c r="M265" s="352" t="str">
        <f t="shared" si="21"/>
        <v/>
      </c>
      <c r="N265" s="324"/>
      <c r="O265" s="348" t="str">
        <f>IF(OR($B265="",$C265="",$D265="",$E265="",$F265=""),"",$G265/VLOOKUP($F265,Euro!$A:$C,3,FALSE))</f>
        <v/>
      </c>
      <c r="P265" s="349" t="b">
        <f t="shared" si="25"/>
        <v>0</v>
      </c>
      <c r="Q265" s="350">
        <f t="shared" si="26"/>
        <v>1</v>
      </c>
      <c r="R265" s="352" t="str">
        <f t="shared" si="22"/>
        <v/>
      </c>
      <c r="S265" s="352" t="str">
        <f t="shared" si="23"/>
        <v/>
      </c>
      <c r="T265" s="352" t="str">
        <f t="shared" si="24"/>
        <v/>
      </c>
    </row>
    <row r="266" spans="1:20">
      <c r="A266" s="28">
        <v>256</v>
      </c>
      <c r="B266" s="17"/>
      <c r="C266" s="17"/>
      <c r="D266" s="158"/>
      <c r="E266" s="18"/>
      <c r="F266" s="30"/>
      <c r="G266" s="322"/>
      <c r="H266" s="23"/>
      <c r="I266" s="211"/>
      <c r="J266" s="24"/>
      <c r="K266" s="25"/>
      <c r="L266" s="31"/>
      <c r="M266" s="352" t="str">
        <f t="shared" si="21"/>
        <v/>
      </c>
      <c r="N266" s="324"/>
      <c r="O266" s="348" t="str">
        <f>IF(OR($B266="",$C266="",$D266="",$E266="",$F266=""),"",$G266/VLOOKUP($F266,Euro!$A:$C,3,FALSE))</f>
        <v/>
      </c>
      <c r="P266" s="349" t="b">
        <f t="shared" si="25"/>
        <v>0</v>
      </c>
      <c r="Q266" s="350">
        <f t="shared" si="26"/>
        <v>1</v>
      </c>
      <c r="R266" s="352" t="str">
        <f t="shared" ref="R266:R310" si="28">IF(
OR(
$B266="",$C266="",$E266="",$F266="",$F266&lt;an_initial,$F266&gt;an_final,$P266=FALSE),"",IF(
$G266="","",IF(
OR(
$H266="X",$H266="x"),60*$O266/10000,"")))</f>
        <v/>
      </c>
      <c r="S266" s="352" t="str">
        <f t="shared" ref="S266:S310" si="29">IF(
OR(
$B266="",$C266="",$E266="",$F266="",$F266&lt;an_initial,$F266&gt;an_final,$P266=FALSE),"",IF(
$G266="","",IF(
OR(
$I266="X",$I266="x"),40*$O266/10000,"")))</f>
        <v/>
      </c>
      <c r="T266" s="352" t="str">
        <f t="shared" ref="T266:T310" si="30">IF(
OR(
$B266="",$C266="",$E266="",$F266="",$F266&lt;an_initial,$F266&gt;an_final,$P266=FALSE),"",IF(
$G266="","",IF(
OR(
$K266="X",$K266="x"),60*(
IF(
$Q266&lt;=5,0.3,0.2))*$O266/10000,IF(
OR(
$L266="X",$L266="x"),40*(
IF(
$Q266&lt;=5,0.3,0.2))*$O266/10000,""))))</f>
        <v/>
      </c>
    </row>
    <row r="267" spans="1:20">
      <c r="A267" s="28">
        <v>257</v>
      </c>
      <c r="B267" s="17"/>
      <c r="C267" s="17"/>
      <c r="D267" s="158"/>
      <c r="E267" s="18"/>
      <c r="F267" s="30"/>
      <c r="G267" s="322"/>
      <c r="H267" s="23"/>
      <c r="I267" s="211"/>
      <c r="J267" s="24"/>
      <c r="K267" s="25"/>
      <c r="L267" s="31"/>
      <c r="M267" s="352" t="str">
        <f t="shared" si="21"/>
        <v/>
      </c>
      <c r="N267" s="324"/>
      <c r="O267" s="348" t="str">
        <f>IF(OR($B267="",$C267="",$D267="",$E267="",$F267=""),"",$G267/VLOOKUP($F267,Euro!$A:$C,3,FALSE))</f>
        <v/>
      </c>
      <c r="P267" s="349" t="b">
        <f t="shared" si="25"/>
        <v>0</v>
      </c>
      <c r="Q267" s="350">
        <f t="shared" si="26"/>
        <v>1</v>
      </c>
      <c r="R267" s="352" t="str">
        <f t="shared" si="28"/>
        <v/>
      </c>
      <c r="S267" s="352" t="str">
        <f t="shared" si="29"/>
        <v/>
      </c>
      <c r="T267" s="352" t="str">
        <f t="shared" si="30"/>
        <v/>
      </c>
    </row>
    <row r="268" spans="1:20">
      <c r="A268" s="28">
        <v>258</v>
      </c>
      <c r="B268" s="17"/>
      <c r="C268" s="17"/>
      <c r="D268" s="158"/>
      <c r="E268" s="18"/>
      <c r="F268" s="30"/>
      <c r="G268" s="322"/>
      <c r="H268" s="23"/>
      <c r="I268" s="211"/>
      <c r="J268" s="24"/>
      <c r="K268" s="25"/>
      <c r="L268" s="31"/>
      <c r="M268" s="352" t="str">
        <f t="shared" si="21"/>
        <v/>
      </c>
      <c r="N268" s="324"/>
      <c r="O268" s="348" t="str">
        <f>IF(OR($B268="",$C268="",$D268="",$E268="",$F268=""),"",$G268/VLOOKUP($F268,Euro!$A:$C,3,FALSE))</f>
        <v/>
      </c>
      <c r="P268" s="349" t="b">
        <f t="shared" si="25"/>
        <v>0</v>
      </c>
      <c r="Q268" s="350">
        <f t="shared" si="26"/>
        <v>1</v>
      </c>
      <c r="R268" s="352" t="str">
        <f t="shared" si="28"/>
        <v/>
      </c>
      <c r="S268" s="352" t="str">
        <f t="shared" si="29"/>
        <v/>
      </c>
      <c r="T268" s="352" t="str">
        <f t="shared" si="30"/>
        <v/>
      </c>
    </row>
    <row r="269" spans="1:20">
      <c r="A269" s="28">
        <v>259</v>
      </c>
      <c r="B269" s="17"/>
      <c r="C269" s="17"/>
      <c r="D269" s="158"/>
      <c r="E269" s="18"/>
      <c r="F269" s="30"/>
      <c r="G269" s="322"/>
      <c r="H269" s="23"/>
      <c r="I269" s="211"/>
      <c r="J269" s="24"/>
      <c r="K269" s="25"/>
      <c r="L269" s="31"/>
      <c r="M269" s="352" t="str">
        <f t="shared" si="21"/>
        <v/>
      </c>
      <c r="N269" s="324"/>
      <c r="O269" s="348" t="str">
        <f>IF(OR($B269="",$C269="",$D269="",$E269="",$F269=""),"",$G269/VLOOKUP($F269,Euro!$A:$C,3,FALSE))</f>
        <v/>
      </c>
      <c r="P269" s="349" t="b">
        <f t="shared" si="25"/>
        <v>0</v>
      </c>
      <c r="Q269" s="350">
        <f t="shared" si="26"/>
        <v>1</v>
      </c>
      <c r="R269" s="352" t="str">
        <f t="shared" si="28"/>
        <v/>
      </c>
      <c r="S269" s="352" t="str">
        <f t="shared" si="29"/>
        <v/>
      </c>
      <c r="T269" s="352" t="str">
        <f t="shared" si="30"/>
        <v/>
      </c>
    </row>
    <row r="270" spans="1:20">
      <c r="A270" s="28">
        <v>260</v>
      </c>
      <c r="B270" s="17"/>
      <c r="C270" s="17"/>
      <c r="D270" s="158"/>
      <c r="E270" s="18"/>
      <c r="F270" s="30"/>
      <c r="G270" s="322"/>
      <c r="H270" s="23"/>
      <c r="I270" s="211"/>
      <c r="J270" s="24"/>
      <c r="K270" s="25"/>
      <c r="L270" s="31"/>
      <c r="M270" s="352" t="str">
        <f t="shared" si="21"/>
        <v/>
      </c>
      <c r="N270" s="324"/>
      <c r="O270" s="348" t="str">
        <f>IF(OR($B270="",$C270="",$D270="",$E270="",$F270=""),"",$G270/VLOOKUP($F270,Euro!$A:$C,3,FALSE))</f>
        <v/>
      </c>
      <c r="P270" s="349" t="b">
        <f t="shared" si="25"/>
        <v>0</v>
      </c>
      <c r="Q270" s="350">
        <f t="shared" si="26"/>
        <v>1</v>
      </c>
      <c r="R270" s="352" t="str">
        <f t="shared" si="28"/>
        <v/>
      </c>
      <c r="S270" s="352" t="str">
        <f t="shared" si="29"/>
        <v/>
      </c>
      <c r="T270" s="352" t="str">
        <f t="shared" si="30"/>
        <v/>
      </c>
    </row>
    <row r="271" spans="1:20">
      <c r="A271" s="28">
        <v>261</v>
      </c>
      <c r="B271" s="17"/>
      <c r="C271" s="17"/>
      <c r="D271" s="158"/>
      <c r="E271" s="18"/>
      <c r="F271" s="30"/>
      <c r="G271" s="322"/>
      <c r="H271" s="23"/>
      <c r="I271" s="211"/>
      <c r="J271" s="24"/>
      <c r="K271" s="25"/>
      <c r="L271" s="31"/>
      <c r="M271" s="352" t="str">
        <f t="shared" si="21"/>
        <v/>
      </c>
      <c r="N271" s="324"/>
      <c r="O271" s="348" t="str">
        <f>IF(OR($B271="",$C271="",$D271="",$E271="",$F271=""),"",$G271/VLOOKUP($F271,Euro!$A:$C,3,FALSE))</f>
        <v/>
      </c>
      <c r="P271" s="349" t="b">
        <f t="shared" si="25"/>
        <v>0</v>
      </c>
      <c r="Q271" s="350">
        <f t="shared" si="26"/>
        <v>1</v>
      </c>
      <c r="R271" s="352" t="str">
        <f t="shared" si="28"/>
        <v/>
      </c>
      <c r="S271" s="352" t="str">
        <f t="shared" si="29"/>
        <v/>
      </c>
      <c r="T271" s="352" t="str">
        <f t="shared" si="30"/>
        <v/>
      </c>
    </row>
    <row r="272" spans="1:20">
      <c r="A272" s="28">
        <v>262</v>
      </c>
      <c r="B272" s="17"/>
      <c r="C272" s="17"/>
      <c r="D272" s="158"/>
      <c r="E272" s="18"/>
      <c r="F272" s="30"/>
      <c r="G272" s="322"/>
      <c r="H272" s="23"/>
      <c r="I272" s="211"/>
      <c r="J272" s="24"/>
      <c r="K272" s="25"/>
      <c r="L272" s="31"/>
      <c r="M272" s="352" t="str">
        <f t="shared" si="21"/>
        <v/>
      </c>
      <c r="N272" s="324"/>
      <c r="O272" s="348" t="str">
        <f>IF(OR($B272="",$C272="",$D272="",$E272="",$F272=""),"",$G272/VLOOKUP($F272,Euro!$A:$C,3,FALSE))</f>
        <v/>
      </c>
      <c r="P272" s="349" t="b">
        <f t="shared" si="25"/>
        <v>0</v>
      </c>
      <c r="Q272" s="350">
        <f t="shared" si="26"/>
        <v>1</v>
      </c>
      <c r="R272" s="352" t="str">
        <f t="shared" si="28"/>
        <v/>
      </c>
      <c r="S272" s="352" t="str">
        <f t="shared" si="29"/>
        <v/>
      </c>
      <c r="T272" s="352" t="str">
        <f t="shared" si="30"/>
        <v/>
      </c>
    </row>
    <row r="273" spans="1:20">
      <c r="A273" s="28">
        <v>263</v>
      </c>
      <c r="B273" s="17"/>
      <c r="C273" s="17"/>
      <c r="D273" s="158"/>
      <c r="E273" s="18"/>
      <c r="F273" s="30"/>
      <c r="G273" s="322"/>
      <c r="H273" s="23"/>
      <c r="I273" s="211"/>
      <c r="J273" s="24"/>
      <c r="K273" s="25"/>
      <c r="L273" s="31"/>
      <c r="M273" s="352" t="str">
        <f t="shared" si="21"/>
        <v/>
      </c>
      <c r="N273" s="324"/>
      <c r="O273" s="348" t="str">
        <f>IF(OR($B273="",$C273="",$D273="",$E273="",$F273=""),"",$G273/VLOOKUP($F273,Euro!$A:$C,3,FALSE))</f>
        <v/>
      </c>
      <c r="P273" s="349" t="b">
        <f t="shared" si="25"/>
        <v>0</v>
      </c>
      <c r="Q273" s="350">
        <f t="shared" si="26"/>
        <v>1</v>
      </c>
      <c r="R273" s="352" t="str">
        <f t="shared" si="28"/>
        <v/>
      </c>
      <c r="S273" s="352" t="str">
        <f t="shared" si="29"/>
        <v/>
      </c>
      <c r="T273" s="352" t="str">
        <f t="shared" si="30"/>
        <v/>
      </c>
    </row>
    <row r="274" spans="1:20">
      <c r="A274" s="28">
        <v>264</v>
      </c>
      <c r="B274" s="17"/>
      <c r="C274" s="17"/>
      <c r="D274" s="158"/>
      <c r="E274" s="18"/>
      <c r="F274" s="30"/>
      <c r="G274" s="322"/>
      <c r="H274" s="23"/>
      <c r="I274" s="211"/>
      <c r="J274" s="24"/>
      <c r="K274" s="25"/>
      <c r="L274" s="31"/>
      <c r="M274" s="352" t="str">
        <f t="shared" si="21"/>
        <v/>
      </c>
      <c r="N274" s="324"/>
      <c r="O274" s="348" t="str">
        <f>IF(OR($B274="",$C274="",$D274="",$E274="",$F274=""),"",$G274/VLOOKUP($F274,Euro!$A:$C,3,FALSE))</f>
        <v/>
      </c>
      <c r="P274" s="349" t="b">
        <f t="shared" si="25"/>
        <v>0</v>
      </c>
      <c r="Q274" s="350">
        <f t="shared" si="26"/>
        <v>1</v>
      </c>
      <c r="R274" s="352" t="str">
        <f t="shared" si="28"/>
        <v/>
      </c>
      <c r="S274" s="352" t="str">
        <f t="shared" si="29"/>
        <v/>
      </c>
      <c r="T274" s="352" t="str">
        <f t="shared" si="30"/>
        <v/>
      </c>
    </row>
    <row r="275" spans="1:20">
      <c r="A275" s="28">
        <v>265</v>
      </c>
      <c r="B275" s="17"/>
      <c r="C275" s="17"/>
      <c r="D275" s="158"/>
      <c r="E275" s="18"/>
      <c r="F275" s="30"/>
      <c r="G275" s="322"/>
      <c r="H275" s="23"/>
      <c r="I275" s="211"/>
      <c r="J275" s="24"/>
      <c r="K275" s="25"/>
      <c r="L275" s="31"/>
      <c r="M275" s="352" t="str">
        <f t="shared" si="21"/>
        <v/>
      </c>
      <c r="N275" s="324"/>
      <c r="O275" s="348" t="str">
        <f>IF(OR($B275="",$C275="",$D275="",$E275="",$F275=""),"",$G275/VLOOKUP($F275,Euro!$A:$C,3,FALSE))</f>
        <v/>
      </c>
      <c r="P275" s="349" t="b">
        <f t="shared" si="25"/>
        <v>0</v>
      </c>
      <c r="Q275" s="350">
        <f t="shared" si="26"/>
        <v>1</v>
      </c>
      <c r="R275" s="352" t="str">
        <f t="shared" si="28"/>
        <v/>
      </c>
      <c r="S275" s="352" t="str">
        <f t="shared" si="29"/>
        <v/>
      </c>
      <c r="T275" s="352" t="str">
        <f t="shared" si="30"/>
        <v/>
      </c>
    </row>
    <row r="276" spans="1:20">
      <c r="A276" s="28">
        <v>266</v>
      </c>
      <c r="B276" s="17"/>
      <c r="C276" s="17"/>
      <c r="D276" s="158"/>
      <c r="E276" s="18"/>
      <c r="F276" s="30"/>
      <c r="G276" s="322"/>
      <c r="H276" s="23"/>
      <c r="I276" s="211"/>
      <c r="J276" s="24"/>
      <c r="K276" s="25"/>
      <c r="L276" s="31"/>
      <c r="M276" s="352" t="str">
        <f t="shared" si="21"/>
        <v/>
      </c>
      <c r="N276" s="324"/>
      <c r="O276" s="348" t="str">
        <f>IF(OR($B276="",$C276="",$D276="",$E276="",$F276=""),"",$G276/VLOOKUP($F276,Euro!$A:$C,3,FALSE))</f>
        <v/>
      </c>
      <c r="P276" s="349" t="b">
        <f t="shared" si="25"/>
        <v>0</v>
      </c>
      <c r="Q276" s="350">
        <f t="shared" si="26"/>
        <v>1</v>
      </c>
      <c r="R276" s="352" t="str">
        <f t="shared" si="28"/>
        <v/>
      </c>
      <c r="S276" s="352" t="str">
        <f t="shared" si="29"/>
        <v/>
      </c>
      <c r="T276" s="352" t="str">
        <f t="shared" si="30"/>
        <v/>
      </c>
    </row>
    <row r="277" spans="1:20">
      <c r="A277" s="28">
        <v>267</v>
      </c>
      <c r="B277" s="17"/>
      <c r="C277" s="17"/>
      <c r="D277" s="158"/>
      <c r="E277" s="18"/>
      <c r="F277" s="30"/>
      <c r="G277" s="322"/>
      <c r="H277" s="23"/>
      <c r="I277" s="211"/>
      <c r="J277" s="24"/>
      <c r="K277" s="25"/>
      <c r="L277" s="31"/>
      <c r="M277" s="352" t="str">
        <f t="shared" si="21"/>
        <v/>
      </c>
      <c r="N277" s="324"/>
      <c r="O277" s="348" t="str">
        <f>IF(OR($B277="",$C277="",$D277="",$E277="",$F277=""),"",$G277/VLOOKUP($F277,Euro!$A:$C,3,FALSE))</f>
        <v/>
      </c>
      <c r="P277" s="349" t="b">
        <f t="shared" si="25"/>
        <v>0</v>
      </c>
      <c r="Q277" s="350">
        <f t="shared" si="26"/>
        <v>1</v>
      </c>
      <c r="R277" s="352" t="str">
        <f t="shared" si="28"/>
        <v/>
      </c>
      <c r="S277" s="352" t="str">
        <f t="shared" si="29"/>
        <v/>
      </c>
      <c r="T277" s="352" t="str">
        <f t="shared" si="30"/>
        <v/>
      </c>
    </row>
    <row r="278" spans="1:20">
      <c r="A278" s="28">
        <v>268</v>
      </c>
      <c r="B278" s="17"/>
      <c r="C278" s="17"/>
      <c r="D278" s="158"/>
      <c r="E278" s="18"/>
      <c r="F278" s="30"/>
      <c r="G278" s="322"/>
      <c r="H278" s="23"/>
      <c r="I278" s="211"/>
      <c r="J278" s="24"/>
      <c r="K278" s="25"/>
      <c r="L278" s="31"/>
      <c r="M278" s="352" t="str">
        <f t="shared" si="21"/>
        <v/>
      </c>
      <c r="N278" s="324"/>
      <c r="O278" s="348" t="str">
        <f>IF(OR($B278="",$C278="",$D278="",$E278="",$F278=""),"",$G278/VLOOKUP($F278,Euro!$A:$C,3,FALSE))</f>
        <v/>
      </c>
      <c r="P278" s="349" t="b">
        <f t="shared" si="25"/>
        <v>0</v>
      </c>
      <c r="Q278" s="350">
        <f t="shared" si="26"/>
        <v>1</v>
      </c>
      <c r="R278" s="352" t="str">
        <f t="shared" si="28"/>
        <v/>
      </c>
      <c r="S278" s="352" t="str">
        <f t="shared" si="29"/>
        <v/>
      </c>
      <c r="T278" s="352" t="str">
        <f t="shared" si="30"/>
        <v/>
      </c>
    </row>
    <row r="279" spans="1:20">
      <c r="A279" s="28">
        <v>269</v>
      </c>
      <c r="B279" s="17"/>
      <c r="C279" s="17"/>
      <c r="D279" s="158"/>
      <c r="E279" s="18"/>
      <c r="F279" s="30"/>
      <c r="G279" s="322"/>
      <c r="H279" s="23"/>
      <c r="I279" s="211"/>
      <c r="J279" s="24"/>
      <c r="K279" s="25"/>
      <c r="L279" s="31"/>
      <c r="M279" s="352" t="str">
        <f t="shared" si="21"/>
        <v/>
      </c>
      <c r="N279" s="324"/>
      <c r="O279" s="348" t="str">
        <f>IF(OR($B279="",$C279="",$D279="",$E279="",$F279=""),"",$G279/VLOOKUP($F279,Euro!$A:$C,3,FALSE))</f>
        <v/>
      </c>
      <c r="P279" s="349" t="b">
        <f t="shared" si="25"/>
        <v>0</v>
      </c>
      <c r="Q279" s="350">
        <f t="shared" si="26"/>
        <v>1</v>
      </c>
      <c r="R279" s="352" t="str">
        <f t="shared" si="28"/>
        <v/>
      </c>
      <c r="S279" s="352" t="str">
        <f t="shared" si="29"/>
        <v/>
      </c>
      <c r="T279" s="352" t="str">
        <f t="shared" si="30"/>
        <v/>
      </c>
    </row>
    <row r="280" spans="1:20">
      <c r="A280" s="28">
        <v>270</v>
      </c>
      <c r="B280" s="17"/>
      <c r="C280" s="17"/>
      <c r="D280" s="158"/>
      <c r="E280" s="18"/>
      <c r="F280" s="30"/>
      <c r="G280" s="322"/>
      <c r="H280" s="23"/>
      <c r="I280" s="211"/>
      <c r="J280" s="24"/>
      <c r="K280" s="25"/>
      <c r="L280" s="31"/>
      <c r="M280" s="352" t="str">
        <f t="shared" si="21"/>
        <v/>
      </c>
      <c r="N280" s="324"/>
      <c r="O280" s="348" t="str">
        <f>IF(OR($B280="",$C280="",$D280="",$E280="",$F280=""),"",$G280/VLOOKUP($F280,Euro!$A:$C,3,FALSE))</f>
        <v/>
      </c>
      <c r="P280" s="349" t="b">
        <f t="shared" si="25"/>
        <v>0</v>
      </c>
      <c r="Q280" s="350">
        <f t="shared" si="26"/>
        <v>1</v>
      </c>
      <c r="R280" s="352" t="str">
        <f t="shared" si="28"/>
        <v/>
      </c>
      <c r="S280" s="352" t="str">
        <f t="shared" si="29"/>
        <v/>
      </c>
      <c r="T280" s="352" t="str">
        <f t="shared" si="30"/>
        <v/>
      </c>
    </row>
    <row r="281" spans="1:20">
      <c r="A281" s="28">
        <v>271</v>
      </c>
      <c r="B281" s="17"/>
      <c r="C281" s="17"/>
      <c r="D281" s="158"/>
      <c r="E281" s="18"/>
      <c r="F281" s="30"/>
      <c r="G281" s="322"/>
      <c r="H281" s="23"/>
      <c r="I281" s="211"/>
      <c r="J281" s="24"/>
      <c r="K281" s="25"/>
      <c r="L281" s="31"/>
      <c r="M281" s="352" t="str">
        <f t="shared" si="21"/>
        <v/>
      </c>
      <c r="N281" s="324"/>
      <c r="O281" s="348" t="str">
        <f>IF(OR($B281="",$C281="",$D281="",$E281="",$F281=""),"",$G281/VLOOKUP($F281,Euro!$A:$C,3,FALSE))</f>
        <v/>
      </c>
      <c r="P281" s="349" t="b">
        <f t="shared" si="25"/>
        <v>0</v>
      </c>
      <c r="Q281" s="350">
        <f t="shared" si="26"/>
        <v>1</v>
      </c>
      <c r="R281" s="352" t="str">
        <f t="shared" si="28"/>
        <v/>
      </c>
      <c r="S281" s="352" t="str">
        <f t="shared" si="29"/>
        <v/>
      </c>
      <c r="T281" s="352" t="str">
        <f t="shared" si="30"/>
        <v/>
      </c>
    </row>
    <row r="282" spans="1:20">
      <c r="A282" s="28">
        <v>272</v>
      </c>
      <c r="B282" s="17"/>
      <c r="C282" s="17"/>
      <c r="D282" s="158"/>
      <c r="E282" s="18"/>
      <c r="F282" s="30"/>
      <c r="G282" s="322"/>
      <c r="H282" s="23"/>
      <c r="I282" s="211"/>
      <c r="J282" s="24"/>
      <c r="K282" s="25"/>
      <c r="L282" s="31"/>
      <c r="M282" s="352" t="str">
        <f t="shared" si="21"/>
        <v/>
      </c>
      <c r="N282" s="324"/>
      <c r="O282" s="348" t="str">
        <f>IF(OR($B282="",$C282="",$D282="",$E282="",$F282=""),"",$G282/VLOOKUP($F282,Euro!$A:$C,3,FALSE))</f>
        <v/>
      </c>
      <c r="P282" s="349" t="b">
        <f t="shared" si="25"/>
        <v>0</v>
      </c>
      <c r="Q282" s="350">
        <f t="shared" si="26"/>
        <v>1</v>
      </c>
      <c r="R282" s="352" t="str">
        <f t="shared" si="28"/>
        <v/>
      </c>
      <c r="S282" s="352" t="str">
        <f t="shared" si="29"/>
        <v/>
      </c>
      <c r="T282" s="352" t="str">
        <f t="shared" si="30"/>
        <v/>
      </c>
    </row>
    <row r="283" spans="1:20">
      <c r="A283" s="28">
        <v>273</v>
      </c>
      <c r="B283" s="17"/>
      <c r="C283" s="17"/>
      <c r="D283" s="158"/>
      <c r="E283" s="18"/>
      <c r="F283" s="30"/>
      <c r="G283" s="322"/>
      <c r="H283" s="23"/>
      <c r="I283" s="211"/>
      <c r="J283" s="24"/>
      <c r="K283" s="25"/>
      <c r="L283" s="31"/>
      <c r="M283" s="352" t="str">
        <f t="shared" si="21"/>
        <v/>
      </c>
      <c r="N283" s="324"/>
      <c r="O283" s="348" t="str">
        <f>IF(OR($B283="",$C283="",$D283="",$E283="",$F283=""),"",$G283/VLOOKUP($F283,Euro!$A:$C,3,FALSE))</f>
        <v/>
      </c>
      <c r="P283" s="349" t="b">
        <f t="shared" si="25"/>
        <v>0</v>
      </c>
      <c r="Q283" s="350">
        <f t="shared" si="26"/>
        <v>1</v>
      </c>
      <c r="R283" s="352" t="str">
        <f t="shared" si="28"/>
        <v/>
      </c>
      <c r="S283" s="352" t="str">
        <f t="shared" si="29"/>
        <v/>
      </c>
      <c r="T283" s="352" t="str">
        <f t="shared" si="30"/>
        <v/>
      </c>
    </row>
    <row r="284" spans="1:20">
      <c r="A284" s="28">
        <v>274</v>
      </c>
      <c r="B284" s="17"/>
      <c r="C284" s="17"/>
      <c r="D284" s="158"/>
      <c r="E284" s="18"/>
      <c r="F284" s="30"/>
      <c r="G284" s="322"/>
      <c r="H284" s="23"/>
      <c r="I284" s="211"/>
      <c r="J284" s="24"/>
      <c r="K284" s="25"/>
      <c r="L284" s="31"/>
      <c r="M284" s="352" t="str">
        <f t="shared" si="21"/>
        <v/>
      </c>
      <c r="N284" s="324"/>
      <c r="O284" s="348" t="str">
        <f>IF(OR($B284="",$C284="",$D284="",$E284="",$F284=""),"",$G284/VLOOKUP($F284,Euro!$A:$C,3,FALSE))</f>
        <v/>
      </c>
      <c r="P284" s="349" t="b">
        <f t="shared" si="25"/>
        <v>0</v>
      </c>
      <c r="Q284" s="350">
        <f t="shared" si="26"/>
        <v>1</v>
      </c>
      <c r="R284" s="352" t="str">
        <f t="shared" si="28"/>
        <v/>
      </c>
      <c r="S284" s="352" t="str">
        <f t="shared" si="29"/>
        <v/>
      </c>
      <c r="T284" s="352" t="str">
        <f t="shared" si="30"/>
        <v/>
      </c>
    </row>
    <row r="285" spans="1:20">
      <c r="A285" s="28">
        <v>275</v>
      </c>
      <c r="B285" s="17"/>
      <c r="C285" s="17"/>
      <c r="D285" s="158"/>
      <c r="E285" s="18"/>
      <c r="F285" s="30"/>
      <c r="G285" s="322"/>
      <c r="H285" s="23"/>
      <c r="I285" s="211"/>
      <c r="J285" s="24"/>
      <c r="K285" s="25"/>
      <c r="L285" s="31"/>
      <c r="M285" s="352" t="str">
        <f t="shared" si="21"/>
        <v/>
      </c>
      <c r="N285" s="324"/>
      <c r="O285" s="348" t="str">
        <f>IF(OR($B285="",$C285="",$D285="",$E285="",$F285=""),"",$G285/VLOOKUP($F285,Euro!$A:$C,3,FALSE))</f>
        <v/>
      </c>
      <c r="P285" s="349" t="b">
        <f t="shared" si="25"/>
        <v>0</v>
      </c>
      <c r="Q285" s="350">
        <f t="shared" si="26"/>
        <v>1</v>
      </c>
      <c r="R285" s="352" t="str">
        <f t="shared" si="28"/>
        <v/>
      </c>
      <c r="S285" s="352" t="str">
        <f t="shared" si="29"/>
        <v/>
      </c>
      <c r="T285" s="352" t="str">
        <f t="shared" si="30"/>
        <v/>
      </c>
    </row>
    <row r="286" spans="1:20">
      <c r="A286" s="28">
        <v>276</v>
      </c>
      <c r="B286" s="17"/>
      <c r="C286" s="17"/>
      <c r="D286" s="158"/>
      <c r="E286" s="18"/>
      <c r="F286" s="30"/>
      <c r="G286" s="322"/>
      <c r="H286" s="23"/>
      <c r="I286" s="211"/>
      <c r="J286" s="24"/>
      <c r="K286" s="25"/>
      <c r="L286" s="31"/>
      <c r="M286" s="352" t="str">
        <f t="shared" si="21"/>
        <v/>
      </c>
      <c r="N286" s="324"/>
      <c r="O286" s="348" t="str">
        <f>IF(OR($B286="",$C286="",$D286="",$E286="",$F286=""),"",$G286/VLOOKUP($F286,Euro!$A:$C,3,FALSE))</f>
        <v/>
      </c>
      <c r="P286" s="349" t="b">
        <f t="shared" si="25"/>
        <v>0</v>
      </c>
      <c r="Q286" s="350">
        <f t="shared" si="26"/>
        <v>1</v>
      </c>
      <c r="R286" s="352" t="str">
        <f t="shared" si="28"/>
        <v/>
      </c>
      <c r="S286" s="352" t="str">
        <f t="shared" si="29"/>
        <v/>
      </c>
      <c r="T286" s="352" t="str">
        <f t="shared" si="30"/>
        <v/>
      </c>
    </row>
    <row r="287" spans="1:20">
      <c r="A287" s="28">
        <v>277</v>
      </c>
      <c r="B287" s="17"/>
      <c r="C287" s="17"/>
      <c r="D287" s="158"/>
      <c r="E287" s="18"/>
      <c r="F287" s="30"/>
      <c r="G287" s="322"/>
      <c r="H287" s="23"/>
      <c r="I287" s="211"/>
      <c r="J287" s="24"/>
      <c r="K287" s="25"/>
      <c r="L287" s="31"/>
      <c r="M287" s="352" t="str">
        <f t="shared" si="21"/>
        <v/>
      </c>
      <c r="N287" s="324"/>
      <c r="O287" s="348" t="str">
        <f>IF(OR($B287="",$C287="",$D287="",$E287="",$F287=""),"",$G287/VLOOKUP($F287,Euro!$A:$C,3,FALSE))</f>
        <v/>
      </c>
      <c r="P287" s="349" t="b">
        <f t="shared" si="25"/>
        <v>0</v>
      </c>
      <c r="Q287" s="350">
        <f t="shared" si="26"/>
        <v>1</v>
      </c>
      <c r="R287" s="352" t="str">
        <f t="shared" si="28"/>
        <v/>
      </c>
      <c r="S287" s="352" t="str">
        <f t="shared" si="29"/>
        <v/>
      </c>
      <c r="T287" s="352" t="str">
        <f t="shared" si="30"/>
        <v/>
      </c>
    </row>
    <row r="288" spans="1:20">
      <c r="A288" s="28">
        <v>278</v>
      </c>
      <c r="B288" s="17"/>
      <c r="C288" s="17"/>
      <c r="D288" s="158"/>
      <c r="E288" s="18"/>
      <c r="F288" s="30"/>
      <c r="G288" s="322"/>
      <c r="H288" s="23"/>
      <c r="I288" s="211"/>
      <c r="J288" s="24"/>
      <c r="K288" s="25"/>
      <c r="L288" s="31"/>
      <c r="M288" s="352" t="str">
        <f t="shared" si="21"/>
        <v/>
      </c>
      <c r="N288" s="324"/>
      <c r="O288" s="348" t="str">
        <f>IF(OR($B288="",$C288="",$D288="",$E288="",$F288=""),"",$G288/VLOOKUP($F288,Euro!$A:$C,3,FALSE))</f>
        <v/>
      </c>
      <c r="P288" s="349" t="b">
        <f t="shared" si="25"/>
        <v>0</v>
      </c>
      <c r="Q288" s="350">
        <f t="shared" si="26"/>
        <v>1</v>
      </c>
      <c r="R288" s="352" t="str">
        <f t="shared" si="28"/>
        <v/>
      </c>
      <c r="S288" s="352" t="str">
        <f t="shared" si="29"/>
        <v/>
      </c>
      <c r="T288" s="352" t="str">
        <f t="shared" si="30"/>
        <v/>
      </c>
    </row>
    <row r="289" spans="1:20">
      <c r="A289" s="28">
        <v>279</v>
      </c>
      <c r="B289" s="17"/>
      <c r="C289" s="17"/>
      <c r="D289" s="158"/>
      <c r="E289" s="18"/>
      <c r="F289" s="30"/>
      <c r="G289" s="322"/>
      <c r="H289" s="23"/>
      <c r="I289" s="211"/>
      <c r="J289" s="24"/>
      <c r="K289" s="25"/>
      <c r="L289" s="31"/>
      <c r="M289" s="352" t="str">
        <f t="shared" si="21"/>
        <v/>
      </c>
      <c r="N289" s="324"/>
      <c r="O289" s="348" t="str">
        <f>IF(OR($B289="",$C289="",$D289="",$E289="",$F289=""),"",$G289/VLOOKUP($F289,Euro!$A:$C,3,FALSE))</f>
        <v/>
      </c>
      <c r="P289" s="349" t="b">
        <f t="shared" si="25"/>
        <v>0</v>
      </c>
      <c r="Q289" s="350">
        <f t="shared" si="26"/>
        <v>1</v>
      </c>
      <c r="R289" s="352" t="str">
        <f t="shared" si="28"/>
        <v/>
      </c>
      <c r="S289" s="352" t="str">
        <f t="shared" si="29"/>
        <v/>
      </c>
      <c r="T289" s="352" t="str">
        <f t="shared" si="30"/>
        <v/>
      </c>
    </row>
    <row r="290" spans="1:20">
      <c r="A290" s="28">
        <v>280</v>
      </c>
      <c r="B290" s="17"/>
      <c r="C290" s="17"/>
      <c r="D290" s="158"/>
      <c r="E290" s="18"/>
      <c r="F290" s="30"/>
      <c r="G290" s="322"/>
      <c r="H290" s="23"/>
      <c r="I290" s="211"/>
      <c r="J290" s="24"/>
      <c r="K290" s="25"/>
      <c r="L290" s="31"/>
      <c r="M290" s="352" t="str">
        <f t="shared" si="21"/>
        <v/>
      </c>
      <c r="N290" s="324"/>
      <c r="O290" s="348" t="str">
        <f>IF(OR($B290="",$C290="",$D290="",$E290="",$F290=""),"",$G290/VLOOKUP($F290,Euro!$A:$C,3,FALSE))</f>
        <v/>
      </c>
      <c r="P290" s="349" t="b">
        <f t="shared" si="25"/>
        <v>0</v>
      </c>
      <c r="Q290" s="350">
        <f t="shared" si="26"/>
        <v>1</v>
      </c>
      <c r="R290" s="352" t="str">
        <f t="shared" si="28"/>
        <v/>
      </c>
      <c r="S290" s="352" t="str">
        <f t="shared" si="29"/>
        <v/>
      </c>
      <c r="T290" s="352" t="str">
        <f t="shared" si="30"/>
        <v/>
      </c>
    </row>
    <row r="291" spans="1:20">
      <c r="A291" s="28">
        <v>281</v>
      </c>
      <c r="B291" s="17"/>
      <c r="C291" s="17"/>
      <c r="D291" s="158"/>
      <c r="E291" s="18"/>
      <c r="F291" s="30"/>
      <c r="G291" s="322"/>
      <c r="H291" s="23"/>
      <c r="I291" s="211"/>
      <c r="J291" s="24"/>
      <c r="K291" s="25"/>
      <c r="L291" s="31"/>
      <c r="M291" s="352" t="str">
        <f t="shared" si="21"/>
        <v/>
      </c>
      <c r="N291" s="324"/>
      <c r="O291" s="348" t="str">
        <f>IF(OR($B291="",$C291="",$D291="",$E291="",$F291=""),"",$G291/VLOOKUP($F291,Euro!$A:$C,3,FALSE))</f>
        <v/>
      </c>
      <c r="P291" s="349" t="b">
        <f t="shared" si="25"/>
        <v>0</v>
      </c>
      <c r="Q291" s="350">
        <f t="shared" si="26"/>
        <v>1</v>
      </c>
      <c r="R291" s="352" t="str">
        <f t="shared" si="28"/>
        <v/>
      </c>
      <c r="S291" s="352" t="str">
        <f t="shared" si="29"/>
        <v/>
      </c>
      <c r="T291" s="352" t="str">
        <f t="shared" si="30"/>
        <v/>
      </c>
    </row>
    <row r="292" spans="1:20">
      <c r="A292" s="28">
        <v>282</v>
      </c>
      <c r="B292" s="17"/>
      <c r="C292" s="17"/>
      <c r="D292" s="158"/>
      <c r="E292" s="18"/>
      <c r="F292" s="30"/>
      <c r="G292" s="322"/>
      <c r="H292" s="23"/>
      <c r="I292" s="211"/>
      <c r="J292" s="24"/>
      <c r="K292" s="25"/>
      <c r="L292" s="31"/>
      <c r="M292" s="352" t="str">
        <f t="shared" si="21"/>
        <v/>
      </c>
      <c r="N292" s="324"/>
      <c r="O292" s="348" t="str">
        <f>IF(OR($B292="",$C292="",$D292="",$E292="",$F292=""),"",$G292/VLOOKUP($F292,Euro!$A:$C,3,FALSE))</f>
        <v/>
      </c>
      <c r="P292" s="349" t="b">
        <f t="shared" si="25"/>
        <v>0</v>
      </c>
      <c r="Q292" s="350">
        <f t="shared" si="26"/>
        <v>1</v>
      </c>
      <c r="R292" s="352" t="str">
        <f t="shared" si="28"/>
        <v/>
      </c>
      <c r="S292" s="352" t="str">
        <f t="shared" si="29"/>
        <v/>
      </c>
      <c r="T292" s="352" t="str">
        <f t="shared" si="30"/>
        <v/>
      </c>
    </row>
    <row r="293" spans="1:20">
      <c r="A293" s="28">
        <v>283</v>
      </c>
      <c r="B293" s="17"/>
      <c r="C293" s="17"/>
      <c r="D293" s="158"/>
      <c r="E293" s="18"/>
      <c r="F293" s="30"/>
      <c r="G293" s="322"/>
      <c r="H293" s="23"/>
      <c r="I293" s="211"/>
      <c r="J293" s="24"/>
      <c r="K293" s="25"/>
      <c r="L293" s="31"/>
      <c r="M293" s="352" t="str">
        <f t="shared" si="21"/>
        <v/>
      </c>
      <c r="N293" s="324"/>
      <c r="O293" s="348" t="str">
        <f>IF(OR($B293="",$C293="",$D293="",$E293="",$F293=""),"",$G293/VLOOKUP($F293,Euro!$A:$C,3,FALSE))</f>
        <v/>
      </c>
      <c r="P293" s="349" t="b">
        <f t="shared" si="25"/>
        <v>0</v>
      </c>
      <c r="Q293" s="350">
        <f t="shared" si="26"/>
        <v>1</v>
      </c>
      <c r="R293" s="352" t="str">
        <f t="shared" si="28"/>
        <v/>
      </c>
      <c r="S293" s="352" t="str">
        <f t="shared" si="29"/>
        <v/>
      </c>
      <c r="T293" s="352" t="str">
        <f t="shared" si="30"/>
        <v/>
      </c>
    </row>
    <row r="294" spans="1:20">
      <c r="A294" s="28">
        <v>284</v>
      </c>
      <c r="B294" s="17"/>
      <c r="C294" s="17"/>
      <c r="D294" s="158"/>
      <c r="E294" s="18"/>
      <c r="F294" s="30"/>
      <c r="G294" s="322"/>
      <c r="H294" s="23"/>
      <c r="I294" s="211"/>
      <c r="J294" s="24"/>
      <c r="K294" s="25"/>
      <c r="L294" s="31"/>
      <c r="M294" s="352" t="str">
        <f t="shared" si="21"/>
        <v/>
      </c>
      <c r="N294" s="324"/>
      <c r="O294" s="348" t="str">
        <f>IF(OR($B294="",$C294="",$D294="",$E294="",$F294=""),"",$G294/VLOOKUP($F294,Euro!$A:$C,3,FALSE))</f>
        <v/>
      </c>
      <c r="P294" s="349" t="b">
        <f t="shared" si="25"/>
        <v>0</v>
      </c>
      <c r="Q294" s="350">
        <f t="shared" si="26"/>
        <v>1</v>
      </c>
      <c r="R294" s="352" t="str">
        <f t="shared" si="28"/>
        <v/>
      </c>
      <c r="S294" s="352" t="str">
        <f t="shared" si="29"/>
        <v/>
      </c>
      <c r="T294" s="352" t="str">
        <f t="shared" si="30"/>
        <v/>
      </c>
    </row>
    <row r="295" spans="1:20">
      <c r="A295" s="28">
        <v>285</v>
      </c>
      <c r="B295" s="17"/>
      <c r="C295" s="17"/>
      <c r="D295" s="158"/>
      <c r="E295" s="18"/>
      <c r="F295" s="30"/>
      <c r="G295" s="322"/>
      <c r="H295" s="23"/>
      <c r="I295" s="211"/>
      <c r="J295" s="24"/>
      <c r="K295" s="25"/>
      <c r="L295" s="31"/>
      <c r="M295" s="352" t="str">
        <f t="shared" si="21"/>
        <v/>
      </c>
      <c r="N295" s="324"/>
      <c r="O295" s="348" t="str">
        <f>IF(OR($B295="",$C295="",$D295="",$E295="",$F295=""),"",$G295/VLOOKUP($F295,Euro!$A:$C,3,FALSE))</f>
        <v/>
      </c>
      <c r="P295" s="349" t="b">
        <f t="shared" si="25"/>
        <v>0</v>
      </c>
      <c r="Q295" s="350">
        <f t="shared" si="26"/>
        <v>1</v>
      </c>
      <c r="R295" s="352" t="str">
        <f t="shared" si="28"/>
        <v/>
      </c>
      <c r="S295" s="352" t="str">
        <f t="shared" si="29"/>
        <v/>
      </c>
      <c r="T295" s="352" t="str">
        <f t="shared" si="30"/>
        <v/>
      </c>
    </row>
    <row r="296" spans="1:20">
      <c r="A296" s="28">
        <v>286</v>
      </c>
      <c r="B296" s="17"/>
      <c r="C296" s="17"/>
      <c r="D296" s="158"/>
      <c r="E296" s="18"/>
      <c r="F296" s="30"/>
      <c r="G296" s="322"/>
      <c r="H296" s="23"/>
      <c r="I296" s="211"/>
      <c r="J296" s="24"/>
      <c r="K296" s="25"/>
      <c r="L296" s="31"/>
      <c r="M296" s="352" t="str">
        <f t="shared" si="21"/>
        <v/>
      </c>
      <c r="N296" s="324"/>
      <c r="O296" s="348" t="str">
        <f>IF(OR($B296="",$C296="",$D296="",$E296="",$F296=""),"",$G296/VLOOKUP($F296,Euro!$A:$C,3,FALSE))</f>
        <v/>
      </c>
      <c r="P296" s="349" t="b">
        <f t="shared" si="25"/>
        <v>0</v>
      </c>
      <c r="Q296" s="350">
        <f t="shared" si="26"/>
        <v>1</v>
      </c>
      <c r="R296" s="352" t="str">
        <f t="shared" si="28"/>
        <v/>
      </c>
      <c r="S296" s="352" t="str">
        <f t="shared" si="29"/>
        <v/>
      </c>
      <c r="T296" s="352" t="str">
        <f t="shared" si="30"/>
        <v/>
      </c>
    </row>
    <row r="297" spans="1:20">
      <c r="A297" s="28">
        <v>287</v>
      </c>
      <c r="B297" s="17"/>
      <c r="C297" s="17"/>
      <c r="D297" s="158"/>
      <c r="E297" s="18"/>
      <c r="F297" s="30"/>
      <c r="G297" s="322"/>
      <c r="H297" s="23"/>
      <c r="I297" s="211"/>
      <c r="J297" s="24"/>
      <c r="K297" s="25"/>
      <c r="L297" s="31"/>
      <c r="M297" s="352" t="str">
        <f t="shared" si="21"/>
        <v/>
      </c>
      <c r="N297" s="324"/>
      <c r="O297" s="348" t="str">
        <f>IF(OR($B297="",$C297="",$D297="",$E297="",$F297=""),"",$G297/VLOOKUP($F297,Euro!$A:$C,3,FALSE))</f>
        <v/>
      </c>
      <c r="P297" s="349" t="b">
        <f t="shared" si="25"/>
        <v>0</v>
      </c>
      <c r="Q297" s="350">
        <f t="shared" si="26"/>
        <v>1</v>
      </c>
      <c r="R297" s="352" t="str">
        <f t="shared" si="28"/>
        <v/>
      </c>
      <c r="S297" s="352" t="str">
        <f t="shared" si="29"/>
        <v/>
      </c>
      <c r="T297" s="352" t="str">
        <f t="shared" si="30"/>
        <v/>
      </c>
    </row>
    <row r="298" spans="1:20">
      <c r="A298" s="28">
        <v>288</v>
      </c>
      <c r="B298" s="17"/>
      <c r="C298" s="17"/>
      <c r="D298" s="158"/>
      <c r="E298" s="18"/>
      <c r="F298" s="30"/>
      <c r="G298" s="322"/>
      <c r="H298" s="23"/>
      <c r="I298" s="211"/>
      <c r="J298" s="24"/>
      <c r="K298" s="25"/>
      <c r="L298" s="31"/>
      <c r="M298" s="352" t="str">
        <f t="shared" si="21"/>
        <v/>
      </c>
      <c r="N298" s="324"/>
      <c r="O298" s="348" t="str">
        <f>IF(OR($B298="",$C298="",$D298="",$E298="",$F298=""),"",$G298/VLOOKUP($F298,Euro!$A:$C,3,FALSE))</f>
        <v/>
      </c>
      <c r="P298" s="349" t="b">
        <f t="shared" si="25"/>
        <v>0</v>
      </c>
      <c r="Q298" s="350">
        <f t="shared" si="26"/>
        <v>1</v>
      </c>
      <c r="R298" s="352" t="str">
        <f t="shared" si="28"/>
        <v/>
      </c>
      <c r="S298" s="352" t="str">
        <f t="shared" si="29"/>
        <v/>
      </c>
      <c r="T298" s="352" t="str">
        <f t="shared" si="30"/>
        <v/>
      </c>
    </row>
    <row r="299" spans="1:20">
      <c r="A299" s="28">
        <v>289</v>
      </c>
      <c r="B299" s="17"/>
      <c r="C299" s="17"/>
      <c r="D299" s="158"/>
      <c r="E299" s="18"/>
      <c r="F299" s="30"/>
      <c r="G299" s="322"/>
      <c r="H299" s="23"/>
      <c r="I299" s="211"/>
      <c r="J299" s="24"/>
      <c r="K299" s="25"/>
      <c r="L299" s="31"/>
      <c r="M299" s="352" t="str">
        <f t="shared" si="21"/>
        <v/>
      </c>
      <c r="N299" s="324"/>
      <c r="O299" s="348" t="str">
        <f>IF(OR($B299="",$C299="",$D299="",$E299="",$F299=""),"",$G299/VLOOKUP($F299,Euro!$A:$C,3,FALSE))</f>
        <v/>
      </c>
      <c r="P299" s="349" t="b">
        <f t="shared" si="25"/>
        <v>0</v>
      </c>
      <c r="Q299" s="350">
        <f t="shared" si="26"/>
        <v>1</v>
      </c>
      <c r="R299" s="352" t="str">
        <f t="shared" si="28"/>
        <v/>
      </c>
      <c r="S299" s="352" t="str">
        <f t="shared" si="29"/>
        <v/>
      </c>
      <c r="T299" s="352" t="str">
        <f t="shared" si="30"/>
        <v/>
      </c>
    </row>
    <row r="300" spans="1:20">
      <c r="A300" s="28">
        <v>290</v>
      </c>
      <c r="B300" s="17"/>
      <c r="C300" s="17"/>
      <c r="D300" s="158"/>
      <c r="E300" s="18"/>
      <c r="F300" s="30"/>
      <c r="G300" s="322"/>
      <c r="H300" s="23"/>
      <c r="I300" s="211"/>
      <c r="J300" s="24"/>
      <c r="K300" s="25"/>
      <c r="L300" s="31"/>
      <c r="M300" s="352" t="str">
        <f t="shared" si="21"/>
        <v/>
      </c>
      <c r="N300" s="324"/>
      <c r="O300" s="348" t="str">
        <f>IF(OR($B300="",$C300="",$D300="",$E300="",$F300=""),"",$G300/VLOOKUP($F300,Euro!$A:$C,3,FALSE))</f>
        <v/>
      </c>
      <c r="P300" s="349" t="b">
        <f t="shared" si="25"/>
        <v>0</v>
      </c>
      <c r="Q300" s="350">
        <f t="shared" si="26"/>
        <v>1</v>
      </c>
      <c r="R300" s="352" t="str">
        <f t="shared" si="28"/>
        <v/>
      </c>
      <c r="S300" s="352" t="str">
        <f t="shared" si="29"/>
        <v/>
      </c>
      <c r="T300" s="352" t="str">
        <f t="shared" si="30"/>
        <v/>
      </c>
    </row>
    <row r="301" spans="1:20">
      <c r="A301" s="28">
        <v>291</v>
      </c>
      <c r="B301" s="17"/>
      <c r="C301" s="17"/>
      <c r="D301" s="158"/>
      <c r="E301" s="18"/>
      <c r="F301" s="30"/>
      <c r="G301" s="322"/>
      <c r="H301" s="23"/>
      <c r="I301" s="211"/>
      <c r="J301" s="24"/>
      <c r="K301" s="25"/>
      <c r="L301" s="31"/>
      <c r="M301" s="352" t="str">
        <f t="shared" si="21"/>
        <v/>
      </c>
      <c r="N301" s="324"/>
      <c r="O301" s="348" t="str">
        <f>IF(OR($B301="",$C301="",$D301="",$E301="",$F301=""),"",$G301/VLOOKUP($F301,Euro!$A:$C,3,FALSE))</f>
        <v/>
      </c>
      <c r="P301" s="349" t="b">
        <f t="shared" si="25"/>
        <v>0</v>
      </c>
      <c r="Q301" s="350">
        <f t="shared" si="26"/>
        <v>1</v>
      </c>
      <c r="R301" s="352" t="str">
        <f t="shared" si="28"/>
        <v/>
      </c>
      <c r="S301" s="352" t="str">
        <f t="shared" si="29"/>
        <v/>
      </c>
      <c r="T301" s="352" t="str">
        <f t="shared" si="30"/>
        <v/>
      </c>
    </row>
    <row r="302" spans="1:20">
      <c r="A302" s="28">
        <v>292</v>
      </c>
      <c r="B302" s="17"/>
      <c r="C302" s="17"/>
      <c r="D302" s="158"/>
      <c r="E302" s="18"/>
      <c r="F302" s="30"/>
      <c r="G302" s="322"/>
      <c r="H302" s="23"/>
      <c r="I302" s="211"/>
      <c r="J302" s="24"/>
      <c r="K302" s="25"/>
      <c r="L302" s="31"/>
      <c r="M302" s="352" t="str">
        <f t="shared" si="21"/>
        <v/>
      </c>
      <c r="N302" s="324"/>
      <c r="O302" s="348" t="str">
        <f>IF(OR($B302="",$C302="",$D302="",$E302="",$F302=""),"",$G302/VLOOKUP($F302,Euro!$A:$C,3,FALSE))</f>
        <v/>
      </c>
      <c r="P302" s="349" t="b">
        <f t="shared" si="25"/>
        <v>0</v>
      </c>
      <c r="Q302" s="350">
        <f t="shared" si="26"/>
        <v>1</v>
      </c>
      <c r="R302" s="352" t="str">
        <f t="shared" si="28"/>
        <v/>
      </c>
      <c r="S302" s="352" t="str">
        <f t="shared" si="29"/>
        <v/>
      </c>
      <c r="T302" s="352" t="str">
        <f t="shared" si="30"/>
        <v/>
      </c>
    </row>
    <row r="303" spans="1:20">
      <c r="A303" s="28">
        <v>293</v>
      </c>
      <c r="B303" s="17"/>
      <c r="C303" s="17"/>
      <c r="D303" s="158"/>
      <c r="E303" s="18"/>
      <c r="F303" s="30"/>
      <c r="G303" s="322"/>
      <c r="H303" s="23"/>
      <c r="I303" s="211"/>
      <c r="J303" s="24"/>
      <c r="K303" s="25"/>
      <c r="L303" s="31"/>
      <c r="M303" s="352" t="str">
        <f t="shared" si="21"/>
        <v/>
      </c>
      <c r="N303" s="324"/>
      <c r="O303" s="348" t="str">
        <f>IF(OR($B303="",$C303="",$D303="",$E303="",$F303=""),"",$G303/VLOOKUP($F303,Euro!$A:$C,3,FALSE))</f>
        <v/>
      </c>
      <c r="P303" s="349" t="b">
        <f t="shared" si="25"/>
        <v>0</v>
      </c>
      <c r="Q303" s="350">
        <f t="shared" si="26"/>
        <v>1</v>
      </c>
      <c r="R303" s="352" t="str">
        <f t="shared" si="28"/>
        <v/>
      </c>
      <c r="S303" s="352" t="str">
        <f t="shared" si="29"/>
        <v/>
      </c>
      <c r="T303" s="352" t="str">
        <f t="shared" si="30"/>
        <v/>
      </c>
    </row>
    <row r="304" spans="1:20">
      <c r="A304" s="28">
        <v>294</v>
      </c>
      <c r="B304" s="17"/>
      <c r="C304" s="17"/>
      <c r="D304" s="158"/>
      <c r="E304" s="18"/>
      <c r="F304" s="30"/>
      <c r="G304" s="322"/>
      <c r="H304" s="23"/>
      <c r="I304" s="211"/>
      <c r="J304" s="24"/>
      <c r="K304" s="25"/>
      <c r="L304" s="31"/>
      <c r="M304" s="352" t="str">
        <f t="shared" si="21"/>
        <v/>
      </c>
      <c r="N304" s="324"/>
      <c r="O304" s="348" t="str">
        <f>IF(OR($B304="",$C304="",$D304="",$E304="",$F304=""),"",$G304/VLOOKUP($F304,Euro!$A:$C,3,FALSE))</f>
        <v/>
      </c>
      <c r="P304" s="349" t="b">
        <f t="shared" si="25"/>
        <v>0</v>
      </c>
      <c r="Q304" s="350">
        <f t="shared" si="26"/>
        <v>1</v>
      </c>
      <c r="R304" s="352" t="str">
        <f t="shared" si="28"/>
        <v/>
      </c>
      <c r="S304" s="352" t="str">
        <f t="shared" si="29"/>
        <v/>
      </c>
      <c r="T304" s="352" t="str">
        <f t="shared" si="30"/>
        <v/>
      </c>
    </row>
    <row r="305" spans="1:20">
      <c r="A305" s="28">
        <v>295</v>
      </c>
      <c r="B305" s="17"/>
      <c r="C305" s="17"/>
      <c r="D305" s="158"/>
      <c r="E305" s="18"/>
      <c r="F305" s="30"/>
      <c r="G305" s="322"/>
      <c r="H305" s="23"/>
      <c r="I305" s="211"/>
      <c r="J305" s="24"/>
      <c r="K305" s="25"/>
      <c r="L305" s="31"/>
      <c r="M305" s="352" t="str">
        <f t="shared" si="21"/>
        <v/>
      </c>
      <c r="N305" s="324"/>
      <c r="O305" s="348" t="str">
        <f>IF(OR($B305="",$C305="",$D305="",$E305="",$F305=""),"",$G305/VLOOKUP($F305,Euro!$A:$C,3,FALSE))</f>
        <v/>
      </c>
      <c r="P305" s="349" t="b">
        <f t="shared" si="25"/>
        <v>0</v>
      </c>
      <c r="Q305" s="350">
        <f t="shared" si="26"/>
        <v>1</v>
      </c>
      <c r="R305" s="352" t="str">
        <f t="shared" si="28"/>
        <v/>
      </c>
      <c r="S305" s="352" t="str">
        <f t="shared" si="29"/>
        <v/>
      </c>
      <c r="T305" s="352" t="str">
        <f t="shared" si="30"/>
        <v/>
      </c>
    </row>
    <row r="306" spans="1:20">
      <c r="A306" s="28">
        <v>296</v>
      </c>
      <c r="B306" s="17"/>
      <c r="C306" s="17"/>
      <c r="D306" s="158"/>
      <c r="E306" s="18"/>
      <c r="F306" s="30"/>
      <c r="G306" s="322"/>
      <c r="H306" s="23"/>
      <c r="I306" s="211"/>
      <c r="J306" s="24"/>
      <c r="K306" s="25"/>
      <c r="L306" s="31"/>
      <c r="M306" s="352" t="str">
        <f t="shared" si="21"/>
        <v/>
      </c>
      <c r="N306" s="324"/>
      <c r="O306" s="348" t="str">
        <f>IF(OR($B306="",$C306="",$D306="",$E306="",$F306=""),"",$G306/VLOOKUP($F306,Euro!$A:$C,3,FALSE))</f>
        <v/>
      </c>
      <c r="P306" s="349" t="b">
        <f t="shared" si="25"/>
        <v>0</v>
      </c>
      <c r="Q306" s="350">
        <f t="shared" si="26"/>
        <v>1</v>
      </c>
      <c r="R306" s="352" t="str">
        <f t="shared" si="28"/>
        <v/>
      </c>
      <c r="S306" s="352" t="str">
        <f t="shared" si="29"/>
        <v/>
      </c>
      <c r="T306" s="352" t="str">
        <f t="shared" si="30"/>
        <v/>
      </c>
    </row>
    <row r="307" spans="1:20">
      <c r="A307" s="28">
        <v>297</v>
      </c>
      <c r="B307" s="17"/>
      <c r="C307" s="17"/>
      <c r="D307" s="158"/>
      <c r="E307" s="18"/>
      <c r="F307" s="30"/>
      <c r="G307" s="322"/>
      <c r="H307" s="23"/>
      <c r="I307" s="211"/>
      <c r="J307" s="24"/>
      <c r="K307" s="25"/>
      <c r="L307" s="31"/>
      <c r="M307" s="352" t="str">
        <f t="shared" si="21"/>
        <v/>
      </c>
      <c r="N307" s="324"/>
      <c r="O307" s="348" t="str">
        <f>IF(OR($B307="",$C307="",$D307="",$E307="",$F307=""),"",$G307/VLOOKUP($F307,Euro!$A:$C,3,FALSE))</f>
        <v/>
      </c>
      <c r="P307" s="349" t="b">
        <f t="shared" si="25"/>
        <v>0</v>
      </c>
      <c r="Q307" s="350">
        <f t="shared" si="26"/>
        <v>1</v>
      </c>
      <c r="R307" s="352" t="str">
        <f t="shared" si="28"/>
        <v/>
      </c>
      <c r="S307" s="352" t="str">
        <f t="shared" si="29"/>
        <v/>
      </c>
      <c r="T307" s="352" t="str">
        <f t="shared" si="30"/>
        <v/>
      </c>
    </row>
    <row r="308" spans="1:20">
      <c r="A308" s="28">
        <v>298</v>
      </c>
      <c r="B308" s="17"/>
      <c r="C308" s="17"/>
      <c r="D308" s="158"/>
      <c r="E308" s="18"/>
      <c r="F308" s="30"/>
      <c r="G308" s="322"/>
      <c r="H308" s="23"/>
      <c r="I308" s="211"/>
      <c r="J308" s="24"/>
      <c r="K308" s="25"/>
      <c r="L308" s="31"/>
      <c r="M308" s="352" t="str">
        <f t="shared" si="21"/>
        <v/>
      </c>
      <c r="N308" s="324"/>
      <c r="O308" s="348" t="str">
        <f>IF(OR($B308="",$C308="",$D308="",$E308="",$F308=""),"",$G308/VLOOKUP($F308,Euro!$A:$C,3,FALSE))</f>
        <v/>
      </c>
      <c r="P308" s="349" t="b">
        <f t="shared" si="25"/>
        <v>0</v>
      </c>
      <c r="Q308" s="350">
        <f t="shared" si="26"/>
        <v>1</v>
      </c>
      <c r="R308" s="352" t="str">
        <f t="shared" si="28"/>
        <v/>
      </c>
      <c r="S308" s="352" t="str">
        <f t="shared" si="29"/>
        <v/>
      </c>
      <c r="T308" s="352" t="str">
        <f t="shared" si="30"/>
        <v/>
      </c>
    </row>
    <row r="309" spans="1:20">
      <c r="A309" s="28">
        <v>299</v>
      </c>
      <c r="B309" s="17"/>
      <c r="C309" s="17"/>
      <c r="D309" s="158"/>
      <c r="E309" s="18"/>
      <c r="F309" s="30"/>
      <c r="G309" s="322"/>
      <c r="H309" s="23"/>
      <c r="I309" s="211"/>
      <c r="J309" s="24"/>
      <c r="K309" s="25"/>
      <c r="L309" s="31"/>
      <c r="M309" s="352" t="str">
        <f t="shared" si="21"/>
        <v/>
      </c>
      <c r="N309" s="324"/>
      <c r="O309" s="348" t="str">
        <f>IF(OR($B309="",$C309="",$D309="",$E309="",$F309=""),"",$G309/VLOOKUP($F309,Euro!$A:$C,3,FALSE))</f>
        <v/>
      </c>
      <c r="P309" s="349" t="b">
        <f t="shared" si="25"/>
        <v>0</v>
      </c>
      <c r="Q309" s="350">
        <f t="shared" si="26"/>
        <v>1</v>
      </c>
      <c r="R309" s="352" t="str">
        <f t="shared" si="28"/>
        <v/>
      </c>
      <c r="S309" s="352" t="str">
        <f t="shared" si="29"/>
        <v/>
      </c>
      <c r="T309" s="352" t="str">
        <f t="shared" si="30"/>
        <v/>
      </c>
    </row>
    <row r="310" spans="1:20">
      <c r="A310" s="28">
        <v>300</v>
      </c>
      <c r="B310" s="17"/>
      <c r="C310" s="17"/>
      <c r="D310" s="158"/>
      <c r="E310" s="18"/>
      <c r="F310" s="30"/>
      <c r="G310" s="322"/>
      <c r="H310" s="23"/>
      <c r="I310" s="211"/>
      <c r="J310" s="24"/>
      <c r="K310" s="25"/>
      <c r="L310" s="31"/>
      <c r="M310" s="352" t="str">
        <f t="shared" si="21"/>
        <v/>
      </c>
      <c r="N310" s="324"/>
      <c r="O310" s="348" t="str">
        <f>IF(OR($B310="",$C310="",$D310="",$E310="",$F310=""),"",$G310/VLOOKUP($F310,Euro!$A:$C,3,FALSE))</f>
        <v/>
      </c>
      <c r="P310" s="349" t="b">
        <f t="shared" si="25"/>
        <v>0</v>
      </c>
      <c r="Q310" s="350">
        <f t="shared" si="26"/>
        <v>1</v>
      </c>
      <c r="R310" s="352" t="str">
        <f t="shared" si="28"/>
        <v/>
      </c>
      <c r="S310" s="352" t="str">
        <f t="shared" si="29"/>
        <v/>
      </c>
      <c r="T310" s="352"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7"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H17" sqref="H17"/>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228</v>
      </c>
      <c r="C1" s="61"/>
      <c r="D1" s="63"/>
    </row>
    <row r="2" spans="1:4" s="60" customFormat="1">
      <c r="A2" s="339" t="str">
        <f>IF(ISBLANK(facultate), IF(ISBLANK(departament),"","Departament " &amp; departament), "Facultatea " &amp; facultate)</f>
        <v>Facultatea Construcții</v>
      </c>
      <c r="C2" s="61"/>
      <c r="D2" s="63"/>
    </row>
    <row r="3" spans="1:4" s="60" customFormat="1">
      <c r="A3" s="339" t="str">
        <f>IF(ISBLANK(departament),"","Departamentul " &amp; departament)</f>
        <v>Departamentul Căi de Comunicație Terestre, Fundații și Cadastru</v>
      </c>
      <c r="C3" s="61"/>
      <c r="D3" s="63"/>
    </row>
    <row r="4" spans="1:4">
      <c r="A4" s="527" t="s">
        <v>650</v>
      </c>
      <c r="B4" s="527"/>
      <c r="C4" s="527"/>
      <c r="D4" s="527"/>
    </row>
    <row r="5" spans="1:4" ht="42.75" customHeight="1">
      <c r="A5" s="533" t="s">
        <v>783</v>
      </c>
      <c r="B5" s="527"/>
      <c r="C5" s="527"/>
      <c r="D5" s="527"/>
    </row>
    <row r="6" spans="1:4" ht="13.5" customHeight="1">
      <c r="D6" s="340" t="str">
        <f>CONCATENATE(functie," ",nume_candidat)</f>
        <v>Profesor Ciutina Adrian</v>
      </c>
    </row>
    <row r="7" spans="1:4" s="33" customFormat="1" ht="15.75" customHeight="1">
      <c r="A7" s="524" t="s">
        <v>93</v>
      </c>
      <c r="B7" s="580" t="str">
        <f>CONCATENATE("Tip Citare din ultimii ",durata_evaluare," ani")</f>
        <v>Tip Citare din ultimii 5 ani</v>
      </c>
      <c r="C7" s="525" t="s">
        <v>14</v>
      </c>
      <c r="D7" s="525" t="s">
        <v>289</v>
      </c>
    </row>
    <row r="8" spans="1:4" s="33" customFormat="1" ht="31.5" customHeight="1">
      <c r="A8" s="524"/>
      <c r="B8" s="580"/>
      <c r="C8" s="526"/>
      <c r="D8" s="526"/>
    </row>
    <row r="9" spans="1:4" s="33" customFormat="1">
      <c r="A9" s="86"/>
      <c r="B9" s="65"/>
      <c r="C9" s="158"/>
      <c r="D9" s="144">
        <f>SUMIF(D10:D12,"&gt;0")</f>
        <v>2222</v>
      </c>
    </row>
    <row r="10" spans="1:4" s="79" customFormat="1">
      <c r="A10" s="37">
        <v>1</v>
      </c>
      <c r="B10" s="13" t="s">
        <v>462</v>
      </c>
      <c r="C10" s="370">
        <v>79</v>
      </c>
      <c r="D10" s="16">
        <f>C10 * (HLOOKUP(B10,ii3punctaje,2,FALSE))</f>
        <v>790</v>
      </c>
    </row>
    <row r="11" spans="1:4" s="33" customFormat="1">
      <c r="A11" s="37">
        <v>2</v>
      </c>
      <c r="B11" s="7" t="s">
        <v>463</v>
      </c>
      <c r="C11" s="370">
        <v>95</v>
      </c>
      <c r="D11" s="371">
        <f>C11 * (HLOOKUP(B11,ii3punctaje,2,FALSE))</f>
        <v>760</v>
      </c>
    </row>
    <row r="12" spans="1:4" s="33" customFormat="1">
      <c r="A12" s="37">
        <v>3</v>
      </c>
      <c r="B12" s="192" t="s">
        <v>464</v>
      </c>
      <c r="C12" s="370">
        <v>224</v>
      </c>
      <c r="D12" s="371">
        <f>C12 * (HLOOKUP(B12,ii3punctaje,2,FALSE))</f>
        <v>672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election sqref="A1:E15"/>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228</v>
      </c>
      <c r="E1" s="61"/>
      <c r="F1" s="63"/>
      <c r="G1" s="62"/>
      <c r="H1" s="284"/>
    </row>
    <row r="2" spans="1:8" s="60" customFormat="1" ht="15.75">
      <c r="A2" s="339" t="str">
        <f>IF(ISBLANK(facultate), IF(ISBLANK(departament),"","Departament " &amp; departament), "Facultatea " &amp; facultate)</f>
        <v>Facultatea Construcții</v>
      </c>
      <c r="E2" s="61"/>
      <c r="F2" s="63"/>
      <c r="G2" s="62"/>
      <c r="H2" s="284"/>
    </row>
    <row r="3" spans="1:8" s="60" customFormat="1" ht="15.75">
      <c r="A3" s="339" t="str">
        <f>IF(ISBLANK(departament),"","Departamentul " &amp; departament)</f>
        <v>Departamentul Căi de Comunicație Terestre, Fundații și Cadastru</v>
      </c>
      <c r="E3" s="61"/>
      <c r="F3" s="63"/>
      <c r="G3" s="62"/>
      <c r="H3" s="284"/>
    </row>
    <row r="4" spans="1:8" s="64" customFormat="1" ht="15.75">
      <c r="B4" s="285"/>
      <c r="C4" s="285" t="s">
        <v>650</v>
      </c>
      <c r="D4" s="285"/>
      <c r="E4" s="285"/>
      <c r="F4" s="285"/>
      <c r="G4" s="221"/>
      <c r="H4" s="286"/>
    </row>
    <row r="5" spans="1:8" s="64" customFormat="1" ht="15.75">
      <c r="B5" s="285"/>
      <c r="C5" s="285" t="s">
        <v>674</v>
      </c>
      <c r="D5" s="285"/>
      <c r="E5" s="285"/>
      <c r="F5" s="285"/>
      <c r="G5" s="221"/>
      <c r="H5" s="71"/>
    </row>
    <row r="6" spans="1:8" s="64" customFormat="1" ht="13.5" customHeight="1">
      <c r="A6" s="60"/>
      <c r="D6" s="340" t="str">
        <f>CONCATENATE(functie," ",nume_candidat)</f>
        <v>Profesor Ciutina Adrian</v>
      </c>
      <c r="G6" s="70"/>
      <c r="H6" s="71"/>
    </row>
    <row r="7" spans="1:8" ht="15" customHeight="1">
      <c r="B7" s="535" t="s">
        <v>675</v>
      </c>
      <c r="C7" s="535" t="s">
        <v>676</v>
      </c>
      <c r="D7" s="525" t="s">
        <v>289</v>
      </c>
    </row>
    <row r="8" spans="1:8" ht="15" customHeight="1">
      <c r="B8" s="536"/>
      <c r="C8" s="536"/>
      <c r="D8" s="542"/>
    </row>
    <row r="9" spans="1:8" ht="15" customHeight="1">
      <c r="B9" s="536"/>
      <c r="C9" s="536"/>
      <c r="D9" s="542"/>
    </row>
    <row r="10" spans="1:8" ht="15.75" customHeight="1">
      <c r="B10" s="537"/>
      <c r="C10" s="537"/>
      <c r="D10" s="526"/>
    </row>
    <row r="11" spans="1:8" ht="15.75">
      <c r="B11" s="37" t="s">
        <v>466</v>
      </c>
      <c r="C11" s="37">
        <v>6</v>
      </c>
      <c r="D11" s="344">
        <f>C11*200</f>
        <v>1200</v>
      </c>
    </row>
    <row r="12" spans="1:8" ht="15.75">
      <c r="B12" s="37" t="s">
        <v>467</v>
      </c>
      <c r="C12" s="37">
        <v>8</v>
      </c>
      <c r="D12" s="344">
        <f>C12*160</f>
        <v>1280</v>
      </c>
    </row>
    <row r="13" spans="1:8" ht="15.75">
      <c r="B13" s="37" t="s">
        <v>468</v>
      </c>
      <c r="C13" s="37">
        <v>12</v>
      </c>
      <c r="D13" s="344">
        <f>C13*60</f>
        <v>720</v>
      </c>
    </row>
    <row r="14" spans="1:8" ht="15.75">
      <c r="B14" s="581" t="s">
        <v>677</v>
      </c>
      <c r="C14" s="582"/>
      <c r="D14" s="344">
        <f>SUM(D11:D13)</f>
        <v>3200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208</v>
      </c>
      <c r="C1" s="35" t="s">
        <v>209</v>
      </c>
      <c r="E1" s="35" t="s">
        <v>214</v>
      </c>
      <c r="H1" s="35" t="s">
        <v>218</v>
      </c>
      <c r="K1" s="35" t="s">
        <v>219</v>
      </c>
      <c r="M1" s="35" t="s">
        <v>222</v>
      </c>
      <c r="O1" s="35" t="s">
        <v>224</v>
      </c>
      <c r="Q1" s="35" t="s">
        <v>225</v>
      </c>
    </row>
    <row r="2" spans="1:17">
      <c r="A2" t="s">
        <v>201</v>
      </c>
      <c r="C2" t="s">
        <v>210</v>
      </c>
      <c r="E2" t="s">
        <v>215</v>
      </c>
      <c r="H2" t="s">
        <v>215</v>
      </c>
      <c r="K2" t="s">
        <v>220</v>
      </c>
      <c r="M2" t="s">
        <v>220</v>
      </c>
      <c r="O2" t="s">
        <v>220</v>
      </c>
      <c r="Q2" t="s">
        <v>226</v>
      </c>
    </row>
    <row r="3" spans="1:17">
      <c r="A3" t="s">
        <v>202</v>
      </c>
      <c r="C3" t="s">
        <v>212</v>
      </c>
      <c r="E3" t="s">
        <v>216</v>
      </c>
      <c r="H3" t="s">
        <v>216</v>
      </c>
      <c r="K3" t="s">
        <v>221</v>
      </c>
      <c r="M3" t="s">
        <v>221</v>
      </c>
      <c r="O3" t="s">
        <v>221</v>
      </c>
      <c r="Q3" t="s">
        <v>227</v>
      </c>
    </row>
    <row r="4" spans="1:17">
      <c r="A4" t="s">
        <v>203</v>
      </c>
      <c r="C4" t="s">
        <v>211</v>
      </c>
      <c r="E4" t="s">
        <v>217</v>
      </c>
      <c r="M4" t="s">
        <v>223</v>
      </c>
    </row>
    <row r="5" spans="1:17">
      <c r="A5" t="s">
        <v>204</v>
      </c>
      <c r="C5" t="s">
        <v>213</v>
      </c>
    </row>
    <row r="6" spans="1:17">
      <c r="A6" t="s">
        <v>205</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7"/>
  <sheetViews>
    <sheetView zoomScale="80" zoomScaleNormal="80" workbookViewId="0">
      <selection activeCell="J15" sqref="J15"/>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83" customWidth="1"/>
    <col min="6" max="6" width="10.7109375" style="49" customWidth="1"/>
    <col min="7" max="7" width="17.7109375" style="49" customWidth="1"/>
    <col min="8" max="16384" width="9.140625" style="49"/>
  </cols>
  <sheetData>
    <row r="1" spans="1:9" s="60" customFormat="1" ht="15.75">
      <c r="A1" s="59" t="s">
        <v>228</v>
      </c>
      <c r="E1" s="377"/>
      <c r="F1" s="61"/>
      <c r="G1" s="63"/>
      <c r="H1" s="62"/>
      <c r="I1" s="284"/>
    </row>
    <row r="2" spans="1:9" s="60" customFormat="1" ht="15.75">
      <c r="A2" s="339" t="str">
        <f>IF(ISBLANK(facultate), IF(ISBLANK(departament),"","Departament " &amp; departament), "Facultatea " &amp; facultate)</f>
        <v>Facultatea Construcții</v>
      </c>
      <c r="E2" s="377"/>
      <c r="F2" s="61"/>
      <c r="G2" s="63"/>
      <c r="H2" s="62"/>
      <c r="I2" s="284"/>
    </row>
    <row r="3" spans="1:9" s="60" customFormat="1" ht="15.75">
      <c r="A3" s="339" t="str">
        <f>IF(ISBLANK(departament),"","Departamentul " &amp; departament)</f>
        <v>Departamentul Căi de Comunicație Terestre, Fundații și Cadastru</v>
      </c>
      <c r="E3" s="377"/>
      <c r="F3" s="61"/>
      <c r="G3" s="63"/>
      <c r="H3" s="62"/>
      <c r="I3" s="284"/>
    </row>
    <row r="4" spans="1:9" s="64" customFormat="1" ht="15.75">
      <c r="B4" s="285"/>
      <c r="C4" s="372"/>
      <c r="D4" s="285" t="s">
        <v>650</v>
      </c>
      <c r="E4" s="373"/>
      <c r="F4" s="285"/>
      <c r="G4" s="285"/>
      <c r="H4" s="221"/>
      <c r="I4" s="286"/>
    </row>
    <row r="5" spans="1:9" s="64" customFormat="1" ht="15.75">
      <c r="B5" s="285"/>
      <c r="C5" s="372"/>
      <c r="D5" s="285" t="s">
        <v>699</v>
      </c>
      <c r="E5" s="373"/>
      <c r="F5" s="285"/>
      <c r="G5" s="285"/>
      <c r="H5" s="221"/>
      <c r="I5" s="71"/>
    </row>
    <row r="6" spans="1:9" s="64" customFormat="1" ht="13.5" customHeight="1">
      <c r="A6" s="60"/>
      <c r="E6" s="382" t="str">
        <f>CONCATENATE(functie," ",nume_candidat)</f>
        <v>Profesor Ciutina Adrian</v>
      </c>
      <c r="H6" s="70"/>
      <c r="I6" s="71"/>
    </row>
    <row r="7" spans="1:9" ht="15" customHeight="1">
      <c r="B7" s="535" t="s">
        <v>636</v>
      </c>
      <c r="C7" s="584" t="s">
        <v>14</v>
      </c>
      <c r="D7" s="585"/>
      <c r="E7" s="525" t="s">
        <v>289</v>
      </c>
    </row>
    <row r="8" spans="1:9" ht="15" customHeight="1">
      <c r="B8" s="536"/>
      <c r="C8" s="586"/>
      <c r="D8" s="587"/>
      <c r="E8" s="542"/>
    </row>
    <row r="9" spans="1:9" ht="15" customHeight="1">
      <c r="B9" s="536"/>
      <c r="C9" s="586"/>
      <c r="D9" s="587"/>
      <c r="E9" s="542"/>
    </row>
    <row r="10" spans="1:9" ht="15.75" customHeight="1">
      <c r="B10" s="537"/>
      <c r="C10" s="588"/>
      <c r="D10" s="589"/>
      <c r="E10" s="526"/>
    </row>
    <row r="11" spans="1:9" ht="47.25">
      <c r="B11" s="401" t="s">
        <v>488</v>
      </c>
      <c r="C11" s="581">
        <v>1</v>
      </c>
      <c r="D11" s="582"/>
      <c r="E11" s="344">
        <f>C11*200</f>
        <v>200</v>
      </c>
    </row>
    <row r="12" spans="1:9" ht="47.25">
      <c r="B12" s="401" t="s">
        <v>806</v>
      </c>
      <c r="C12" s="581">
        <v>3</v>
      </c>
      <c r="D12" s="582"/>
      <c r="E12" s="344">
        <f>C12*50</f>
        <v>150</v>
      </c>
    </row>
    <row r="13" spans="1:9" ht="31.5">
      <c r="B13" s="401" t="s">
        <v>700</v>
      </c>
      <c r="C13" s="581">
        <v>0</v>
      </c>
      <c r="D13" s="582"/>
      <c r="E13" s="344">
        <f>C13*100</f>
        <v>0</v>
      </c>
      <c r="G13" s="392"/>
    </row>
    <row r="14" spans="1:9" ht="31.5">
      <c r="B14" s="401" t="s">
        <v>489</v>
      </c>
      <c r="C14" s="581">
        <v>6</v>
      </c>
      <c r="D14" s="582"/>
      <c r="E14" s="344">
        <f>C14*5</f>
        <v>30</v>
      </c>
    </row>
    <row r="15" spans="1:9" ht="15.75">
      <c r="B15" s="581" t="s">
        <v>677</v>
      </c>
      <c r="C15" s="583"/>
      <c r="D15" s="582"/>
      <c r="E15" s="344">
        <f>SUM(E11:E14)</f>
        <v>380</v>
      </c>
    </row>
    <row r="18" spans="2:5" ht="15" customHeight="1">
      <c r="B18" s="380" t="s">
        <v>762</v>
      </c>
      <c r="C18" s="375" t="s">
        <v>760</v>
      </c>
      <c r="D18" s="376" t="s">
        <v>763</v>
      </c>
      <c r="E18" s="381" t="s">
        <v>761</v>
      </c>
    </row>
    <row r="19" spans="2:5" ht="30.95" customHeight="1">
      <c r="B19" s="378" t="s">
        <v>1147</v>
      </c>
      <c r="C19" s="37">
        <v>2019</v>
      </c>
      <c r="D19" s="374"/>
      <c r="E19" s="379" t="s">
        <v>766</v>
      </c>
    </row>
    <row r="20" spans="2:5" ht="30.95" customHeight="1">
      <c r="B20" s="378" t="s">
        <v>1143</v>
      </c>
      <c r="C20" s="37">
        <v>2018</v>
      </c>
      <c r="D20" s="374"/>
      <c r="E20" s="379" t="s">
        <v>1144</v>
      </c>
    </row>
    <row r="21" spans="2:5" ht="30.95" customHeight="1">
      <c r="B21" s="378" t="s">
        <v>1145</v>
      </c>
      <c r="C21" s="37">
        <v>2018</v>
      </c>
      <c r="D21" s="374"/>
      <c r="E21" s="379" t="s">
        <v>1144</v>
      </c>
    </row>
    <row r="22" spans="2:5" ht="31.5">
      <c r="B22" s="378" t="s">
        <v>1146</v>
      </c>
      <c r="C22" s="37">
        <v>2018</v>
      </c>
      <c r="D22" s="494"/>
      <c r="E22" s="379" t="s">
        <v>1144</v>
      </c>
    </row>
    <row r="23" spans="2:5" ht="31.5">
      <c r="B23" s="496" t="s">
        <v>1148</v>
      </c>
      <c r="C23" s="496">
        <v>2018</v>
      </c>
      <c r="D23" s="497"/>
      <c r="E23" s="496" t="s">
        <v>766</v>
      </c>
    </row>
    <row r="24" spans="2:5" ht="31.5">
      <c r="B24" s="496" t="s">
        <v>1149</v>
      </c>
      <c r="C24" s="496">
        <v>2017</v>
      </c>
      <c r="D24" s="497"/>
      <c r="E24" s="496" t="s">
        <v>766</v>
      </c>
    </row>
    <row r="25" spans="2:5" ht="31.5">
      <c r="B25" s="378" t="s">
        <v>1156</v>
      </c>
      <c r="C25" s="37">
        <v>2018</v>
      </c>
      <c r="D25" s="494"/>
      <c r="E25" s="379" t="s">
        <v>1144</v>
      </c>
    </row>
    <row r="26" spans="2:5" ht="31.5">
      <c r="B26" s="378" t="s">
        <v>1156</v>
      </c>
      <c r="C26" s="37">
        <v>2016</v>
      </c>
      <c r="D26" s="494"/>
      <c r="E26" s="379" t="s">
        <v>1144</v>
      </c>
    </row>
    <row r="27" spans="2:5" ht="31.5">
      <c r="B27" s="378" t="s">
        <v>1157</v>
      </c>
      <c r="C27" s="37">
        <v>2020</v>
      </c>
      <c r="D27" s="494"/>
      <c r="E27" s="379" t="s">
        <v>1144</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J259"/>
  <sheetViews>
    <sheetView topLeftCell="A3" zoomScale="85" zoomScaleNormal="85" workbookViewId="0">
      <selection activeCell="A3" sqref="A3:E20"/>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10" s="60" customFormat="1">
      <c r="A1" s="59" t="s">
        <v>228</v>
      </c>
      <c r="D1" s="61"/>
      <c r="E1" s="63"/>
      <c r="F1" s="284"/>
      <c r="H1" s="63"/>
      <c r="I1" s="63"/>
    </row>
    <row r="2" spans="1:10" s="60" customFormat="1">
      <c r="A2" s="339" t="str">
        <f>IF(ISBLANK(facultate), IF(ISBLANK(departament),"","Departament " &amp; departament), "Facultatea " &amp; facultate)</f>
        <v>Facultatea Construcții</v>
      </c>
      <c r="D2" s="61"/>
      <c r="E2" s="63"/>
      <c r="F2" s="284"/>
      <c r="H2" s="63"/>
      <c r="I2" s="63"/>
    </row>
    <row r="3" spans="1:10" s="60" customFormat="1">
      <c r="A3" s="339" t="str">
        <f>IF(ISBLANK(departament),"","Departamentul " &amp; departament)</f>
        <v>Departamentul Căi de Comunicație Terestre, Fundații și Cadastru</v>
      </c>
      <c r="D3" s="61"/>
      <c r="E3" s="63"/>
      <c r="F3" s="284"/>
      <c r="H3" s="63"/>
      <c r="I3" s="63"/>
    </row>
    <row r="4" spans="1:10">
      <c r="A4" s="527" t="s">
        <v>650</v>
      </c>
      <c r="B4" s="527"/>
      <c r="C4" s="527"/>
      <c r="D4" s="527"/>
      <c r="E4" s="527"/>
      <c r="F4" s="286"/>
    </row>
    <row r="5" spans="1:10">
      <c r="A5" s="527" t="s">
        <v>721</v>
      </c>
      <c r="B5" s="527"/>
      <c r="C5" s="527"/>
      <c r="D5" s="527"/>
      <c r="E5" s="527"/>
    </row>
    <row r="6" spans="1:10" ht="13.5" customHeight="1">
      <c r="D6" s="64"/>
      <c r="E6" s="340" t="str">
        <f>CONCATENATE(functie," ",nume_candidat)</f>
        <v>Profesor Ciutina Adrian</v>
      </c>
      <c r="H6" s="340"/>
      <c r="I6" s="340"/>
    </row>
    <row r="7" spans="1:10" ht="18.75" customHeight="1">
      <c r="A7" s="524" t="s">
        <v>93</v>
      </c>
      <c r="B7" s="524" t="s">
        <v>769</v>
      </c>
      <c r="C7" s="524" t="s">
        <v>206</v>
      </c>
      <c r="D7" s="530" t="s">
        <v>2</v>
      </c>
      <c r="E7" s="592" t="s">
        <v>289</v>
      </c>
      <c r="F7" s="531" t="s">
        <v>286</v>
      </c>
      <c r="G7" s="532" t="s">
        <v>296</v>
      </c>
      <c r="H7" s="590" t="s">
        <v>953</v>
      </c>
      <c r="I7" s="590" t="s">
        <v>954</v>
      </c>
    </row>
    <row r="8" spans="1:10" ht="46.5" customHeight="1">
      <c r="A8" s="524"/>
      <c r="B8" s="524"/>
      <c r="C8" s="524"/>
      <c r="D8" s="530"/>
      <c r="E8" s="591"/>
      <c r="F8" s="531"/>
      <c r="G8" s="532"/>
      <c r="H8" s="591"/>
      <c r="I8" s="591"/>
    </row>
    <row r="9" spans="1:10">
      <c r="A9" s="86"/>
      <c r="B9" s="65"/>
      <c r="C9" s="65"/>
      <c r="D9" s="30"/>
      <c r="E9" s="144">
        <f>SUMIF(E10:E1010,"&gt;0")</f>
        <v>225</v>
      </c>
      <c r="F9" s="293"/>
      <c r="H9" s="144">
        <f>SUMIF(H10:H1010,"&gt;0")</f>
        <v>190</v>
      </c>
      <c r="I9" s="144">
        <f>SUMIF(I10:I1010,"&gt;0")</f>
        <v>35</v>
      </c>
    </row>
    <row r="10" spans="1:10" ht="31.5">
      <c r="A10" s="37">
        <v>1</v>
      </c>
      <c r="B10" s="7" t="s">
        <v>1162</v>
      </c>
      <c r="C10" s="7" t="s">
        <v>714</v>
      </c>
      <c r="D10" s="215">
        <v>2018</v>
      </c>
      <c r="E10" s="16">
        <f t="shared" ref="E10:E73" si="0">IF(OR($B10="",,,,$D10&lt;an_initial,$D10&gt;an_final,),"",HLOOKUP(C10,ii89punctaje,2,FALSE) )</f>
        <v>50</v>
      </c>
      <c r="F10" s="342" t="b">
        <f t="shared" ref="F10:F73" si="1">IF(nume_candidat="",FALSE,ISNUMBER(SEARCH(nume_candidat,$B10)))</f>
        <v>0</v>
      </c>
      <c r="G10" s="343">
        <f t="shared" ref="G10:G41" si="2">LEN(B10)-LEN(SUBSTITUTE(B10,",",""))+1</f>
        <v>1</v>
      </c>
      <c r="H10" s="371">
        <f t="shared" ref="H10:H73" si="3">IF(OR($B10="",,,,$D10&lt;an_initial,$D10&gt;an_final,),"",HLOOKUP(C10,ii89punctaje,2,FALSE)*COUNTIF(C10,$H$7))</f>
        <v>50</v>
      </c>
      <c r="I10" s="371">
        <f t="shared" ref="I10:I73" si="4">IF(OR($B10="",,,,$D10&lt;an_initial,$D10&gt;an_final,),"",HLOOKUP(C10,ii89punctaje,2,FALSE)*COUNTIF(C10,$I$7))</f>
        <v>0</v>
      </c>
      <c r="J10" s="64" t="s">
        <v>1225</v>
      </c>
    </row>
    <row r="11" spans="1:10" ht="31.5">
      <c r="A11" s="37">
        <v>2</v>
      </c>
      <c r="B11" s="369" t="s">
        <v>1162</v>
      </c>
      <c r="C11" s="369" t="s">
        <v>714</v>
      </c>
      <c r="D11" s="495">
        <v>2019</v>
      </c>
      <c r="E11" s="16">
        <f t="shared" si="0"/>
        <v>50</v>
      </c>
      <c r="F11" s="342" t="b">
        <f t="shared" si="1"/>
        <v>0</v>
      </c>
      <c r="G11" s="343">
        <f t="shared" si="2"/>
        <v>1</v>
      </c>
      <c r="H11" s="371">
        <f t="shared" si="3"/>
        <v>50</v>
      </c>
      <c r="I11" s="371">
        <f t="shared" si="4"/>
        <v>0</v>
      </c>
    </row>
    <row r="12" spans="1:10" ht="31.5">
      <c r="A12" s="37">
        <v>3</v>
      </c>
      <c r="B12" s="369" t="s">
        <v>1162</v>
      </c>
      <c r="C12" s="369" t="s">
        <v>714</v>
      </c>
      <c r="D12" s="495">
        <v>2020</v>
      </c>
      <c r="E12" s="16">
        <f t="shared" si="0"/>
        <v>50</v>
      </c>
      <c r="F12" s="342" t="b">
        <f t="shared" si="1"/>
        <v>0</v>
      </c>
      <c r="G12" s="343">
        <f t="shared" si="2"/>
        <v>1</v>
      </c>
      <c r="H12" s="371">
        <f t="shared" si="3"/>
        <v>50</v>
      </c>
      <c r="I12" s="371">
        <f t="shared" si="4"/>
        <v>0</v>
      </c>
    </row>
    <row r="13" spans="1:10">
      <c r="A13" s="37">
        <v>4</v>
      </c>
      <c r="B13" s="369" t="s">
        <v>1164</v>
      </c>
      <c r="C13" s="369" t="s">
        <v>716</v>
      </c>
      <c r="D13" s="495">
        <v>2017</v>
      </c>
      <c r="E13" s="16">
        <f t="shared" si="0"/>
        <v>10</v>
      </c>
      <c r="F13" s="342" t="b">
        <f t="shared" si="1"/>
        <v>0</v>
      </c>
      <c r="G13" s="343">
        <f t="shared" si="2"/>
        <v>1</v>
      </c>
      <c r="H13" s="371">
        <f t="shared" si="3"/>
        <v>10</v>
      </c>
      <c r="I13" s="371">
        <f t="shared" si="4"/>
        <v>0</v>
      </c>
      <c r="J13" s="64" t="s">
        <v>1163</v>
      </c>
    </row>
    <row r="14" spans="1:10">
      <c r="A14" s="37">
        <v>5</v>
      </c>
      <c r="B14" s="369" t="s">
        <v>1164</v>
      </c>
      <c r="C14" s="369" t="s">
        <v>716</v>
      </c>
      <c r="D14" s="495">
        <v>2018</v>
      </c>
      <c r="E14" s="16">
        <f t="shared" si="0"/>
        <v>10</v>
      </c>
      <c r="F14" s="342" t="b">
        <f t="shared" si="1"/>
        <v>0</v>
      </c>
      <c r="G14" s="343">
        <f t="shared" si="2"/>
        <v>1</v>
      </c>
      <c r="H14" s="371">
        <f t="shared" si="3"/>
        <v>10</v>
      </c>
      <c r="I14" s="371">
        <f t="shared" si="4"/>
        <v>0</v>
      </c>
    </row>
    <row r="15" spans="1:10">
      <c r="A15" s="37">
        <v>6</v>
      </c>
      <c r="B15" s="369" t="s">
        <v>1164</v>
      </c>
      <c r="C15" s="369" t="s">
        <v>716</v>
      </c>
      <c r="D15" s="495">
        <v>2019</v>
      </c>
      <c r="E15" s="16">
        <f t="shared" si="0"/>
        <v>10</v>
      </c>
      <c r="F15" s="342" t="b">
        <f t="shared" si="1"/>
        <v>0</v>
      </c>
      <c r="G15" s="343">
        <f t="shared" si="2"/>
        <v>1</v>
      </c>
      <c r="H15" s="371">
        <f t="shared" si="3"/>
        <v>10</v>
      </c>
      <c r="I15" s="371">
        <f t="shared" si="4"/>
        <v>0</v>
      </c>
    </row>
    <row r="16" spans="1:10">
      <c r="A16" s="37">
        <v>7</v>
      </c>
      <c r="B16" s="369" t="s">
        <v>1164</v>
      </c>
      <c r="C16" s="369" t="s">
        <v>716</v>
      </c>
      <c r="D16" s="495">
        <v>2020</v>
      </c>
      <c r="E16" s="16">
        <f t="shared" si="0"/>
        <v>10</v>
      </c>
      <c r="F16" s="342" t="b">
        <f t="shared" si="1"/>
        <v>0</v>
      </c>
      <c r="G16" s="343">
        <f t="shared" si="2"/>
        <v>1</v>
      </c>
      <c r="H16" s="371">
        <f t="shared" si="3"/>
        <v>10</v>
      </c>
      <c r="I16" s="371">
        <f t="shared" si="4"/>
        <v>0</v>
      </c>
    </row>
    <row r="17" spans="1:10" ht="31.5">
      <c r="A17" s="37">
        <v>8</v>
      </c>
      <c r="B17" s="6" t="s">
        <v>1166</v>
      </c>
      <c r="C17" s="6" t="s">
        <v>719</v>
      </c>
      <c r="D17" s="211">
        <v>2018</v>
      </c>
      <c r="E17" s="16">
        <f t="shared" si="0"/>
        <v>5</v>
      </c>
      <c r="F17" s="342" t="b">
        <f t="shared" si="1"/>
        <v>0</v>
      </c>
      <c r="G17" s="343">
        <f t="shared" si="2"/>
        <v>1</v>
      </c>
      <c r="H17" s="371">
        <f t="shared" si="3"/>
        <v>0</v>
      </c>
      <c r="I17" s="371">
        <f t="shared" si="4"/>
        <v>5</v>
      </c>
      <c r="J17" s="64" t="s">
        <v>1167</v>
      </c>
    </row>
    <row r="18" spans="1:10" ht="47.25">
      <c r="A18" s="37">
        <v>9</v>
      </c>
      <c r="B18" s="6" t="s">
        <v>1168</v>
      </c>
      <c r="C18" s="6" t="s">
        <v>719</v>
      </c>
      <c r="D18" s="211">
        <v>2019</v>
      </c>
      <c r="E18" s="16">
        <f t="shared" si="0"/>
        <v>5</v>
      </c>
      <c r="F18" s="342" t="b">
        <f t="shared" si="1"/>
        <v>0</v>
      </c>
      <c r="G18" s="343">
        <f t="shared" si="2"/>
        <v>2</v>
      </c>
      <c r="H18" s="371">
        <f t="shared" si="3"/>
        <v>0</v>
      </c>
      <c r="I18" s="371">
        <f t="shared" si="4"/>
        <v>5</v>
      </c>
      <c r="J18" s="64" t="s">
        <v>1223</v>
      </c>
    </row>
    <row r="19" spans="1:10" ht="47.25">
      <c r="A19" s="37">
        <v>10</v>
      </c>
      <c r="B19" s="6" t="s">
        <v>1171</v>
      </c>
      <c r="C19" s="6" t="s">
        <v>717</v>
      </c>
      <c r="D19" s="211">
        <v>2018</v>
      </c>
      <c r="E19" s="16">
        <f t="shared" si="0"/>
        <v>20</v>
      </c>
      <c r="F19" s="342" t="b">
        <f t="shared" si="1"/>
        <v>0</v>
      </c>
      <c r="G19" s="343">
        <f t="shared" si="2"/>
        <v>3</v>
      </c>
      <c r="H19" s="371">
        <f t="shared" si="3"/>
        <v>0</v>
      </c>
      <c r="I19" s="371">
        <f t="shared" si="4"/>
        <v>20</v>
      </c>
      <c r="J19" s="64" t="s">
        <v>1170</v>
      </c>
    </row>
    <row r="20" spans="1:10" ht="31.5">
      <c r="A20" s="37">
        <v>11</v>
      </c>
      <c r="B20" s="6" t="s">
        <v>1169</v>
      </c>
      <c r="C20" s="6" t="s">
        <v>719</v>
      </c>
      <c r="D20" s="493">
        <v>2017</v>
      </c>
      <c r="E20" s="16">
        <f t="shared" si="0"/>
        <v>5</v>
      </c>
      <c r="F20" s="342" t="b">
        <f t="shared" si="1"/>
        <v>0</v>
      </c>
      <c r="G20" s="343">
        <f t="shared" si="2"/>
        <v>2</v>
      </c>
      <c r="H20" s="371">
        <f t="shared" si="3"/>
        <v>0</v>
      </c>
      <c r="I20" s="371">
        <f t="shared" si="4"/>
        <v>5</v>
      </c>
      <c r="J20" s="64" t="s">
        <v>1224</v>
      </c>
    </row>
    <row r="21" spans="1:10">
      <c r="A21" s="37">
        <v>12</v>
      </c>
      <c r="B21" s="6"/>
      <c r="C21" s="6"/>
      <c r="D21" s="211"/>
      <c r="E21" s="16" t="str">
        <f t="shared" si="0"/>
        <v/>
      </c>
      <c r="F21" s="342" t="b">
        <f t="shared" si="1"/>
        <v>0</v>
      </c>
      <c r="G21" s="343">
        <f t="shared" si="2"/>
        <v>1</v>
      </c>
      <c r="H21" s="371" t="str">
        <f t="shared" si="3"/>
        <v/>
      </c>
      <c r="I21" s="371" t="str">
        <f t="shared" si="4"/>
        <v/>
      </c>
    </row>
    <row r="22" spans="1:10">
      <c r="A22" s="37">
        <v>13</v>
      </c>
      <c r="B22" s="6"/>
      <c r="C22" s="6"/>
      <c r="D22" s="211"/>
      <c r="E22" s="16" t="str">
        <f t="shared" si="0"/>
        <v/>
      </c>
      <c r="F22" s="342" t="b">
        <f t="shared" si="1"/>
        <v>0</v>
      </c>
      <c r="G22" s="343">
        <f t="shared" si="2"/>
        <v>1</v>
      </c>
      <c r="H22" s="371" t="str">
        <f t="shared" si="3"/>
        <v/>
      </c>
      <c r="I22" s="371" t="str">
        <f t="shared" si="4"/>
        <v/>
      </c>
    </row>
    <row r="23" spans="1:10">
      <c r="A23" s="37">
        <v>14</v>
      </c>
      <c r="B23" s="6"/>
      <c r="C23" s="6"/>
      <c r="D23" s="211"/>
      <c r="E23" s="16" t="str">
        <f t="shared" si="0"/>
        <v/>
      </c>
      <c r="F23" s="342" t="b">
        <f t="shared" si="1"/>
        <v>0</v>
      </c>
      <c r="G23" s="343">
        <f t="shared" si="2"/>
        <v>1</v>
      </c>
      <c r="H23" s="371" t="str">
        <f t="shared" si="3"/>
        <v/>
      </c>
      <c r="I23" s="371" t="str">
        <f t="shared" si="4"/>
        <v/>
      </c>
    </row>
    <row r="24" spans="1:10">
      <c r="A24" s="37">
        <v>15</v>
      </c>
      <c r="B24" s="6"/>
      <c r="C24" s="6"/>
      <c r="D24" s="211"/>
      <c r="E24" s="16" t="str">
        <f t="shared" si="0"/>
        <v/>
      </c>
      <c r="F24" s="342" t="b">
        <f t="shared" si="1"/>
        <v>0</v>
      </c>
      <c r="G24" s="343">
        <f t="shared" si="2"/>
        <v>1</v>
      </c>
      <c r="H24" s="371" t="str">
        <f t="shared" si="3"/>
        <v/>
      </c>
      <c r="I24" s="371" t="str">
        <f t="shared" si="4"/>
        <v/>
      </c>
    </row>
    <row r="25" spans="1:10">
      <c r="A25" s="37">
        <v>16</v>
      </c>
      <c r="B25" s="6"/>
      <c r="C25" s="6"/>
      <c r="D25" s="211"/>
      <c r="E25" s="16" t="str">
        <f t="shared" si="0"/>
        <v/>
      </c>
      <c r="F25" s="342" t="b">
        <f t="shared" si="1"/>
        <v>0</v>
      </c>
      <c r="G25" s="343">
        <f t="shared" si="2"/>
        <v>1</v>
      </c>
      <c r="H25" s="371" t="str">
        <f t="shared" si="3"/>
        <v/>
      </c>
      <c r="I25" s="371" t="str">
        <f t="shared" si="4"/>
        <v/>
      </c>
    </row>
    <row r="26" spans="1:10">
      <c r="A26" s="37">
        <v>17</v>
      </c>
      <c r="B26" s="6"/>
      <c r="C26" s="6"/>
      <c r="D26" s="211"/>
      <c r="E26" s="16" t="str">
        <f t="shared" si="0"/>
        <v/>
      </c>
      <c r="F26" s="342" t="b">
        <f t="shared" si="1"/>
        <v>0</v>
      </c>
      <c r="G26" s="343">
        <f t="shared" si="2"/>
        <v>1</v>
      </c>
      <c r="H26" s="371" t="str">
        <f t="shared" si="3"/>
        <v/>
      </c>
      <c r="I26" s="371" t="str">
        <f t="shared" si="4"/>
        <v/>
      </c>
    </row>
    <row r="27" spans="1:10">
      <c r="A27" s="37">
        <v>18</v>
      </c>
      <c r="B27" s="6"/>
      <c r="C27" s="6"/>
      <c r="D27" s="211"/>
      <c r="E27" s="16" t="str">
        <f t="shared" si="0"/>
        <v/>
      </c>
      <c r="F27" s="342" t="b">
        <f t="shared" si="1"/>
        <v>0</v>
      </c>
      <c r="G27" s="343">
        <f t="shared" si="2"/>
        <v>1</v>
      </c>
      <c r="H27" s="371" t="str">
        <f t="shared" si="3"/>
        <v/>
      </c>
      <c r="I27" s="371" t="str">
        <f t="shared" si="4"/>
        <v/>
      </c>
    </row>
    <row r="28" spans="1:10">
      <c r="A28" s="37">
        <v>19</v>
      </c>
      <c r="B28" s="6"/>
      <c r="C28" s="6"/>
      <c r="D28" s="211"/>
      <c r="E28" s="16" t="str">
        <f t="shared" si="0"/>
        <v/>
      </c>
      <c r="F28" s="342" t="b">
        <f t="shared" si="1"/>
        <v>0</v>
      </c>
      <c r="G28" s="343">
        <f t="shared" si="2"/>
        <v>1</v>
      </c>
      <c r="H28" s="371" t="str">
        <f t="shared" si="3"/>
        <v/>
      </c>
      <c r="I28" s="371" t="str">
        <f t="shared" si="4"/>
        <v/>
      </c>
    </row>
    <row r="29" spans="1:10">
      <c r="A29" s="37">
        <v>20</v>
      </c>
      <c r="B29" s="6"/>
      <c r="C29" s="6"/>
      <c r="D29" s="211"/>
      <c r="E29" s="16" t="str">
        <f t="shared" si="0"/>
        <v/>
      </c>
      <c r="F29" s="342" t="b">
        <f t="shared" si="1"/>
        <v>0</v>
      </c>
      <c r="G29" s="343">
        <f t="shared" si="2"/>
        <v>1</v>
      </c>
      <c r="H29" s="371" t="str">
        <f t="shared" si="3"/>
        <v/>
      </c>
      <c r="I29" s="371" t="str">
        <f t="shared" si="4"/>
        <v/>
      </c>
    </row>
    <row r="30" spans="1:10">
      <c r="A30" s="37">
        <v>21</v>
      </c>
      <c r="B30" s="6"/>
      <c r="C30" s="6"/>
      <c r="D30" s="211"/>
      <c r="E30" s="16" t="str">
        <f t="shared" si="0"/>
        <v/>
      </c>
      <c r="F30" s="342" t="b">
        <f t="shared" si="1"/>
        <v>0</v>
      </c>
      <c r="G30" s="343">
        <f t="shared" si="2"/>
        <v>1</v>
      </c>
      <c r="H30" s="371" t="str">
        <f t="shared" si="3"/>
        <v/>
      </c>
      <c r="I30" s="371" t="str">
        <f t="shared" si="4"/>
        <v/>
      </c>
    </row>
    <row r="31" spans="1:10">
      <c r="A31" s="37">
        <v>22</v>
      </c>
      <c r="B31" s="6"/>
      <c r="C31" s="6"/>
      <c r="D31" s="211"/>
      <c r="E31" s="16" t="str">
        <f t="shared" si="0"/>
        <v/>
      </c>
      <c r="F31" s="342" t="b">
        <f t="shared" si="1"/>
        <v>0</v>
      </c>
      <c r="G31" s="343">
        <f t="shared" si="2"/>
        <v>1</v>
      </c>
      <c r="H31" s="371" t="str">
        <f t="shared" si="3"/>
        <v/>
      </c>
      <c r="I31" s="371" t="str">
        <f t="shared" si="4"/>
        <v/>
      </c>
    </row>
    <row r="32" spans="1:10">
      <c r="A32" s="37">
        <v>23</v>
      </c>
      <c r="B32" s="6"/>
      <c r="C32" s="6"/>
      <c r="D32" s="211"/>
      <c r="E32" s="16" t="str">
        <f t="shared" si="0"/>
        <v/>
      </c>
      <c r="F32" s="342" t="b">
        <f t="shared" si="1"/>
        <v>0</v>
      </c>
      <c r="G32" s="343">
        <f t="shared" si="2"/>
        <v>1</v>
      </c>
      <c r="H32" s="371" t="str">
        <f t="shared" si="3"/>
        <v/>
      </c>
      <c r="I32" s="371" t="str">
        <f t="shared" si="4"/>
        <v/>
      </c>
    </row>
    <row r="33" spans="1:9">
      <c r="A33" s="37">
        <v>24</v>
      </c>
      <c r="B33" s="6"/>
      <c r="C33" s="6"/>
      <c r="D33" s="211"/>
      <c r="E33" s="16" t="str">
        <f t="shared" si="0"/>
        <v/>
      </c>
      <c r="F33" s="342" t="b">
        <f t="shared" si="1"/>
        <v>0</v>
      </c>
      <c r="G33" s="343">
        <f t="shared" si="2"/>
        <v>1</v>
      </c>
      <c r="H33" s="371" t="str">
        <f t="shared" si="3"/>
        <v/>
      </c>
      <c r="I33" s="371" t="str">
        <f t="shared" si="4"/>
        <v/>
      </c>
    </row>
    <row r="34" spans="1:9">
      <c r="A34" s="37">
        <v>25</v>
      </c>
      <c r="B34" s="6"/>
      <c r="C34" s="6"/>
      <c r="D34" s="211"/>
      <c r="E34" s="16" t="str">
        <f t="shared" si="0"/>
        <v/>
      </c>
      <c r="F34" s="342" t="b">
        <f t="shared" si="1"/>
        <v>0</v>
      </c>
      <c r="G34" s="343">
        <f t="shared" si="2"/>
        <v>1</v>
      </c>
      <c r="H34" s="371" t="str">
        <f t="shared" si="3"/>
        <v/>
      </c>
      <c r="I34" s="371" t="str">
        <f t="shared" si="4"/>
        <v/>
      </c>
    </row>
    <row r="35" spans="1:9">
      <c r="A35" s="37">
        <v>26</v>
      </c>
      <c r="B35" s="6"/>
      <c r="C35" s="6"/>
      <c r="D35" s="211"/>
      <c r="E35" s="16" t="str">
        <f t="shared" si="0"/>
        <v/>
      </c>
      <c r="F35" s="342" t="b">
        <f t="shared" si="1"/>
        <v>0</v>
      </c>
      <c r="G35" s="343">
        <f t="shared" si="2"/>
        <v>1</v>
      </c>
      <c r="H35" s="371" t="str">
        <f t="shared" si="3"/>
        <v/>
      </c>
      <c r="I35" s="371" t="str">
        <f t="shared" si="4"/>
        <v/>
      </c>
    </row>
    <row r="36" spans="1:9">
      <c r="A36" s="37">
        <v>27</v>
      </c>
      <c r="B36" s="6"/>
      <c r="C36" s="6"/>
      <c r="D36" s="211"/>
      <c r="E36" s="16" t="str">
        <f t="shared" si="0"/>
        <v/>
      </c>
      <c r="F36" s="342" t="b">
        <f t="shared" si="1"/>
        <v>0</v>
      </c>
      <c r="G36" s="343">
        <f t="shared" si="2"/>
        <v>1</v>
      </c>
      <c r="H36" s="371" t="str">
        <f t="shared" si="3"/>
        <v/>
      </c>
      <c r="I36" s="371" t="str">
        <f t="shared" si="4"/>
        <v/>
      </c>
    </row>
    <row r="37" spans="1:9">
      <c r="A37" s="37">
        <v>28</v>
      </c>
      <c r="B37" s="6"/>
      <c r="C37" s="6"/>
      <c r="D37" s="211"/>
      <c r="E37" s="16" t="str">
        <f t="shared" si="0"/>
        <v/>
      </c>
      <c r="F37" s="342" t="b">
        <f t="shared" si="1"/>
        <v>0</v>
      </c>
      <c r="G37" s="343">
        <f t="shared" si="2"/>
        <v>1</v>
      </c>
      <c r="H37" s="371" t="str">
        <f t="shared" si="3"/>
        <v/>
      </c>
      <c r="I37" s="371" t="str">
        <f t="shared" si="4"/>
        <v/>
      </c>
    </row>
    <row r="38" spans="1:9">
      <c r="A38" s="37">
        <v>29</v>
      </c>
      <c r="B38" s="6"/>
      <c r="C38" s="6"/>
      <c r="D38" s="211"/>
      <c r="E38" s="16" t="str">
        <f t="shared" si="0"/>
        <v/>
      </c>
      <c r="F38" s="342" t="b">
        <f t="shared" si="1"/>
        <v>0</v>
      </c>
      <c r="G38" s="343">
        <f t="shared" si="2"/>
        <v>1</v>
      </c>
      <c r="H38" s="371" t="str">
        <f t="shared" si="3"/>
        <v/>
      </c>
      <c r="I38" s="371" t="str">
        <f t="shared" si="4"/>
        <v/>
      </c>
    </row>
    <row r="39" spans="1:9">
      <c r="A39" s="37">
        <v>30</v>
      </c>
      <c r="B39" s="6"/>
      <c r="C39" s="6"/>
      <c r="D39" s="211"/>
      <c r="E39" s="16" t="str">
        <f t="shared" si="0"/>
        <v/>
      </c>
      <c r="F39" s="342" t="b">
        <f t="shared" si="1"/>
        <v>0</v>
      </c>
      <c r="G39" s="343">
        <f t="shared" si="2"/>
        <v>1</v>
      </c>
      <c r="H39" s="371" t="str">
        <f t="shared" si="3"/>
        <v/>
      </c>
      <c r="I39" s="371" t="str">
        <f t="shared" si="4"/>
        <v/>
      </c>
    </row>
    <row r="40" spans="1:9">
      <c r="A40" s="37">
        <v>31</v>
      </c>
      <c r="B40" s="6"/>
      <c r="C40" s="6"/>
      <c r="D40" s="211"/>
      <c r="E40" s="16" t="str">
        <f t="shared" si="0"/>
        <v/>
      </c>
      <c r="F40" s="342" t="b">
        <f t="shared" si="1"/>
        <v>0</v>
      </c>
      <c r="G40" s="343">
        <f t="shared" si="2"/>
        <v>1</v>
      </c>
      <c r="H40" s="371" t="str">
        <f t="shared" si="3"/>
        <v/>
      </c>
      <c r="I40" s="371" t="str">
        <f t="shared" si="4"/>
        <v/>
      </c>
    </row>
    <row r="41" spans="1:9">
      <c r="A41" s="37">
        <v>32</v>
      </c>
      <c r="B41" s="6"/>
      <c r="C41" s="6"/>
      <c r="D41" s="211"/>
      <c r="E41" s="16" t="str">
        <f t="shared" si="0"/>
        <v/>
      </c>
      <c r="F41" s="342" t="b">
        <f t="shared" si="1"/>
        <v>0</v>
      </c>
      <c r="G41" s="343">
        <f t="shared" si="2"/>
        <v>1</v>
      </c>
      <c r="H41" s="371" t="str">
        <f t="shared" si="3"/>
        <v/>
      </c>
      <c r="I41" s="371" t="str">
        <f t="shared" si="4"/>
        <v/>
      </c>
    </row>
    <row r="42" spans="1:9">
      <c r="A42" s="37">
        <v>33</v>
      </c>
      <c r="B42" s="6"/>
      <c r="C42" s="6"/>
      <c r="D42" s="211"/>
      <c r="E42" s="16" t="str">
        <f t="shared" si="0"/>
        <v/>
      </c>
      <c r="F42" s="342" t="b">
        <f t="shared" si="1"/>
        <v>0</v>
      </c>
      <c r="G42" s="343">
        <f t="shared" ref="G42:G73" si="5">LEN(B42)-LEN(SUBSTITUTE(B42,",",""))+1</f>
        <v>1</v>
      </c>
      <c r="H42" s="371" t="str">
        <f t="shared" si="3"/>
        <v/>
      </c>
      <c r="I42" s="371" t="str">
        <f t="shared" si="4"/>
        <v/>
      </c>
    </row>
    <row r="43" spans="1:9">
      <c r="A43" s="37">
        <v>34</v>
      </c>
      <c r="B43" s="6"/>
      <c r="C43" s="6"/>
      <c r="D43" s="211"/>
      <c r="E43" s="16" t="str">
        <f t="shared" si="0"/>
        <v/>
      </c>
      <c r="F43" s="342" t="b">
        <f t="shared" si="1"/>
        <v>0</v>
      </c>
      <c r="G43" s="343">
        <f t="shared" si="5"/>
        <v>1</v>
      </c>
      <c r="H43" s="371" t="str">
        <f t="shared" si="3"/>
        <v/>
      </c>
      <c r="I43" s="371" t="str">
        <f t="shared" si="4"/>
        <v/>
      </c>
    </row>
    <row r="44" spans="1:9">
      <c r="A44" s="37">
        <v>35</v>
      </c>
      <c r="B44" s="6"/>
      <c r="C44" s="6"/>
      <c r="D44" s="211"/>
      <c r="E44" s="16" t="str">
        <f t="shared" si="0"/>
        <v/>
      </c>
      <c r="F44" s="342" t="b">
        <f t="shared" si="1"/>
        <v>0</v>
      </c>
      <c r="G44" s="343">
        <f t="shared" si="5"/>
        <v>1</v>
      </c>
      <c r="H44" s="371" t="str">
        <f t="shared" si="3"/>
        <v/>
      </c>
      <c r="I44" s="371" t="str">
        <f t="shared" si="4"/>
        <v/>
      </c>
    </row>
    <row r="45" spans="1:9">
      <c r="A45" s="37">
        <v>36</v>
      </c>
      <c r="B45" s="6"/>
      <c r="C45" s="6"/>
      <c r="D45" s="211"/>
      <c r="E45" s="16" t="str">
        <f t="shared" si="0"/>
        <v/>
      </c>
      <c r="F45" s="342" t="b">
        <f t="shared" si="1"/>
        <v>0</v>
      </c>
      <c r="G45" s="343">
        <f t="shared" si="5"/>
        <v>1</v>
      </c>
      <c r="H45" s="371" t="str">
        <f t="shared" si="3"/>
        <v/>
      </c>
      <c r="I45" s="371" t="str">
        <f t="shared" si="4"/>
        <v/>
      </c>
    </row>
    <row r="46" spans="1:9">
      <c r="A46" s="37">
        <v>37</v>
      </c>
      <c r="B46" s="6"/>
      <c r="C46" s="6"/>
      <c r="D46" s="211"/>
      <c r="E46" s="16" t="str">
        <f t="shared" si="0"/>
        <v/>
      </c>
      <c r="F46" s="342" t="b">
        <f t="shared" si="1"/>
        <v>0</v>
      </c>
      <c r="G46" s="343">
        <f t="shared" si="5"/>
        <v>1</v>
      </c>
      <c r="H46" s="371" t="str">
        <f t="shared" si="3"/>
        <v/>
      </c>
      <c r="I46" s="371" t="str">
        <f t="shared" si="4"/>
        <v/>
      </c>
    </row>
    <row r="47" spans="1:9">
      <c r="A47" s="37">
        <v>38</v>
      </c>
      <c r="B47" s="6"/>
      <c r="C47" s="6"/>
      <c r="D47" s="211"/>
      <c r="E47" s="16" t="str">
        <f t="shared" si="0"/>
        <v/>
      </c>
      <c r="F47" s="342" t="b">
        <f t="shared" si="1"/>
        <v>0</v>
      </c>
      <c r="G47" s="343">
        <f t="shared" si="5"/>
        <v>1</v>
      </c>
      <c r="H47" s="371" t="str">
        <f t="shared" si="3"/>
        <v/>
      </c>
      <c r="I47" s="371" t="str">
        <f t="shared" si="4"/>
        <v/>
      </c>
    </row>
    <row r="48" spans="1:9">
      <c r="A48" s="37">
        <v>39</v>
      </c>
      <c r="B48" s="6"/>
      <c r="C48" s="6"/>
      <c r="D48" s="211"/>
      <c r="E48" s="16" t="str">
        <f t="shared" si="0"/>
        <v/>
      </c>
      <c r="F48" s="342" t="b">
        <f t="shared" si="1"/>
        <v>0</v>
      </c>
      <c r="G48" s="343">
        <f t="shared" si="5"/>
        <v>1</v>
      </c>
      <c r="H48" s="371" t="str">
        <f t="shared" si="3"/>
        <v/>
      </c>
      <c r="I48" s="371" t="str">
        <f t="shared" si="4"/>
        <v/>
      </c>
    </row>
    <row r="49" spans="1:9">
      <c r="A49" s="37">
        <v>40</v>
      </c>
      <c r="B49" s="6"/>
      <c r="C49" s="6"/>
      <c r="D49" s="211"/>
      <c r="E49" s="16" t="str">
        <f t="shared" si="0"/>
        <v/>
      </c>
      <c r="F49" s="342" t="b">
        <f t="shared" si="1"/>
        <v>0</v>
      </c>
      <c r="G49" s="343">
        <f t="shared" si="5"/>
        <v>1</v>
      </c>
      <c r="H49" s="371" t="str">
        <f t="shared" si="3"/>
        <v/>
      </c>
      <c r="I49" s="371" t="str">
        <f t="shared" si="4"/>
        <v/>
      </c>
    </row>
    <row r="50" spans="1:9">
      <c r="A50" s="37">
        <v>41</v>
      </c>
      <c r="B50" s="6"/>
      <c r="C50" s="6"/>
      <c r="D50" s="211"/>
      <c r="E50" s="16" t="str">
        <f t="shared" si="0"/>
        <v/>
      </c>
      <c r="F50" s="342" t="b">
        <f t="shared" si="1"/>
        <v>0</v>
      </c>
      <c r="G50" s="343">
        <f t="shared" si="5"/>
        <v>1</v>
      </c>
      <c r="H50" s="371" t="str">
        <f t="shared" si="3"/>
        <v/>
      </c>
      <c r="I50" s="371" t="str">
        <f t="shared" si="4"/>
        <v/>
      </c>
    </row>
    <row r="51" spans="1:9">
      <c r="A51" s="37">
        <v>42</v>
      </c>
      <c r="B51" s="6"/>
      <c r="C51" s="6"/>
      <c r="D51" s="211"/>
      <c r="E51" s="16" t="str">
        <f t="shared" si="0"/>
        <v/>
      </c>
      <c r="F51" s="342" t="b">
        <f t="shared" si="1"/>
        <v>0</v>
      </c>
      <c r="G51" s="343">
        <f t="shared" si="5"/>
        <v>1</v>
      </c>
      <c r="H51" s="371" t="str">
        <f t="shared" si="3"/>
        <v/>
      </c>
      <c r="I51" s="371" t="str">
        <f t="shared" si="4"/>
        <v/>
      </c>
    </row>
    <row r="52" spans="1:9">
      <c r="A52" s="37">
        <v>43</v>
      </c>
      <c r="B52" s="6"/>
      <c r="C52" s="6"/>
      <c r="D52" s="211"/>
      <c r="E52" s="16" t="str">
        <f t="shared" si="0"/>
        <v/>
      </c>
      <c r="F52" s="342" t="b">
        <f t="shared" si="1"/>
        <v>0</v>
      </c>
      <c r="G52" s="343">
        <f t="shared" si="5"/>
        <v>1</v>
      </c>
      <c r="H52" s="371" t="str">
        <f t="shared" si="3"/>
        <v/>
      </c>
      <c r="I52" s="371" t="str">
        <f t="shared" si="4"/>
        <v/>
      </c>
    </row>
    <row r="53" spans="1:9">
      <c r="A53" s="37">
        <v>44</v>
      </c>
      <c r="B53" s="6"/>
      <c r="C53" s="6"/>
      <c r="D53" s="211"/>
      <c r="E53" s="16" t="str">
        <f t="shared" si="0"/>
        <v/>
      </c>
      <c r="F53" s="342" t="b">
        <f t="shared" si="1"/>
        <v>0</v>
      </c>
      <c r="G53" s="343">
        <f t="shared" si="5"/>
        <v>1</v>
      </c>
      <c r="H53" s="371" t="str">
        <f t="shared" si="3"/>
        <v/>
      </c>
      <c r="I53" s="371" t="str">
        <f t="shared" si="4"/>
        <v/>
      </c>
    </row>
    <row r="54" spans="1:9">
      <c r="A54" s="37">
        <v>45</v>
      </c>
      <c r="B54" s="6"/>
      <c r="C54" s="6"/>
      <c r="D54" s="211"/>
      <c r="E54" s="16" t="str">
        <f t="shared" si="0"/>
        <v/>
      </c>
      <c r="F54" s="342" t="b">
        <f t="shared" si="1"/>
        <v>0</v>
      </c>
      <c r="G54" s="343">
        <f t="shared" si="5"/>
        <v>1</v>
      </c>
      <c r="H54" s="371" t="str">
        <f t="shared" si="3"/>
        <v/>
      </c>
      <c r="I54" s="371" t="str">
        <f t="shared" si="4"/>
        <v/>
      </c>
    </row>
    <row r="55" spans="1:9">
      <c r="A55" s="37">
        <v>46</v>
      </c>
      <c r="B55" s="6"/>
      <c r="C55" s="6"/>
      <c r="D55" s="211"/>
      <c r="E55" s="16" t="str">
        <f t="shared" si="0"/>
        <v/>
      </c>
      <c r="F55" s="342" t="b">
        <f t="shared" si="1"/>
        <v>0</v>
      </c>
      <c r="G55" s="343">
        <f t="shared" si="5"/>
        <v>1</v>
      </c>
      <c r="H55" s="371" t="str">
        <f t="shared" si="3"/>
        <v/>
      </c>
      <c r="I55" s="371" t="str">
        <f t="shared" si="4"/>
        <v/>
      </c>
    </row>
    <row r="56" spans="1:9">
      <c r="A56" s="37">
        <v>47</v>
      </c>
      <c r="B56" s="6"/>
      <c r="C56" s="6"/>
      <c r="D56" s="211"/>
      <c r="E56" s="16" t="str">
        <f t="shared" si="0"/>
        <v/>
      </c>
      <c r="F56" s="342" t="b">
        <f t="shared" si="1"/>
        <v>0</v>
      </c>
      <c r="G56" s="343">
        <f t="shared" si="5"/>
        <v>1</v>
      </c>
      <c r="H56" s="371" t="str">
        <f t="shared" si="3"/>
        <v/>
      </c>
      <c r="I56" s="371" t="str">
        <f t="shared" si="4"/>
        <v/>
      </c>
    </row>
    <row r="57" spans="1:9">
      <c r="A57" s="37">
        <v>48</v>
      </c>
      <c r="B57" s="6"/>
      <c r="C57" s="6"/>
      <c r="D57" s="211"/>
      <c r="E57" s="16" t="str">
        <f t="shared" si="0"/>
        <v/>
      </c>
      <c r="F57" s="342" t="b">
        <f t="shared" si="1"/>
        <v>0</v>
      </c>
      <c r="G57" s="343">
        <f t="shared" si="5"/>
        <v>1</v>
      </c>
      <c r="H57" s="371" t="str">
        <f t="shared" si="3"/>
        <v/>
      </c>
      <c r="I57" s="371" t="str">
        <f t="shared" si="4"/>
        <v/>
      </c>
    </row>
    <row r="58" spans="1:9">
      <c r="A58" s="37">
        <v>49</v>
      </c>
      <c r="B58" s="6"/>
      <c r="C58" s="6"/>
      <c r="D58" s="211"/>
      <c r="E58" s="16" t="str">
        <f t="shared" si="0"/>
        <v/>
      </c>
      <c r="F58" s="342" t="b">
        <f t="shared" si="1"/>
        <v>0</v>
      </c>
      <c r="G58" s="343">
        <f t="shared" si="5"/>
        <v>1</v>
      </c>
      <c r="H58" s="371" t="str">
        <f t="shared" si="3"/>
        <v/>
      </c>
      <c r="I58" s="371" t="str">
        <f t="shared" si="4"/>
        <v/>
      </c>
    </row>
    <row r="59" spans="1:9">
      <c r="A59" s="37">
        <v>50</v>
      </c>
      <c r="B59" s="6"/>
      <c r="C59" s="6"/>
      <c r="D59" s="211"/>
      <c r="E59" s="16" t="str">
        <f t="shared" si="0"/>
        <v/>
      </c>
      <c r="F59" s="342" t="b">
        <f t="shared" si="1"/>
        <v>0</v>
      </c>
      <c r="G59" s="343">
        <f t="shared" si="5"/>
        <v>1</v>
      </c>
      <c r="H59" s="371" t="str">
        <f t="shared" si="3"/>
        <v/>
      </c>
      <c r="I59" s="371" t="str">
        <f t="shared" si="4"/>
        <v/>
      </c>
    </row>
    <row r="60" spans="1:9">
      <c r="A60" s="37">
        <v>51</v>
      </c>
      <c r="B60" s="6"/>
      <c r="C60" s="6"/>
      <c r="D60" s="211"/>
      <c r="E60" s="16" t="str">
        <f t="shared" si="0"/>
        <v/>
      </c>
      <c r="F60" s="342" t="b">
        <f t="shared" si="1"/>
        <v>0</v>
      </c>
      <c r="G60" s="343">
        <f t="shared" si="5"/>
        <v>1</v>
      </c>
      <c r="H60" s="371" t="str">
        <f t="shared" si="3"/>
        <v/>
      </c>
      <c r="I60" s="371" t="str">
        <f t="shared" si="4"/>
        <v/>
      </c>
    </row>
    <row r="61" spans="1:9">
      <c r="A61" s="37">
        <v>52</v>
      </c>
      <c r="B61" s="6"/>
      <c r="C61" s="6"/>
      <c r="D61" s="211"/>
      <c r="E61" s="16" t="str">
        <f t="shared" si="0"/>
        <v/>
      </c>
      <c r="F61" s="342" t="b">
        <f t="shared" si="1"/>
        <v>0</v>
      </c>
      <c r="G61" s="343">
        <f t="shared" si="5"/>
        <v>1</v>
      </c>
      <c r="H61" s="371" t="str">
        <f t="shared" si="3"/>
        <v/>
      </c>
      <c r="I61" s="371" t="str">
        <f t="shared" si="4"/>
        <v/>
      </c>
    </row>
    <row r="62" spans="1:9">
      <c r="A62" s="37">
        <v>53</v>
      </c>
      <c r="B62" s="6"/>
      <c r="C62" s="6"/>
      <c r="D62" s="211"/>
      <c r="E62" s="16" t="str">
        <f t="shared" si="0"/>
        <v/>
      </c>
      <c r="F62" s="342" t="b">
        <f t="shared" si="1"/>
        <v>0</v>
      </c>
      <c r="G62" s="343">
        <f t="shared" si="5"/>
        <v>1</v>
      </c>
      <c r="H62" s="371" t="str">
        <f t="shared" si="3"/>
        <v/>
      </c>
      <c r="I62" s="371" t="str">
        <f t="shared" si="4"/>
        <v/>
      </c>
    </row>
    <row r="63" spans="1:9">
      <c r="A63" s="37">
        <v>54</v>
      </c>
      <c r="B63" s="6"/>
      <c r="C63" s="6"/>
      <c r="D63" s="211"/>
      <c r="E63" s="16" t="str">
        <f t="shared" si="0"/>
        <v/>
      </c>
      <c r="F63" s="342" t="b">
        <f t="shared" si="1"/>
        <v>0</v>
      </c>
      <c r="G63" s="343">
        <f t="shared" si="5"/>
        <v>1</v>
      </c>
      <c r="H63" s="371" t="str">
        <f t="shared" si="3"/>
        <v/>
      </c>
      <c r="I63" s="371" t="str">
        <f t="shared" si="4"/>
        <v/>
      </c>
    </row>
    <row r="64" spans="1:9">
      <c r="A64" s="37">
        <v>55</v>
      </c>
      <c r="B64" s="6"/>
      <c r="C64" s="6"/>
      <c r="D64" s="211"/>
      <c r="E64" s="16" t="str">
        <f t="shared" si="0"/>
        <v/>
      </c>
      <c r="F64" s="342" t="b">
        <f t="shared" si="1"/>
        <v>0</v>
      </c>
      <c r="G64" s="343">
        <f t="shared" si="5"/>
        <v>1</v>
      </c>
      <c r="H64" s="371" t="str">
        <f t="shared" si="3"/>
        <v/>
      </c>
      <c r="I64" s="371" t="str">
        <f t="shared" si="4"/>
        <v/>
      </c>
    </row>
    <row r="65" spans="1:9">
      <c r="A65" s="37">
        <v>56</v>
      </c>
      <c r="B65" s="6"/>
      <c r="C65" s="6"/>
      <c r="D65" s="211"/>
      <c r="E65" s="16" t="str">
        <f t="shared" si="0"/>
        <v/>
      </c>
      <c r="F65" s="342" t="b">
        <f t="shared" si="1"/>
        <v>0</v>
      </c>
      <c r="G65" s="343">
        <f t="shared" si="5"/>
        <v>1</v>
      </c>
      <c r="H65" s="371" t="str">
        <f t="shared" si="3"/>
        <v/>
      </c>
      <c r="I65" s="371" t="str">
        <f t="shared" si="4"/>
        <v/>
      </c>
    </row>
    <row r="66" spans="1:9">
      <c r="A66" s="37">
        <v>57</v>
      </c>
      <c r="B66" s="6"/>
      <c r="C66" s="6"/>
      <c r="D66" s="211"/>
      <c r="E66" s="16" t="str">
        <f t="shared" si="0"/>
        <v/>
      </c>
      <c r="F66" s="342" t="b">
        <f t="shared" si="1"/>
        <v>0</v>
      </c>
      <c r="G66" s="343">
        <f t="shared" si="5"/>
        <v>1</v>
      </c>
      <c r="H66" s="371" t="str">
        <f t="shared" si="3"/>
        <v/>
      </c>
      <c r="I66" s="371" t="str">
        <f t="shared" si="4"/>
        <v/>
      </c>
    </row>
    <row r="67" spans="1:9">
      <c r="A67" s="37">
        <v>58</v>
      </c>
      <c r="B67" s="6"/>
      <c r="C67" s="6"/>
      <c r="D67" s="211"/>
      <c r="E67" s="16" t="str">
        <f t="shared" si="0"/>
        <v/>
      </c>
      <c r="F67" s="342" t="b">
        <f t="shared" si="1"/>
        <v>0</v>
      </c>
      <c r="G67" s="343">
        <f t="shared" si="5"/>
        <v>1</v>
      </c>
      <c r="H67" s="371" t="str">
        <f t="shared" si="3"/>
        <v/>
      </c>
      <c r="I67" s="371" t="str">
        <f t="shared" si="4"/>
        <v/>
      </c>
    </row>
    <row r="68" spans="1:9">
      <c r="A68" s="37">
        <v>59</v>
      </c>
      <c r="B68" s="6"/>
      <c r="C68" s="6"/>
      <c r="D68" s="211"/>
      <c r="E68" s="16" t="str">
        <f t="shared" si="0"/>
        <v/>
      </c>
      <c r="F68" s="342" t="b">
        <f t="shared" si="1"/>
        <v>0</v>
      </c>
      <c r="G68" s="343">
        <f t="shared" si="5"/>
        <v>1</v>
      </c>
      <c r="H68" s="371" t="str">
        <f t="shared" si="3"/>
        <v/>
      </c>
      <c r="I68" s="371" t="str">
        <f t="shared" si="4"/>
        <v/>
      </c>
    </row>
    <row r="69" spans="1:9">
      <c r="A69" s="37">
        <v>60</v>
      </c>
      <c r="B69" s="6"/>
      <c r="C69" s="6"/>
      <c r="D69" s="211"/>
      <c r="E69" s="16" t="str">
        <f t="shared" si="0"/>
        <v/>
      </c>
      <c r="F69" s="342" t="b">
        <f t="shared" si="1"/>
        <v>0</v>
      </c>
      <c r="G69" s="343">
        <f t="shared" si="5"/>
        <v>1</v>
      </c>
      <c r="H69" s="371" t="str">
        <f t="shared" si="3"/>
        <v/>
      </c>
      <c r="I69" s="371" t="str">
        <f t="shared" si="4"/>
        <v/>
      </c>
    </row>
    <row r="70" spans="1:9">
      <c r="A70" s="37">
        <v>61</v>
      </c>
      <c r="B70" s="6"/>
      <c r="C70" s="6"/>
      <c r="D70" s="211"/>
      <c r="E70" s="16" t="str">
        <f t="shared" si="0"/>
        <v/>
      </c>
      <c r="F70" s="342" t="b">
        <f t="shared" si="1"/>
        <v>0</v>
      </c>
      <c r="G70" s="343">
        <f t="shared" si="5"/>
        <v>1</v>
      </c>
      <c r="H70" s="371" t="str">
        <f t="shared" si="3"/>
        <v/>
      </c>
      <c r="I70" s="371" t="str">
        <f t="shared" si="4"/>
        <v/>
      </c>
    </row>
    <row r="71" spans="1:9">
      <c r="A71" s="37">
        <v>62</v>
      </c>
      <c r="B71" s="6"/>
      <c r="C71" s="6"/>
      <c r="D71" s="211"/>
      <c r="E71" s="16" t="str">
        <f t="shared" si="0"/>
        <v/>
      </c>
      <c r="F71" s="342" t="b">
        <f t="shared" si="1"/>
        <v>0</v>
      </c>
      <c r="G71" s="343">
        <f t="shared" si="5"/>
        <v>1</v>
      </c>
      <c r="H71" s="371" t="str">
        <f t="shared" si="3"/>
        <v/>
      </c>
      <c r="I71" s="371" t="str">
        <f t="shared" si="4"/>
        <v/>
      </c>
    </row>
    <row r="72" spans="1:9">
      <c r="A72" s="37">
        <v>63</v>
      </c>
      <c r="B72" s="6"/>
      <c r="C72" s="6"/>
      <c r="D72" s="211"/>
      <c r="E72" s="16" t="str">
        <f t="shared" si="0"/>
        <v/>
      </c>
      <c r="F72" s="342" t="b">
        <f t="shared" si="1"/>
        <v>0</v>
      </c>
      <c r="G72" s="343">
        <f t="shared" si="5"/>
        <v>1</v>
      </c>
      <c r="H72" s="371" t="str">
        <f t="shared" si="3"/>
        <v/>
      </c>
      <c r="I72" s="371" t="str">
        <f t="shared" si="4"/>
        <v/>
      </c>
    </row>
    <row r="73" spans="1:9">
      <c r="A73" s="37">
        <v>64</v>
      </c>
      <c r="B73" s="6"/>
      <c r="C73" s="6"/>
      <c r="D73" s="211"/>
      <c r="E73" s="16" t="str">
        <f t="shared" si="0"/>
        <v/>
      </c>
      <c r="F73" s="342" t="b">
        <f t="shared" si="1"/>
        <v>0</v>
      </c>
      <c r="G73" s="343">
        <f t="shared" si="5"/>
        <v>1</v>
      </c>
      <c r="H73" s="371" t="str">
        <f t="shared" si="3"/>
        <v/>
      </c>
      <c r="I73" s="371" t="str">
        <f t="shared" si="4"/>
        <v/>
      </c>
    </row>
    <row r="74" spans="1:9">
      <c r="A74" s="37">
        <v>65</v>
      </c>
      <c r="B74" s="6"/>
      <c r="C74" s="6"/>
      <c r="D74" s="211"/>
      <c r="E74" s="16" t="str">
        <f t="shared" ref="E74:E137" si="6">IF(OR($B74="",,,,$D74&lt;an_initial,$D74&gt;an_final,),"",HLOOKUP(C74,ii89punctaje,2,FALSE) )</f>
        <v/>
      </c>
      <c r="F74" s="342" t="b">
        <f t="shared" ref="F74:F108" si="7">IF(nume_candidat="",FALSE,ISNUMBER(SEARCH(nume_candidat,$B74)))</f>
        <v>0</v>
      </c>
      <c r="G74" s="343">
        <f t="shared" ref="G74:G108" si="8">LEN(B74)-LEN(SUBSTITUTE(B74,",",""))+1</f>
        <v>1</v>
      </c>
      <c r="H74" s="371" t="str">
        <f t="shared" ref="H74:H137" si="9">IF(OR($B74="",,,,$D74&lt;an_initial,$D74&gt;an_final,),"",HLOOKUP(C74,ii89punctaje,2,FALSE)*COUNTIF(C74,$H$7))</f>
        <v/>
      </c>
      <c r="I74" s="371" t="str">
        <f t="shared" ref="I74:I137" si="10">IF(OR($B74="",,,,$D74&lt;an_initial,$D74&gt;an_final,),"",HLOOKUP(C74,ii89punctaje,2,FALSE)*COUNTIF(C74,$I$7))</f>
        <v/>
      </c>
    </row>
    <row r="75" spans="1:9">
      <c r="A75" s="37">
        <v>66</v>
      </c>
      <c r="B75" s="6"/>
      <c r="C75" s="6"/>
      <c r="D75" s="211"/>
      <c r="E75" s="16" t="str">
        <f t="shared" si="6"/>
        <v/>
      </c>
      <c r="F75" s="342" t="b">
        <f t="shared" si="7"/>
        <v>0</v>
      </c>
      <c r="G75" s="343">
        <f t="shared" si="8"/>
        <v>1</v>
      </c>
      <c r="H75" s="371" t="str">
        <f t="shared" si="9"/>
        <v/>
      </c>
      <c r="I75" s="371" t="str">
        <f t="shared" si="10"/>
        <v/>
      </c>
    </row>
    <row r="76" spans="1:9">
      <c r="A76" s="37">
        <v>67</v>
      </c>
      <c r="B76" s="6"/>
      <c r="C76" s="6"/>
      <c r="D76" s="211"/>
      <c r="E76" s="16" t="str">
        <f t="shared" si="6"/>
        <v/>
      </c>
      <c r="F76" s="342" t="b">
        <f t="shared" si="7"/>
        <v>0</v>
      </c>
      <c r="G76" s="343">
        <f t="shared" si="8"/>
        <v>1</v>
      </c>
      <c r="H76" s="371" t="str">
        <f t="shared" si="9"/>
        <v/>
      </c>
      <c r="I76" s="371" t="str">
        <f t="shared" si="10"/>
        <v/>
      </c>
    </row>
    <row r="77" spans="1:9">
      <c r="A77" s="37">
        <v>68</v>
      </c>
      <c r="B77" s="6"/>
      <c r="C77" s="6"/>
      <c r="D77" s="211"/>
      <c r="E77" s="16" t="str">
        <f t="shared" si="6"/>
        <v/>
      </c>
      <c r="F77" s="342" t="b">
        <f t="shared" si="7"/>
        <v>0</v>
      </c>
      <c r="G77" s="343">
        <f t="shared" si="8"/>
        <v>1</v>
      </c>
      <c r="H77" s="371" t="str">
        <f t="shared" si="9"/>
        <v/>
      </c>
      <c r="I77" s="371" t="str">
        <f t="shared" si="10"/>
        <v/>
      </c>
    </row>
    <row r="78" spans="1:9">
      <c r="A78" s="37">
        <v>69</v>
      </c>
      <c r="B78" s="6"/>
      <c r="C78" s="6"/>
      <c r="D78" s="211"/>
      <c r="E78" s="16" t="str">
        <f t="shared" si="6"/>
        <v/>
      </c>
      <c r="F78" s="342" t="b">
        <f t="shared" si="7"/>
        <v>0</v>
      </c>
      <c r="G78" s="343">
        <f t="shared" si="8"/>
        <v>1</v>
      </c>
      <c r="H78" s="371" t="str">
        <f t="shared" si="9"/>
        <v/>
      </c>
      <c r="I78" s="371" t="str">
        <f t="shared" si="10"/>
        <v/>
      </c>
    </row>
    <row r="79" spans="1:9">
      <c r="A79" s="37">
        <v>70</v>
      </c>
      <c r="B79" s="6"/>
      <c r="C79" s="6"/>
      <c r="D79" s="211"/>
      <c r="E79" s="16" t="str">
        <f t="shared" si="6"/>
        <v/>
      </c>
      <c r="F79" s="342" t="b">
        <f t="shared" si="7"/>
        <v>0</v>
      </c>
      <c r="G79" s="343">
        <f t="shared" si="8"/>
        <v>1</v>
      </c>
      <c r="H79" s="371" t="str">
        <f t="shared" si="9"/>
        <v/>
      </c>
      <c r="I79" s="371" t="str">
        <f t="shared" si="10"/>
        <v/>
      </c>
    </row>
    <row r="80" spans="1:9">
      <c r="A80" s="37">
        <v>71</v>
      </c>
      <c r="B80" s="6"/>
      <c r="C80" s="6"/>
      <c r="D80" s="211"/>
      <c r="E80" s="16" t="str">
        <f t="shared" si="6"/>
        <v/>
      </c>
      <c r="F80" s="342" t="b">
        <f t="shared" si="7"/>
        <v>0</v>
      </c>
      <c r="G80" s="343">
        <f t="shared" si="8"/>
        <v>1</v>
      </c>
      <c r="H80" s="371" t="str">
        <f t="shared" si="9"/>
        <v/>
      </c>
      <c r="I80" s="371" t="str">
        <f t="shared" si="10"/>
        <v/>
      </c>
    </row>
    <row r="81" spans="1:9">
      <c r="A81" s="37">
        <v>72</v>
      </c>
      <c r="B81" s="6"/>
      <c r="C81" s="6"/>
      <c r="D81" s="211"/>
      <c r="E81" s="16" t="str">
        <f t="shared" si="6"/>
        <v/>
      </c>
      <c r="F81" s="342" t="b">
        <f t="shared" si="7"/>
        <v>0</v>
      </c>
      <c r="G81" s="343">
        <f t="shared" si="8"/>
        <v>1</v>
      </c>
      <c r="H81" s="371" t="str">
        <f t="shared" si="9"/>
        <v/>
      </c>
      <c r="I81" s="371" t="str">
        <f t="shared" si="10"/>
        <v/>
      </c>
    </row>
    <row r="82" spans="1:9">
      <c r="A82" s="37">
        <v>73</v>
      </c>
      <c r="B82" s="6"/>
      <c r="C82" s="6"/>
      <c r="D82" s="211"/>
      <c r="E82" s="16" t="str">
        <f t="shared" si="6"/>
        <v/>
      </c>
      <c r="F82" s="342" t="b">
        <f t="shared" si="7"/>
        <v>0</v>
      </c>
      <c r="G82" s="343">
        <f t="shared" si="8"/>
        <v>1</v>
      </c>
      <c r="H82" s="371" t="str">
        <f t="shared" si="9"/>
        <v/>
      </c>
      <c r="I82" s="371" t="str">
        <f t="shared" si="10"/>
        <v/>
      </c>
    </row>
    <row r="83" spans="1:9">
      <c r="A83" s="37">
        <v>74</v>
      </c>
      <c r="B83" s="6"/>
      <c r="C83" s="6"/>
      <c r="D83" s="211"/>
      <c r="E83" s="16" t="str">
        <f t="shared" si="6"/>
        <v/>
      </c>
      <c r="F83" s="342" t="b">
        <f t="shared" si="7"/>
        <v>0</v>
      </c>
      <c r="G83" s="343">
        <f t="shared" si="8"/>
        <v>1</v>
      </c>
      <c r="H83" s="371" t="str">
        <f t="shared" si="9"/>
        <v/>
      </c>
      <c r="I83" s="371" t="str">
        <f t="shared" si="10"/>
        <v/>
      </c>
    </row>
    <row r="84" spans="1:9">
      <c r="A84" s="37">
        <v>75</v>
      </c>
      <c r="B84" s="6"/>
      <c r="C84" s="6"/>
      <c r="D84" s="211"/>
      <c r="E84" s="16" t="str">
        <f t="shared" si="6"/>
        <v/>
      </c>
      <c r="F84" s="342" t="b">
        <f t="shared" si="7"/>
        <v>0</v>
      </c>
      <c r="G84" s="343">
        <f t="shared" si="8"/>
        <v>1</v>
      </c>
      <c r="H84" s="371" t="str">
        <f t="shared" si="9"/>
        <v/>
      </c>
      <c r="I84" s="371" t="str">
        <f t="shared" si="10"/>
        <v/>
      </c>
    </row>
    <row r="85" spans="1:9">
      <c r="A85" s="37">
        <v>76</v>
      </c>
      <c r="B85" s="6"/>
      <c r="C85" s="6"/>
      <c r="D85" s="211"/>
      <c r="E85" s="16" t="str">
        <f t="shared" si="6"/>
        <v/>
      </c>
      <c r="F85" s="342" t="b">
        <f t="shared" si="7"/>
        <v>0</v>
      </c>
      <c r="G85" s="343">
        <f t="shared" si="8"/>
        <v>1</v>
      </c>
      <c r="H85" s="371" t="str">
        <f t="shared" si="9"/>
        <v/>
      </c>
      <c r="I85" s="371" t="str">
        <f t="shared" si="10"/>
        <v/>
      </c>
    </row>
    <row r="86" spans="1:9">
      <c r="A86" s="37">
        <v>77</v>
      </c>
      <c r="B86" s="6"/>
      <c r="C86" s="6"/>
      <c r="D86" s="211"/>
      <c r="E86" s="16" t="str">
        <f t="shared" si="6"/>
        <v/>
      </c>
      <c r="F86" s="342" t="b">
        <f t="shared" si="7"/>
        <v>0</v>
      </c>
      <c r="G86" s="343">
        <f t="shared" si="8"/>
        <v>1</v>
      </c>
      <c r="H86" s="371" t="str">
        <f t="shared" si="9"/>
        <v/>
      </c>
      <c r="I86" s="371" t="str">
        <f t="shared" si="10"/>
        <v/>
      </c>
    </row>
    <row r="87" spans="1:9">
      <c r="A87" s="37">
        <v>78</v>
      </c>
      <c r="B87" s="6"/>
      <c r="C87" s="6"/>
      <c r="D87" s="211"/>
      <c r="E87" s="16" t="str">
        <f t="shared" si="6"/>
        <v/>
      </c>
      <c r="F87" s="342" t="b">
        <f t="shared" si="7"/>
        <v>0</v>
      </c>
      <c r="G87" s="343">
        <f t="shared" si="8"/>
        <v>1</v>
      </c>
      <c r="H87" s="371" t="str">
        <f t="shared" si="9"/>
        <v/>
      </c>
      <c r="I87" s="371" t="str">
        <f t="shared" si="10"/>
        <v/>
      </c>
    </row>
    <row r="88" spans="1:9">
      <c r="A88" s="37">
        <v>79</v>
      </c>
      <c r="B88" s="6"/>
      <c r="C88" s="6"/>
      <c r="D88" s="211"/>
      <c r="E88" s="16" t="str">
        <f t="shared" si="6"/>
        <v/>
      </c>
      <c r="F88" s="342" t="b">
        <f t="shared" si="7"/>
        <v>0</v>
      </c>
      <c r="G88" s="343">
        <f t="shared" si="8"/>
        <v>1</v>
      </c>
      <c r="H88" s="371" t="str">
        <f t="shared" si="9"/>
        <v/>
      </c>
      <c r="I88" s="371" t="str">
        <f t="shared" si="10"/>
        <v/>
      </c>
    </row>
    <row r="89" spans="1:9">
      <c r="A89" s="37">
        <v>80</v>
      </c>
      <c r="B89" s="6"/>
      <c r="C89" s="6"/>
      <c r="D89" s="211"/>
      <c r="E89" s="16" t="str">
        <f t="shared" si="6"/>
        <v/>
      </c>
      <c r="F89" s="342" t="b">
        <f t="shared" si="7"/>
        <v>0</v>
      </c>
      <c r="G89" s="343">
        <f t="shared" si="8"/>
        <v>1</v>
      </c>
      <c r="H89" s="371" t="str">
        <f t="shared" si="9"/>
        <v/>
      </c>
      <c r="I89" s="371" t="str">
        <f t="shared" si="10"/>
        <v/>
      </c>
    </row>
    <row r="90" spans="1:9">
      <c r="A90" s="37">
        <v>81</v>
      </c>
      <c r="B90" s="6"/>
      <c r="C90" s="6"/>
      <c r="D90" s="211"/>
      <c r="E90" s="16" t="str">
        <f t="shared" si="6"/>
        <v/>
      </c>
      <c r="F90" s="342" t="b">
        <f t="shared" si="7"/>
        <v>0</v>
      </c>
      <c r="G90" s="343">
        <f t="shared" si="8"/>
        <v>1</v>
      </c>
      <c r="H90" s="371" t="str">
        <f t="shared" si="9"/>
        <v/>
      </c>
      <c r="I90" s="371" t="str">
        <f t="shared" si="10"/>
        <v/>
      </c>
    </row>
    <row r="91" spans="1:9">
      <c r="A91" s="37">
        <v>82</v>
      </c>
      <c r="B91" s="6"/>
      <c r="C91" s="6"/>
      <c r="D91" s="211"/>
      <c r="E91" s="16" t="str">
        <f t="shared" si="6"/>
        <v/>
      </c>
      <c r="F91" s="342" t="b">
        <f t="shared" si="7"/>
        <v>0</v>
      </c>
      <c r="G91" s="343">
        <f t="shared" si="8"/>
        <v>1</v>
      </c>
      <c r="H91" s="371" t="str">
        <f t="shared" si="9"/>
        <v/>
      </c>
      <c r="I91" s="371" t="str">
        <f t="shared" si="10"/>
        <v/>
      </c>
    </row>
    <row r="92" spans="1:9">
      <c r="A92" s="37">
        <v>83</v>
      </c>
      <c r="B92" s="6"/>
      <c r="C92" s="6"/>
      <c r="D92" s="211"/>
      <c r="E92" s="16" t="str">
        <f t="shared" si="6"/>
        <v/>
      </c>
      <c r="F92" s="342" t="b">
        <f t="shared" si="7"/>
        <v>0</v>
      </c>
      <c r="G92" s="343">
        <f t="shared" si="8"/>
        <v>1</v>
      </c>
      <c r="H92" s="371" t="str">
        <f t="shared" si="9"/>
        <v/>
      </c>
      <c r="I92" s="371" t="str">
        <f t="shared" si="10"/>
        <v/>
      </c>
    </row>
    <row r="93" spans="1:9">
      <c r="A93" s="37">
        <v>84</v>
      </c>
      <c r="B93" s="6"/>
      <c r="C93" s="6"/>
      <c r="D93" s="211"/>
      <c r="E93" s="16" t="str">
        <f t="shared" si="6"/>
        <v/>
      </c>
      <c r="F93" s="342" t="b">
        <f t="shared" si="7"/>
        <v>0</v>
      </c>
      <c r="G93" s="343">
        <f t="shared" si="8"/>
        <v>1</v>
      </c>
      <c r="H93" s="371" t="str">
        <f t="shared" si="9"/>
        <v/>
      </c>
      <c r="I93" s="371" t="str">
        <f t="shared" si="10"/>
        <v/>
      </c>
    </row>
    <row r="94" spans="1:9">
      <c r="A94" s="37">
        <v>85</v>
      </c>
      <c r="B94" s="6"/>
      <c r="C94" s="6"/>
      <c r="D94" s="211"/>
      <c r="E94" s="16" t="str">
        <f t="shared" si="6"/>
        <v/>
      </c>
      <c r="F94" s="342" t="b">
        <f t="shared" si="7"/>
        <v>0</v>
      </c>
      <c r="G94" s="343">
        <f t="shared" si="8"/>
        <v>1</v>
      </c>
      <c r="H94" s="371" t="str">
        <f t="shared" si="9"/>
        <v/>
      </c>
      <c r="I94" s="371" t="str">
        <f t="shared" si="10"/>
        <v/>
      </c>
    </row>
    <row r="95" spans="1:9">
      <c r="A95" s="37">
        <v>86</v>
      </c>
      <c r="B95" s="6"/>
      <c r="C95" s="6"/>
      <c r="D95" s="211"/>
      <c r="E95" s="16" t="str">
        <f t="shared" si="6"/>
        <v/>
      </c>
      <c r="F95" s="342" t="b">
        <f t="shared" si="7"/>
        <v>0</v>
      </c>
      <c r="G95" s="343">
        <f t="shared" si="8"/>
        <v>1</v>
      </c>
      <c r="H95" s="371" t="str">
        <f t="shared" si="9"/>
        <v/>
      </c>
      <c r="I95" s="371" t="str">
        <f t="shared" si="10"/>
        <v/>
      </c>
    </row>
    <row r="96" spans="1:9">
      <c r="A96" s="37">
        <v>87</v>
      </c>
      <c r="B96" s="6"/>
      <c r="C96" s="6"/>
      <c r="D96" s="211"/>
      <c r="E96" s="16" t="str">
        <f t="shared" si="6"/>
        <v/>
      </c>
      <c r="F96" s="342" t="b">
        <f t="shared" si="7"/>
        <v>0</v>
      </c>
      <c r="G96" s="343">
        <f t="shared" si="8"/>
        <v>1</v>
      </c>
      <c r="H96" s="371" t="str">
        <f t="shared" si="9"/>
        <v/>
      </c>
      <c r="I96" s="371" t="str">
        <f t="shared" si="10"/>
        <v/>
      </c>
    </row>
    <row r="97" spans="1:9">
      <c r="A97" s="37">
        <v>88</v>
      </c>
      <c r="B97" s="6"/>
      <c r="C97" s="6"/>
      <c r="D97" s="211"/>
      <c r="E97" s="16" t="str">
        <f t="shared" si="6"/>
        <v/>
      </c>
      <c r="F97" s="342" t="b">
        <f t="shared" si="7"/>
        <v>0</v>
      </c>
      <c r="G97" s="343">
        <f t="shared" si="8"/>
        <v>1</v>
      </c>
      <c r="H97" s="371" t="str">
        <f t="shared" si="9"/>
        <v/>
      </c>
      <c r="I97" s="371" t="str">
        <f t="shared" si="10"/>
        <v/>
      </c>
    </row>
    <row r="98" spans="1:9">
      <c r="A98" s="37">
        <v>89</v>
      </c>
      <c r="B98" s="6"/>
      <c r="C98" s="6"/>
      <c r="D98" s="211"/>
      <c r="E98" s="16" t="str">
        <f t="shared" si="6"/>
        <v/>
      </c>
      <c r="F98" s="342" t="b">
        <f t="shared" si="7"/>
        <v>0</v>
      </c>
      <c r="G98" s="343">
        <f t="shared" si="8"/>
        <v>1</v>
      </c>
      <c r="H98" s="371" t="str">
        <f t="shared" si="9"/>
        <v/>
      </c>
      <c r="I98" s="371" t="str">
        <f t="shared" si="10"/>
        <v/>
      </c>
    </row>
    <row r="99" spans="1:9">
      <c r="A99" s="37">
        <v>90</v>
      </c>
      <c r="B99" s="6"/>
      <c r="C99" s="6"/>
      <c r="D99" s="211"/>
      <c r="E99" s="16" t="str">
        <f t="shared" si="6"/>
        <v/>
      </c>
      <c r="F99" s="342" t="b">
        <f t="shared" si="7"/>
        <v>0</v>
      </c>
      <c r="G99" s="343">
        <f t="shared" si="8"/>
        <v>1</v>
      </c>
      <c r="H99" s="371" t="str">
        <f t="shared" si="9"/>
        <v/>
      </c>
      <c r="I99" s="371" t="str">
        <f t="shared" si="10"/>
        <v/>
      </c>
    </row>
    <row r="100" spans="1:9">
      <c r="A100" s="37">
        <v>91</v>
      </c>
      <c r="B100" s="6"/>
      <c r="C100" s="6"/>
      <c r="D100" s="211"/>
      <c r="E100" s="16" t="str">
        <f t="shared" si="6"/>
        <v/>
      </c>
      <c r="F100" s="342" t="b">
        <f t="shared" si="7"/>
        <v>0</v>
      </c>
      <c r="G100" s="343">
        <f t="shared" si="8"/>
        <v>1</v>
      </c>
      <c r="H100" s="371" t="str">
        <f t="shared" si="9"/>
        <v/>
      </c>
      <c r="I100" s="371" t="str">
        <f t="shared" si="10"/>
        <v/>
      </c>
    </row>
    <row r="101" spans="1:9">
      <c r="A101" s="37">
        <v>92</v>
      </c>
      <c r="B101" s="6"/>
      <c r="C101" s="6"/>
      <c r="D101" s="211"/>
      <c r="E101" s="16" t="str">
        <f t="shared" si="6"/>
        <v/>
      </c>
      <c r="F101" s="342" t="b">
        <f t="shared" si="7"/>
        <v>0</v>
      </c>
      <c r="G101" s="343">
        <f t="shared" si="8"/>
        <v>1</v>
      </c>
      <c r="H101" s="371" t="str">
        <f t="shared" si="9"/>
        <v/>
      </c>
      <c r="I101" s="371" t="str">
        <f t="shared" si="10"/>
        <v/>
      </c>
    </row>
    <row r="102" spans="1:9">
      <c r="A102" s="37">
        <v>93</v>
      </c>
      <c r="B102" s="6"/>
      <c r="C102" s="6"/>
      <c r="D102" s="211"/>
      <c r="E102" s="16" t="str">
        <f t="shared" si="6"/>
        <v/>
      </c>
      <c r="F102" s="342" t="b">
        <f t="shared" si="7"/>
        <v>0</v>
      </c>
      <c r="G102" s="343">
        <f t="shared" si="8"/>
        <v>1</v>
      </c>
      <c r="H102" s="371" t="str">
        <f t="shared" si="9"/>
        <v/>
      </c>
      <c r="I102" s="371" t="str">
        <f t="shared" si="10"/>
        <v/>
      </c>
    </row>
    <row r="103" spans="1:9">
      <c r="A103" s="37">
        <v>94</v>
      </c>
      <c r="B103" s="6"/>
      <c r="C103" s="6"/>
      <c r="D103" s="211"/>
      <c r="E103" s="16" t="str">
        <f t="shared" si="6"/>
        <v/>
      </c>
      <c r="F103" s="342" t="b">
        <f t="shared" si="7"/>
        <v>0</v>
      </c>
      <c r="G103" s="343">
        <f t="shared" si="8"/>
        <v>1</v>
      </c>
      <c r="H103" s="371" t="str">
        <f t="shared" si="9"/>
        <v/>
      </c>
      <c r="I103" s="371" t="str">
        <f t="shared" si="10"/>
        <v/>
      </c>
    </row>
    <row r="104" spans="1:9">
      <c r="A104" s="37">
        <v>95</v>
      </c>
      <c r="B104" s="6"/>
      <c r="C104" s="6"/>
      <c r="D104" s="211"/>
      <c r="E104" s="16" t="str">
        <f t="shared" si="6"/>
        <v/>
      </c>
      <c r="F104" s="342" t="b">
        <f t="shared" si="7"/>
        <v>0</v>
      </c>
      <c r="G104" s="343">
        <f t="shared" si="8"/>
        <v>1</v>
      </c>
      <c r="H104" s="371" t="str">
        <f t="shared" si="9"/>
        <v/>
      </c>
      <c r="I104" s="371" t="str">
        <f t="shared" si="10"/>
        <v/>
      </c>
    </row>
    <row r="105" spans="1:9">
      <c r="A105" s="37">
        <v>96</v>
      </c>
      <c r="B105" s="6"/>
      <c r="C105" s="6"/>
      <c r="D105" s="211"/>
      <c r="E105" s="16" t="str">
        <f t="shared" si="6"/>
        <v/>
      </c>
      <c r="F105" s="342" t="b">
        <f t="shared" si="7"/>
        <v>0</v>
      </c>
      <c r="G105" s="343">
        <f t="shared" si="8"/>
        <v>1</v>
      </c>
      <c r="H105" s="371" t="str">
        <f t="shared" si="9"/>
        <v/>
      </c>
      <c r="I105" s="371" t="str">
        <f t="shared" si="10"/>
        <v/>
      </c>
    </row>
    <row r="106" spans="1:9">
      <c r="A106" s="37">
        <v>97</v>
      </c>
      <c r="B106" s="6"/>
      <c r="C106" s="6"/>
      <c r="D106" s="211"/>
      <c r="E106" s="16" t="str">
        <f t="shared" si="6"/>
        <v/>
      </c>
      <c r="F106" s="342" t="b">
        <f t="shared" si="7"/>
        <v>0</v>
      </c>
      <c r="G106" s="343">
        <f t="shared" si="8"/>
        <v>1</v>
      </c>
      <c r="H106" s="371" t="str">
        <f t="shared" si="9"/>
        <v/>
      </c>
      <c r="I106" s="371" t="str">
        <f t="shared" si="10"/>
        <v/>
      </c>
    </row>
    <row r="107" spans="1:9">
      <c r="A107" s="37">
        <v>98</v>
      </c>
      <c r="B107" s="6"/>
      <c r="C107" s="6"/>
      <c r="D107" s="211"/>
      <c r="E107" s="16" t="str">
        <f t="shared" si="6"/>
        <v/>
      </c>
      <c r="F107" s="342" t="b">
        <f t="shared" si="7"/>
        <v>0</v>
      </c>
      <c r="G107" s="343">
        <f t="shared" si="8"/>
        <v>1</v>
      </c>
      <c r="H107" s="371" t="str">
        <f t="shared" si="9"/>
        <v/>
      </c>
      <c r="I107" s="371" t="str">
        <f t="shared" si="10"/>
        <v/>
      </c>
    </row>
    <row r="108" spans="1:9">
      <c r="A108" s="139">
        <v>99</v>
      </c>
      <c r="B108" s="6"/>
      <c r="C108" s="6"/>
      <c r="D108" s="211"/>
      <c r="E108" s="16" t="str">
        <f t="shared" si="6"/>
        <v/>
      </c>
      <c r="F108" s="342" t="b">
        <f t="shared" si="7"/>
        <v>0</v>
      </c>
      <c r="G108" s="343">
        <f t="shared" si="8"/>
        <v>1</v>
      </c>
      <c r="H108" s="371" t="str">
        <f t="shared" si="9"/>
        <v/>
      </c>
      <c r="I108" s="371" t="str">
        <f t="shared" si="10"/>
        <v/>
      </c>
    </row>
    <row r="109" spans="1:9">
      <c r="A109" s="139">
        <v>100</v>
      </c>
      <c r="B109" s="140"/>
      <c r="C109" s="140"/>
      <c r="D109" s="142"/>
      <c r="E109" s="16" t="str">
        <f t="shared" si="6"/>
        <v/>
      </c>
      <c r="H109" s="371" t="str">
        <f t="shared" si="9"/>
        <v/>
      </c>
      <c r="I109" s="371" t="str">
        <f t="shared" si="10"/>
        <v/>
      </c>
    </row>
    <row r="110" spans="1:9">
      <c r="A110" s="139">
        <v>101</v>
      </c>
      <c r="B110" s="140"/>
      <c r="C110" s="140"/>
      <c r="D110" s="142"/>
      <c r="E110" s="16" t="str">
        <f t="shared" si="6"/>
        <v/>
      </c>
      <c r="H110" s="371" t="str">
        <f t="shared" si="9"/>
        <v/>
      </c>
      <c r="I110" s="371" t="str">
        <f t="shared" si="10"/>
        <v/>
      </c>
    </row>
    <row r="111" spans="1:9">
      <c r="A111" s="139">
        <v>102</v>
      </c>
      <c r="B111" s="140"/>
      <c r="C111" s="140"/>
      <c r="D111" s="142"/>
      <c r="E111" s="16" t="str">
        <f t="shared" si="6"/>
        <v/>
      </c>
      <c r="H111" s="371" t="str">
        <f t="shared" si="9"/>
        <v/>
      </c>
      <c r="I111" s="371" t="str">
        <f t="shared" si="10"/>
        <v/>
      </c>
    </row>
    <row r="112" spans="1:9">
      <c r="A112" s="139">
        <v>103</v>
      </c>
      <c r="B112" s="140"/>
      <c r="C112" s="140"/>
      <c r="D112" s="142"/>
      <c r="E112" s="16" t="str">
        <f t="shared" si="6"/>
        <v/>
      </c>
      <c r="H112" s="371" t="str">
        <f t="shared" si="9"/>
        <v/>
      </c>
      <c r="I112" s="371" t="str">
        <f t="shared" si="10"/>
        <v/>
      </c>
    </row>
    <row r="113" spans="1:9">
      <c r="A113" s="139">
        <v>104</v>
      </c>
      <c r="B113" s="140"/>
      <c r="C113" s="140"/>
      <c r="D113" s="142"/>
      <c r="E113" s="16" t="str">
        <f t="shared" si="6"/>
        <v/>
      </c>
      <c r="H113" s="371" t="str">
        <f t="shared" si="9"/>
        <v/>
      </c>
      <c r="I113" s="371" t="str">
        <f t="shared" si="10"/>
        <v/>
      </c>
    </row>
    <row r="114" spans="1:9">
      <c r="A114" s="139">
        <v>105</v>
      </c>
      <c r="B114" s="140"/>
      <c r="C114" s="140"/>
      <c r="D114" s="142"/>
      <c r="E114" s="16" t="str">
        <f t="shared" si="6"/>
        <v/>
      </c>
      <c r="H114" s="371" t="str">
        <f t="shared" si="9"/>
        <v/>
      </c>
      <c r="I114" s="371" t="str">
        <f t="shared" si="10"/>
        <v/>
      </c>
    </row>
    <row r="115" spans="1:9">
      <c r="A115" s="139">
        <v>106</v>
      </c>
      <c r="B115" s="140"/>
      <c r="C115" s="140"/>
      <c r="D115" s="142"/>
      <c r="E115" s="16" t="str">
        <f t="shared" si="6"/>
        <v/>
      </c>
      <c r="H115" s="371" t="str">
        <f t="shared" si="9"/>
        <v/>
      </c>
      <c r="I115" s="371" t="str">
        <f t="shared" si="10"/>
        <v/>
      </c>
    </row>
    <row r="116" spans="1:9">
      <c r="A116" s="139">
        <v>107</v>
      </c>
      <c r="B116" s="140"/>
      <c r="C116" s="140"/>
      <c r="D116" s="142"/>
      <c r="E116" s="16" t="str">
        <f t="shared" si="6"/>
        <v/>
      </c>
      <c r="H116" s="371" t="str">
        <f t="shared" si="9"/>
        <v/>
      </c>
      <c r="I116" s="371" t="str">
        <f t="shared" si="10"/>
        <v/>
      </c>
    </row>
    <row r="117" spans="1:9">
      <c r="A117" s="139">
        <v>108</v>
      </c>
      <c r="B117" s="140"/>
      <c r="C117" s="140"/>
      <c r="D117" s="142"/>
      <c r="E117" s="16" t="str">
        <f t="shared" si="6"/>
        <v/>
      </c>
      <c r="H117" s="371" t="str">
        <f t="shared" si="9"/>
        <v/>
      </c>
      <c r="I117" s="371" t="str">
        <f t="shared" si="10"/>
        <v/>
      </c>
    </row>
    <row r="118" spans="1:9">
      <c r="A118" s="139">
        <v>109</v>
      </c>
      <c r="B118" s="140"/>
      <c r="C118" s="140"/>
      <c r="D118" s="142"/>
      <c r="E118" s="16" t="str">
        <f t="shared" si="6"/>
        <v/>
      </c>
      <c r="H118" s="371" t="str">
        <f t="shared" si="9"/>
        <v/>
      </c>
      <c r="I118" s="371" t="str">
        <f t="shared" si="10"/>
        <v/>
      </c>
    </row>
    <row r="119" spans="1:9">
      <c r="A119" s="139">
        <v>110</v>
      </c>
      <c r="B119" s="140"/>
      <c r="C119" s="140"/>
      <c r="D119" s="142"/>
      <c r="E119" s="16" t="str">
        <f t="shared" si="6"/>
        <v/>
      </c>
      <c r="H119" s="371" t="str">
        <f t="shared" si="9"/>
        <v/>
      </c>
      <c r="I119" s="371" t="str">
        <f t="shared" si="10"/>
        <v/>
      </c>
    </row>
    <row r="120" spans="1:9">
      <c r="A120" s="139">
        <v>111</v>
      </c>
      <c r="B120" s="140"/>
      <c r="C120" s="140"/>
      <c r="D120" s="142"/>
      <c r="E120" s="16" t="str">
        <f t="shared" si="6"/>
        <v/>
      </c>
      <c r="H120" s="371" t="str">
        <f t="shared" si="9"/>
        <v/>
      </c>
      <c r="I120" s="371" t="str">
        <f t="shared" si="10"/>
        <v/>
      </c>
    </row>
    <row r="121" spans="1:9">
      <c r="A121" s="139">
        <v>112</v>
      </c>
      <c r="B121" s="140"/>
      <c r="C121" s="140"/>
      <c r="D121" s="142"/>
      <c r="E121" s="16" t="str">
        <f t="shared" si="6"/>
        <v/>
      </c>
      <c r="H121" s="371" t="str">
        <f t="shared" si="9"/>
        <v/>
      </c>
      <c r="I121" s="371" t="str">
        <f t="shared" si="10"/>
        <v/>
      </c>
    </row>
    <row r="122" spans="1:9">
      <c r="A122" s="139">
        <v>113</v>
      </c>
      <c r="B122" s="140"/>
      <c r="C122" s="140"/>
      <c r="D122" s="142"/>
      <c r="E122" s="16" t="str">
        <f t="shared" si="6"/>
        <v/>
      </c>
      <c r="H122" s="371" t="str">
        <f t="shared" si="9"/>
        <v/>
      </c>
      <c r="I122" s="371" t="str">
        <f t="shared" si="10"/>
        <v/>
      </c>
    </row>
    <row r="123" spans="1:9">
      <c r="A123" s="139">
        <v>114</v>
      </c>
      <c r="B123" s="140"/>
      <c r="C123" s="140"/>
      <c r="D123" s="142"/>
      <c r="E123" s="16" t="str">
        <f t="shared" si="6"/>
        <v/>
      </c>
      <c r="H123" s="371" t="str">
        <f t="shared" si="9"/>
        <v/>
      </c>
      <c r="I123" s="371" t="str">
        <f t="shared" si="10"/>
        <v/>
      </c>
    </row>
    <row r="124" spans="1:9">
      <c r="A124" s="139">
        <v>115</v>
      </c>
      <c r="B124" s="140"/>
      <c r="C124" s="140"/>
      <c r="D124" s="142"/>
      <c r="E124" s="16" t="str">
        <f t="shared" si="6"/>
        <v/>
      </c>
      <c r="H124" s="371" t="str">
        <f t="shared" si="9"/>
        <v/>
      </c>
      <c r="I124" s="371" t="str">
        <f t="shared" si="10"/>
        <v/>
      </c>
    </row>
    <row r="125" spans="1:9">
      <c r="A125" s="139">
        <v>116</v>
      </c>
      <c r="B125" s="140"/>
      <c r="C125" s="140"/>
      <c r="D125" s="142"/>
      <c r="E125" s="16" t="str">
        <f t="shared" si="6"/>
        <v/>
      </c>
      <c r="H125" s="371" t="str">
        <f t="shared" si="9"/>
        <v/>
      </c>
      <c r="I125" s="371" t="str">
        <f t="shared" si="10"/>
        <v/>
      </c>
    </row>
    <row r="126" spans="1:9">
      <c r="A126" s="139">
        <v>117</v>
      </c>
      <c r="B126" s="140"/>
      <c r="C126" s="140"/>
      <c r="D126" s="142"/>
      <c r="E126" s="16" t="str">
        <f t="shared" si="6"/>
        <v/>
      </c>
      <c r="H126" s="371" t="str">
        <f t="shared" si="9"/>
        <v/>
      </c>
      <c r="I126" s="371" t="str">
        <f t="shared" si="10"/>
        <v/>
      </c>
    </row>
    <row r="127" spans="1:9">
      <c r="A127" s="139">
        <v>118</v>
      </c>
      <c r="B127" s="140"/>
      <c r="C127" s="140"/>
      <c r="D127" s="142"/>
      <c r="E127" s="16" t="str">
        <f t="shared" si="6"/>
        <v/>
      </c>
      <c r="H127" s="371" t="str">
        <f t="shared" si="9"/>
        <v/>
      </c>
      <c r="I127" s="371" t="str">
        <f t="shared" si="10"/>
        <v/>
      </c>
    </row>
    <row r="128" spans="1:9">
      <c r="A128" s="139">
        <v>119</v>
      </c>
      <c r="B128" s="140"/>
      <c r="C128" s="140"/>
      <c r="D128" s="142"/>
      <c r="E128" s="16" t="str">
        <f t="shared" si="6"/>
        <v/>
      </c>
      <c r="H128" s="371" t="str">
        <f t="shared" si="9"/>
        <v/>
      </c>
      <c r="I128" s="371" t="str">
        <f t="shared" si="10"/>
        <v/>
      </c>
    </row>
    <row r="129" spans="1:9">
      <c r="A129" s="139">
        <v>120</v>
      </c>
      <c r="B129" s="140"/>
      <c r="C129" s="140"/>
      <c r="D129" s="142"/>
      <c r="E129" s="16" t="str">
        <f t="shared" si="6"/>
        <v/>
      </c>
      <c r="H129" s="371" t="str">
        <f t="shared" si="9"/>
        <v/>
      </c>
      <c r="I129" s="371" t="str">
        <f t="shared" si="10"/>
        <v/>
      </c>
    </row>
    <row r="130" spans="1:9">
      <c r="A130" s="139">
        <v>121</v>
      </c>
      <c r="B130" s="140"/>
      <c r="C130" s="140"/>
      <c r="D130" s="142"/>
      <c r="E130" s="16" t="str">
        <f t="shared" si="6"/>
        <v/>
      </c>
      <c r="H130" s="371" t="str">
        <f t="shared" si="9"/>
        <v/>
      </c>
      <c r="I130" s="371" t="str">
        <f t="shared" si="10"/>
        <v/>
      </c>
    </row>
    <row r="131" spans="1:9">
      <c r="A131" s="139">
        <v>122</v>
      </c>
      <c r="B131" s="140"/>
      <c r="C131" s="140"/>
      <c r="D131" s="142"/>
      <c r="E131" s="16" t="str">
        <f t="shared" si="6"/>
        <v/>
      </c>
      <c r="H131" s="371" t="str">
        <f t="shared" si="9"/>
        <v/>
      </c>
      <c r="I131" s="371" t="str">
        <f t="shared" si="10"/>
        <v/>
      </c>
    </row>
    <row r="132" spans="1:9">
      <c r="A132" s="139">
        <v>123</v>
      </c>
      <c r="B132" s="140"/>
      <c r="C132" s="140"/>
      <c r="D132" s="142"/>
      <c r="E132" s="16" t="str">
        <f t="shared" si="6"/>
        <v/>
      </c>
      <c r="H132" s="371" t="str">
        <f t="shared" si="9"/>
        <v/>
      </c>
      <c r="I132" s="371" t="str">
        <f t="shared" si="10"/>
        <v/>
      </c>
    </row>
    <row r="133" spans="1:9">
      <c r="A133" s="139">
        <v>124</v>
      </c>
      <c r="B133" s="140"/>
      <c r="C133" s="140"/>
      <c r="D133" s="142"/>
      <c r="E133" s="16" t="str">
        <f t="shared" si="6"/>
        <v/>
      </c>
      <c r="H133" s="371" t="str">
        <f t="shared" si="9"/>
        <v/>
      </c>
      <c r="I133" s="371" t="str">
        <f t="shared" si="10"/>
        <v/>
      </c>
    </row>
    <row r="134" spans="1:9">
      <c r="A134" s="139">
        <v>125</v>
      </c>
      <c r="B134" s="140"/>
      <c r="C134" s="140"/>
      <c r="D134" s="142"/>
      <c r="E134" s="16" t="str">
        <f t="shared" si="6"/>
        <v/>
      </c>
      <c r="H134" s="371" t="str">
        <f t="shared" si="9"/>
        <v/>
      </c>
      <c r="I134" s="371" t="str">
        <f t="shared" si="10"/>
        <v/>
      </c>
    </row>
    <row r="135" spans="1:9">
      <c r="A135" s="139">
        <v>126</v>
      </c>
      <c r="B135" s="140"/>
      <c r="C135" s="140"/>
      <c r="D135" s="142"/>
      <c r="E135" s="16" t="str">
        <f t="shared" si="6"/>
        <v/>
      </c>
      <c r="H135" s="371" t="str">
        <f t="shared" si="9"/>
        <v/>
      </c>
      <c r="I135" s="371" t="str">
        <f t="shared" si="10"/>
        <v/>
      </c>
    </row>
    <row r="136" spans="1:9">
      <c r="A136" s="139">
        <v>127</v>
      </c>
      <c r="B136" s="140"/>
      <c r="C136" s="140"/>
      <c r="D136" s="142"/>
      <c r="E136" s="16" t="str">
        <f t="shared" si="6"/>
        <v/>
      </c>
      <c r="H136" s="371" t="str">
        <f t="shared" si="9"/>
        <v/>
      </c>
      <c r="I136" s="371" t="str">
        <f t="shared" si="10"/>
        <v/>
      </c>
    </row>
    <row r="137" spans="1:9">
      <c r="A137" s="139">
        <v>128</v>
      </c>
      <c r="B137" s="140"/>
      <c r="C137" s="140"/>
      <c r="D137" s="142"/>
      <c r="E137" s="16" t="str">
        <f t="shared" si="6"/>
        <v/>
      </c>
      <c r="H137" s="371" t="str">
        <f t="shared" si="9"/>
        <v/>
      </c>
      <c r="I137" s="371" t="str">
        <f t="shared" si="10"/>
        <v/>
      </c>
    </row>
    <row r="138" spans="1:9">
      <c r="A138" s="139">
        <v>129</v>
      </c>
      <c r="B138" s="140"/>
      <c r="C138" s="140"/>
      <c r="D138" s="142"/>
      <c r="E138" s="16" t="str">
        <f t="shared" ref="E138:E201" si="11">IF(OR($B138="",,,,$D138&lt;an_initial,$D138&gt;an_final,),"",HLOOKUP(C138,ii89punctaje,2,FALSE) )</f>
        <v/>
      </c>
      <c r="H138" s="371" t="str">
        <f t="shared" ref="H138:H201" si="12">IF(OR($B138="",,,,$D138&lt;an_initial,$D138&gt;an_final,),"",HLOOKUP(C138,ii89punctaje,2,FALSE)*COUNTIF(C138,$H$7))</f>
        <v/>
      </c>
      <c r="I138" s="371" t="str">
        <f t="shared" ref="I138:I201" si="13">IF(OR($B138="",,,,$D138&lt;an_initial,$D138&gt;an_final,),"",HLOOKUP(C138,ii89punctaje,2,FALSE)*COUNTIF(C138,$I$7))</f>
        <v/>
      </c>
    </row>
    <row r="139" spans="1:9">
      <c r="A139" s="139">
        <v>130</v>
      </c>
      <c r="B139" s="140"/>
      <c r="C139" s="140"/>
      <c r="D139" s="142"/>
      <c r="E139" s="16" t="str">
        <f t="shared" si="11"/>
        <v/>
      </c>
      <c r="H139" s="371" t="str">
        <f t="shared" si="12"/>
        <v/>
      </c>
      <c r="I139" s="371" t="str">
        <f t="shared" si="13"/>
        <v/>
      </c>
    </row>
    <row r="140" spans="1:9">
      <c r="A140" s="139">
        <v>131</v>
      </c>
      <c r="B140" s="140"/>
      <c r="C140" s="140"/>
      <c r="D140" s="142"/>
      <c r="E140" s="16" t="str">
        <f t="shared" si="11"/>
        <v/>
      </c>
      <c r="H140" s="371" t="str">
        <f t="shared" si="12"/>
        <v/>
      </c>
      <c r="I140" s="371" t="str">
        <f t="shared" si="13"/>
        <v/>
      </c>
    </row>
    <row r="141" spans="1:9">
      <c r="A141" s="139">
        <v>132</v>
      </c>
      <c r="B141" s="140"/>
      <c r="C141" s="140"/>
      <c r="D141" s="142"/>
      <c r="E141" s="16" t="str">
        <f t="shared" si="11"/>
        <v/>
      </c>
      <c r="H141" s="371" t="str">
        <f t="shared" si="12"/>
        <v/>
      </c>
      <c r="I141" s="371" t="str">
        <f t="shared" si="13"/>
        <v/>
      </c>
    </row>
    <row r="142" spans="1:9">
      <c r="A142" s="139">
        <v>133</v>
      </c>
      <c r="B142" s="140"/>
      <c r="C142" s="140"/>
      <c r="D142" s="142"/>
      <c r="E142" s="16" t="str">
        <f t="shared" si="11"/>
        <v/>
      </c>
      <c r="H142" s="371" t="str">
        <f t="shared" si="12"/>
        <v/>
      </c>
      <c r="I142" s="371" t="str">
        <f t="shared" si="13"/>
        <v/>
      </c>
    </row>
    <row r="143" spans="1:9">
      <c r="A143" s="139">
        <v>134</v>
      </c>
      <c r="B143" s="140"/>
      <c r="C143" s="140"/>
      <c r="D143" s="142"/>
      <c r="E143" s="16" t="str">
        <f t="shared" si="11"/>
        <v/>
      </c>
      <c r="H143" s="371" t="str">
        <f t="shared" si="12"/>
        <v/>
      </c>
      <c r="I143" s="371" t="str">
        <f t="shared" si="13"/>
        <v/>
      </c>
    </row>
    <row r="144" spans="1:9">
      <c r="A144" s="139">
        <v>135</v>
      </c>
      <c r="B144" s="140"/>
      <c r="C144" s="140"/>
      <c r="D144" s="142"/>
      <c r="E144" s="16" t="str">
        <f t="shared" si="11"/>
        <v/>
      </c>
      <c r="H144" s="371" t="str">
        <f t="shared" si="12"/>
        <v/>
      </c>
      <c r="I144" s="371" t="str">
        <f t="shared" si="13"/>
        <v/>
      </c>
    </row>
    <row r="145" spans="1:9">
      <c r="A145" s="139">
        <v>136</v>
      </c>
      <c r="B145" s="140"/>
      <c r="C145" s="140"/>
      <c r="D145" s="142"/>
      <c r="E145" s="16" t="str">
        <f t="shared" si="11"/>
        <v/>
      </c>
      <c r="H145" s="371" t="str">
        <f t="shared" si="12"/>
        <v/>
      </c>
      <c r="I145" s="371" t="str">
        <f t="shared" si="13"/>
        <v/>
      </c>
    </row>
    <row r="146" spans="1:9">
      <c r="A146" s="139">
        <v>137</v>
      </c>
      <c r="B146" s="140"/>
      <c r="C146" s="140"/>
      <c r="D146" s="142"/>
      <c r="E146" s="16" t="str">
        <f t="shared" si="11"/>
        <v/>
      </c>
      <c r="H146" s="371" t="str">
        <f t="shared" si="12"/>
        <v/>
      </c>
      <c r="I146" s="371" t="str">
        <f t="shared" si="13"/>
        <v/>
      </c>
    </row>
    <row r="147" spans="1:9">
      <c r="A147" s="139">
        <v>138</v>
      </c>
      <c r="B147" s="140"/>
      <c r="C147" s="140"/>
      <c r="D147" s="142"/>
      <c r="E147" s="16" t="str">
        <f t="shared" si="11"/>
        <v/>
      </c>
      <c r="H147" s="371" t="str">
        <f t="shared" si="12"/>
        <v/>
      </c>
      <c r="I147" s="371" t="str">
        <f t="shared" si="13"/>
        <v/>
      </c>
    </row>
    <row r="148" spans="1:9">
      <c r="A148" s="139">
        <v>139</v>
      </c>
      <c r="B148" s="140"/>
      <c r="C148" s="140"/>
      <c r="D148" s="142"/>
      <c r="E148" s="16" t="str">
        <f t="shared" si="11"/>
        <v/>
      </c>
      <c r="H148" s="371" t="str">
        <f t="shared" si="12"/>
        <v/>
      </c>
      <c r="I148" s="371" t="str">
        <f t="shared" si="13"/>
        <v/>
      </c>
    </row>
    <row r="149" spans="1:9">
      <c r="A149" s="139">
        <v>140</v>
      </c>
      <c r="B149" s="140"/>
      <c r="C149" s="140"/>
      <c r="D149" s="142"/>
      <c r="E149" s="16" t="str">
        <f t="shared" si="11"/>
        <v/>
      </c>
      <c r="H149" s="371" t="str">
        <f t="shared" si="12"/>
        <v/>
      </c>
      <c r="I149" s="371" t="str">
        <f t="shared" si="13"/>
        <v/>
      </c>
    </row>
    <row r="150" spans="1:9">
      <c r="A150" s="139">
        <v>141</v>
      </c>
      <c r="B150" s="140"/>
      <c r="C150" s="140"/>
      <c r="D150" s="142"/>
      <c r="E150" s="16" t="str">
        <f t="shared" si="11"/>
        <v/>
      </c>
      <c r="H150" s="371" t="str">
        <f t="shared" si="12"/>
        <v/>
      </c>
      <c r="I150" s="371" t="str">
        <f t="shared" si="13"/>
        <v/>
      </c>
    </row>
    <row r="151" spans="1:9">
      <c r="A151" s="139">
        <v>142</v>
      </c>
      <c r="B151" s="140"/>
      <c r="C151" s="140"/>
      <c r="D151" s="142"/>
      <c r="E151" s="16" t="str">
        <f t="shared" si="11"/>
        <v/>
      </c>
      <c r="H151" s="371" t="str">
        <f t="shared" si="12"/>
        <v/>
      </c>
      <c r="I151" s="371" t="str">
        <f t="shared" si="13"/>
        <v/>
      </c>
    </row>
    <row r="152" spans="1:9">
      <c r="A152" s="139">
        <v>143</v>
      </c>
      <c r="B152" s="140"/>
      <c r="C152" s="140"/>
      <c r="D152" s="142"/>
      <c r="E152" s="16" t="str">
        <f t="shared" si="11"/>
        <v/>
      </c>
      <c r="H152" s="371" t="str">
        <f t="shared" si="12"/>
        <v/>
      </c>
      <c r="I152" s="371" t="str">
        <f t="shared" si="13"/>
        <v/>
      </c>
    </row>
    <row r="153" spans="1:9">
      <c r="A153" s="139">
        <v>144</v>
      </c>
      <c r="B153" s="140"/>
      <c r="C153" s="140"/>
      <c r="D153" s="142"/>
      <c r="E153" s="16" t="str">
        <f t="shared" si="11"/>
        <v/>
      </c>
      <c r="H153" s="371" t="str">
        <f t="shared" si="12"/>
        <v/>
      </c>
      <c r="I153" s="371" t="str">
        <f t="shared" si="13"/>
        <v/>
      </c>
    </row>
    <row r="154" spans="1:9">
      <c r="A154" s="139">
        <v>145</v>
      </c>
      <c r="B154" s="140"/>
      <c r="C154" s="140"/>
      <c r="D154" s="142"/>
      <c r="E154" s="16" t="str">
        <f t="shared" si="11"/>
        <v/>
      </c>
      <c r="H154" s="371" t="str">
        <f t="shared" si="12"/>
        <v/>
      </c>
      <c r="I154" s="371" t="str">
        <f t="shared" si="13"/>
        <v/>
      </c>
    </row>
    <row r="155" spans="1:9">
      <c r="A155" s="139">
        <v>146</v>
      </c>
      <c r="B155" s="140"/>
      <c r="C155" s="140"/>
      <c r="D155" s="142"/>
      <c r="E155" s="16" t="str">
        <f t="shared" si="11"/>
        <v/>
      </c>
      <c r="H155" s="371" t="str">
        <f t="shared" si="12"/>
        <v/>
      </c>
      <c r="I155" s="371" t="str">
        <f t="shared" si="13"/>
        <v/>
      </c>
    </row>
    <row r="156" spans="1:9">
      <c r="A156" s="139">
        <v>147</v>
      </c>
      <c r="B156" s="140"/>
      <c r="C156" s="140"/>
      <c r="D156" s="142"/>
      <c r="E156" s="16" t="str">
        <f t="shared" si="11"/>
        <v/>
      </c>
      <c r="H156" s="371" t="str">
        <f t="shared" si="12"/>
        <v/>
      </c>
      <c r="I156" s="371" t="str">
        <f t="shared" si="13"/>
        <v/>
      </c>
    </row>
    <row r="157" spans="1:9">
      <c r="A157" s="139">
        <v>148</v>
      </c>
      <c r="B157" s="140"/>
      <c r="C157" s="140"/>
      <c r="D157" s="142"/>
      <c r="E157" s="16" t="str">
        <f t="shared" si="11"/>
        <v/>
      </c>
      <c r="H157" s="371" t="str">
        <f t="shared" si="12"/>
        <v/>
      </c>
      <c r="I157" s="371" t="str">
        <f t="shared" si="13"/>
        <v/>
      </c>
    </row>
    <row r="158" spans="1:9">
      <c r="A158" s="139">
        <v>149</v>
      </c>
      <c r="B158" s="140"/>
      <c r="C158" s="140"/>
      <c r="D158" s="142"/>
      <c r="E158" s="16" t="str">
        <f t="shared" si="11"/>
        <v/>
      </c>
      <c r="H158" s="371" t="str">
        <f t="shared" si="12"/>
        <v/>
      </c>
      <c r="I158" s="371" t="str">
        <f t="shared" si="13"/>
        <v/>
      </c>
    </row>
    <row r="159" spans="1:9">
      <c r="A159" s="139">
        <v>150</v>
      </c>
      <c r="B159" s="140"/>
      <c r="C159" s="140"/>
      <c r="D159" s="142"/>
      <c r="E159" s="16" t="str">
        <f t="shared" si="11"/>
        <v/>
      </c>
      <c r="H159" s="371" t="str">
        <f t="shared" si="12"/>
        <v/>
      </c>
      <c r="I159" s="371" t="str">
        <f t="shared" si="13"/>
        <v/>
      </c>
    </row>
    <row r="160" spans="1:9">
      <c r="A160" s="139">
        <v>151</v>
      </c>
      <c r="B160" s="140"/>
      <c r="C160" s="140"/>
      <c r="D160" s="142"/>
      <c r="E160" s="16" t="str">
        <f t="shared" si="11"/>
        <v/>
      </c>
      <c r="H160" s="371" t="str">
        <f t="shared" si="12"/>
        <v/>
      </c>
      <c r="I160" s="371" t="str">
        <f t="shared" si="13"/>
        <v/>
      </c>
    </row>
    <row r="161" spans="1:9">
      <c r="A161" s="139">
        <v>152</v>
      </c>
      <c r="B161" s="140"/>
      <c r="C161" s="140"/>
      <c r="D161" s="142"/>
      <c r="E161" s="16" t="str">
        <f t="shared" si="11"/>
        <v/>
      </c>
      <c r="H161" s="371" t="str">
        <f t="shared" si="12"/>
        <v/>
      </c>
      <c r="I161" s="371" t="str">
        <f t="shared" si="13"/>
        <v/>
      </c>
    </row>
    <row r="162" spans="1:9">
      <c r="A162" s="139">
        <v>153</v>
      </c>
      <c r="B162" s="140"/>
      <c r="C162" s="140"/>
      <c r="D162" s="142"/>
      <c r="E162" s="16" t="str">
        <f t="shared" si="11"/>
        <v/>
      </c>
      <c r="H162" s="371" t="str">
        <f t="shared" si="12"/>
        <v/>
      </c>
      <c r="I162" s="371" t="str">
        <f t="shared" si="13"/>
        <v/>
      </c>
    </row>
    <row r="163" spans="1:9">
      <c r="A163" s="139">
        <v>154</v>
      </c>
      <c r="B163" s="140"/>
      <c r="C163" s="140"/>
      <c r="D163" s="142"/>
      <c r="E163" s="16" t="str">
        <f t="shared" si="11"/>
        <v/>
      </c>
      <c r="H163" s="371" t="str">
        <f t="shared" si="12"/>
        <v/>
      </c>
      <c r="I163" s="371" t="str">
        <f t="shared" si="13"/>
        <v/>
      </c>
    </row>
    <row r="164" spans="1:9">
      <c r="A164" s="139">
        <v>155</v>
      </c>
      <c r="B164" s="140"/>
      <c r="C164" s="140"/>
      <c r="D164" s="142"/>
      <c r="E164" s="16" t="str">
        <f t="shared" si="11"/>
        <v/>
      </c>
      <c r="H164" s="371" t="str">
        <f t="shared" si="12"/>
        <v/>
      </c>
      <c r="I164" s="371" t="str">
        <f t="shared" si="13"/>
        <v/>
      </c>
    </row>
    <row r="165" spans="1:9">
      <c r="A165" s="139">
        <v>156</v>
      </c>
      <c r="B165" s="140"/>
      <c r="C165" s="140"/>
      <c r="D165" s="142"/>
      <c r="E165" s="16" t="str">
        <f t="shared" si="11"/>
        <v/>
      </c>
      <c r="H165" s="371" t="str">
        <f t="shared" si="12"/>
        <v/>
      </c>
      <c r="I165" s="371" t="str">
        <f t="shared" si="13"/>
        <v/>
      </c>
    </row>
    <row r="166" spans="1:9">
      <c r="A166" s="139">
        <v>157</v>
      </c>
      <c r="B166" s="140"/>
      <c r="C166" s="140"/>
      <c r="D166" s="142"/>
      <c r="E166" s="16" t="str">
        <f t="shared" si="11"/>
        <v/>
      </c>
      <c r="H166" s="371" t="str">
        <f t="shared" si="12"/>
        <v/>
      </c>
      <c r="I166" s="371" t="str">
        <f t="shared" si="13"/>
        <v/>
      </c>
    </row>
    <row r="167" spans="1:9">
      <c r="A167" s="139">
        <v>158</v>
      </c>
      <c r="B167" s="140"/>
      <c r="C167" s="140"/>
      <c r="D167" s="142"/>
      <c r="E167" s="16" t="str">
        <f t="shared" si="11"/>
        <v/>
      </c>
      <c r="H167" s="371" t="str">
        <f t="shared" si="12"/>
        <v/>
      </c>
      <c r="I167" s="371" t="str">
        <f t="shared" si="13"/>
        <v/>
      </c>
    </row>
    <row r="168" spans="1:9">
      <c r="A168" s="139">
        <v>159</v>
      </c>
      <c r="B168" s="140"/>
      <c r="C168" s="140"/>
      <c r="D168" s="142"/>
      <c r="E168" s="16" t="str">
        <f t="shared" si="11"/>
        <v/>
      </c>
      <c r="H168" s="371" t="str">
        <f t="shared" si="12"/>
        <v/>
      </c>
      <c r="I168" s="371" t="str">
        <f t="shared" si="13"/>
        <v/>
      </c>
    </row>
    <row r="169" spans="1:9">
      <c r="A169" s="139">
        <v>160</v>
      </c>
      <c r="B169" s="140"/>
      <c r="C169" s="140"/>
      <c r="D169" s="142"/>
      <c r="E169" s="16" t="str">
        <f t="shared" si="11"/>
        <v/>
      </c>
      <c r="H169" s="371" t="str">
        <f t="shared" si="12"/>
        <v/>
      </c>
      <c r="I169" s="371" t="str">
        <f t="shared" si="13"/>
        <v/>
      </c>
    </row>
    <row r="170" spans="1:9">
      <c r="A170" s="139">
        <v>161</v>
      </c>
      <c r="B170" s="140"/>
      <c r="C170" s="140"/>
      <c r="D170" s="142"/>
      <c r="E170" s="16" t="str">
        <f t="shared" si="11"/>
        <v/>
      </c>
      <c r="H170" s="371" t="str">
        <f t="shared" si="12"/>
        <v/>
      </c>
      <c r="I170" s="371" t="str">
        <f t="shared" si="13"/>
        <v/>
      </c>
    </row>
    <row r="171" spans="1:9">
      <c r="A171" s="139">
        <v>162</v>
      </c>
      <c r="B171" s="140"/>
      <c r="C171" s="140"/>
      <c r="D171" s="142"/>
      <c r="E171" s="16" t="str">
        <f t="shared" si="11"/>
        <v/>
      </c>
      <c r="H171" s="371" t="str">
        <f t="shared" si="12"/>
        <v/>
      </c>
      <c r="I171" s="371" t="str">
        <f t="shared" si="13"/>
        <v/>
      </c>
    </row>
    <row r="172" spans="1:9">
      <c r="A172" s="139">
        <v>163</v>
      </c>
      <c r="B172" s="140"/>
      <c r="C172" s="140"/>
      <c r="D172" s="142"/>
      <c r="E172" s="16" t="str">
        <f t="shared" si="11"/>
        <v/>
      </c>
      <c r="H172" s="371" t="str">
        <f t="shared" si="12"/>
        <v/>
      </c>
      <c r="I172" s="371" t="str">
        <f t="shared" si="13"/>
        <v/>
      </c>
    </row>
    <row r="173" spans="1:9">
      <c r="A173" s="139">
        <v>164</v>
      </c>
      <c r="B173" s="140"/>
      <c r="C173" s="140"/>
      <c r="D173" s="142"/>
      <c r="E173" s="16" t="str">
        <f t="shared" si="11"/>
        <v/>
      </c>
      <c r="H173" s="371" t="str">
        <f t="shared" si="12"/>
        <v/>
      </c>
      <c r="I173" s="371" t="str">
        <f t="shared" si="13"/>
        <v/>
      </c>
    </row>
    <row r="174" spans="1:9">
      <c r="A174" s="139">
        <v>165</v>
      </c>
      <c r="B174" s="140"/>
      <c r="C174" s="140"/>
      <c r="D174" s="142"/>
      <c r="E174" s="16" t="str">
        <f t="shared" si="11"/>
        <v/>
      </c>
      <c r="H174" s="371" t="str">
        <f t="shared" si="12"/>
        <v/>
      </c>
      <c r="I174" s="371" t="str">
        <f t="shared" si="13"/>
        <v/>
      </c>
    </row>
    <row r="175" spans="1:9">
      <c r="A175" s="139">
        <v>166</v>
      </c>
      <c r="B175" s="140"/>
      <c r="C175" s="140"/>
      <c r="D175" s="142"/>
      <c r="E175" s="16" t="str">
        <f t="shared" si="11"/>
        <v/>
      </c>
      <c r="H175" s="371" t="str">
        <f t="shared" si="12"/>
        <v/>
      </c>
      <c r="I175" s="371" t="str">
        <f t="shared" si="13"/>
        <v/>
      </c>
    </row>
    <row r="176" spans="1:9">
      <c r="A176" s="139">
        <v>167</v>
      </c>
      <c r="B176" s="140"/>
      <c r="C176" s="140"/>
      <c r="D176" s="142"/>
      <c r="E176" s="16" t="str">
        <f t="shared" si="11"/>
        <v/>
      </c>
      <c r="H176" s="371" t="str">
        <f t="shared" si="12"/>
        <v/>
      </c>
      <c r="I176" s="371" t="str">
        <f t="shared" si="13"/>
        <v/>
      </c>
    </row>
    <row r="177" spans="1:9">
      <c r="A177" s="139">
        <v>168</v>
      </c>
      <c r="B177" s="140"/>
      <c r="C177" s="140"/>
      <c r="D177" s="142"/>
      <c r="E177" s="16" t="str">
        <f t="shared" si="11"/>
        <v/>
      </c>
      <c r="H177" s="371" t="str">
        <f t="shared" si="12"/>
        <v/>
      </c>
      <c r="I177" s="371" t="str">
        <f t="shared" si="13"/>
        <v/>
      </c>
    </row>
    <row r="178" spans="1:9">
      <c r="A178" s="139">
        <v>169</v>
      </c>
      <c r="B178" s="140"/>
      <c r="C178" s="140"/>
      <c r="D178" s="142"/>
      <c r="E178" s="16" t="str">
        <f t="shared" si="11"/>
        <v/>
      </c>
      <c r="H178" s="371" t="str">
        <f t="shared" si="12"/>
        <v/>
      </c>
      <c r="I178" s="371" t="str">
        <f t="shared" si="13"/>
        <v/>
      </c>
    </row>
    <row r="179" spans="1:9">
      <c r="A179" s="139">
        <v>170</v>
      </c>
      <c r="B179" s="140"/>
      <c r="C179" s="140"/>
      <c r="D179" s="142"/>
      <c r="E179" s="16" t="str">
        <f t="shared" si="11"/>
        <v/>
      </c>
      <c r="H179" s="371" t="str">
        <f t="shared" si="12"/>
        <v/>
      </c>
      <c r="I179" s="371" t="str">
        <f t="shared" si="13"/>
        <v/>
      </c>
    </row>
    <row r="180" spans="1:9">
      <c r="A180" s="139">
        <v>171</v>
      </c>
      <c r="B180" s="140"/>
      <c r="C180" s="140"/>
      <c r="D180" s="142"/>
      <c r="E180" s="16" t="str">
        <f t="shared" si="11"/>
        <v/>
      </c>
      <c r="H180" s="371" t="str">
        <f t="shared" si="12"/>
        <v/>
      </c>
      <c r="I180" s="371" t="str">
        <f t="shared" si="13"/>
        <v/>
      </c>
    </row>
    <row r="181" spans="1:9">
      <c r="A181" s="139">
        <v>172</v>
      </c>
      <c r="B181" s="140"/>
      <c r="C181" s="140"/>
      <c r="D181" s="142"/>
      <c r="E181" s="16" t="str">
        <f t="shared" si="11"/>
        <v/>
      </c>
      <c r="H181" s="371" t="str">
        <f t="shared" si="12"/>
        <v/>
      </c>
      <c r="I181" s="371" t="str">
        <f t="shared" si="13"/>
        <v/>
      </c>
    </row>
    <row r="182" spans="1:9">
      <c r="A182" s="139">
        <v>173</v>
      </c>
      <c r="B182" s="140"/>
      <c r="C182" s="140"/>
      <c r="D182" s="142"/>
      <c r="E182" s="16" t="str">
        <f t="shared" si="11"/>
        <v/>
      </c>
      <c r="H182" s="371" t="str">
        <f t="shared" si="12"/>
        <v/>
      </c>
      <c r="I182" s="371" t="str">
        <f t="shared" si="13"/>
        <v/>
      </c>
    </row>
    <row r="183" spans="1:9">
      <c r="A183" s="139">
        <v>174</v>
      </c>
      <c r="B183" s="140"/>
      <c r="C183" s="140"/>
      <c r="D183" s="142"/>
      <c r="E183" s="16" t="str">
        <f t="shared" si="11"/>
        <v/>
      </c>
      <c r="H183" s="371" t="str">
        <f t="shared" si="12"/>
        <v/>
      </c>
      <c r="I183" s="371" t="str">
        <f t="shared" si="13"/>
        <v/>
      </c>
    </row>
    <row r="184" spans="1:9">
      <c r="A184" s="139">
        <v>175</v>
      </c>
      <c r="B184" s="140"/>
      <c r="C184" s="140"/>
      <c r="D184" s="142"/>
      <c r="E184" s="16" t="str">
        <f t="shared" si="11"/>
        <v/>
      </c>
      <c r="H184" s="371" t="str">
        <f t="shared" si="12"/>
        <v/>
      </c>
      <c r="I184" s="371" t="str">
        <f t="shared" si="13"/>
        <v/>
      </c>
    </row>
    <row r="185" spans="1:9">
      <c r="A185" s="139">
        <v>176</v>
      </c>
      <c r="B185" s="140"/>
      <c r="C185" s="140"/>
      <c r="D185" s="142"/>
      <c r="E185" s="16" t="str">
        <f t="shared" si="11"/>
        <v/>
      </c>
      <c r="H185" s="371" t="str">
        <f t="shared" si="12"/>
        <v/>
      </c>
      <c r="I185" s="371" t="str">
        <f t="shared" si="13"/>
        <v/>
      </c>
    </row>
    <row r="186" spans="1:9">
      <c r="A186" s="139">
        <v>177</v>
      </c>
      <c r="B186" s="140"/>
      <c r="C186" s="140"/>
      <c r="D186" s="142"/>
      <c r="E186" s="16" t="str">
        <f t="shared" si="11"/>
        <v/>
      </c>
      <c r="H186" s="371" t="str">
        <f t="shared" si="12"/>
        <v/>
      </c>
      <c r="I186" s="371" t="str">
        <f t="shared" si="13"/>
        <v/>
      </c>
    </row>
    <row r="187" spans="1:9">
      <c r="A187" s="139">
        <v>178</v>
      </c>
      <c r="B187" s="140"/>
      <c r="C187" s="140"/>
      <c r="D187" s="142"/>
      <c r="E187" s="16" t="str">
        <f t="shared" si="11"/>
        <v/>
      </c>
      <c r="H187" s="371" t="str">
        <f t="shared" si="12"/>
        <v/>
      </c>
      <c r="I187" s="371" t="str">
        <f t="shared" si="13"/>
        <v/>
      </c>
    </row>
    <row r="188" spans="1:9">
      <c r="A188" s="139">
        <v>179</v>
      </c>
      <c r="B188" s="140"/>
      <c r="C188" s="140"/>
      <c r="D188" s="142"/>
      <c r="E188" s="16" t="str">
        <f t="shared" si="11"/>
        <v/>
      </c>
      <c r="H188" s="371" t="str">
        <f t="shared" si="12"/>
        <v/>
      </c>
      <c r="I188" s="371" t="str">
        <f t="shared" si="13"/>
        <v/>
      </c>
    </row>
    <row r="189" spans="1:9">
      <c r="A189" s="139">
        <v>180</v>
      </c>
      <c r="B189" s="140"/>
      <c r="C189" s="140"/>
      <c r="D189" s="142"/>
      <c r="E189" s="16" t="str">
        <f t="shared" si="11"/>
        <v/>
      </c>
      <c r="H189" s="371" t="str">
        <f t="shared" si="12"/>
        <v/>
      </c>
      <c r="I189" s="371" t="str">
        <f t="shared" si="13"/>
        <v/>
      </c>
    </row>
    <row r="190" spans="1:9">
      <c r="A190" s="139">
        <v>181</v>
      </c>
      <c r="B190" s="140"/>
      <c r="C190" s="140"/>
      <c r="D190" s="142"/>
      <c r="E190" s="16" t="str">
        <f t="shared" si="11"/>
        <v/>
      </c>
      <c r="H190" s="371" t="str">
        <f t="shared" si="12"/>
        <v/>
      </c>
      <c r="I190" s="371" t="str">
        <f t="shared" si="13"/>
        <v/>
      </c>
    </row>
    <row r="191" spans="1:9">
      <c r="A191" s="139">
        <v>182</v>
      </c>
      <c r="B191" s="140"/>
      <c r="C191" s="140"/>
      <c r="D191" s="142"/>
      <c r="E191" s="16" t="str">
        <f t="shared" si="11"/>
        <v/>
      </c>
      <c r="H191" s="371" t="str">
        <f t="shared" si="12"/>
        <v/>
      </c>
      <c r="I191" s="371" t="str">
        <f t="shared" si="13"/>
        <v/>
      </c>
    </row>
    <row r="192" spans="1:9">
      <c r="A192" s="139">
        <v>183</v>
      </c>
      <c r="B192" s="140"/>
      <c r="C192" s="140"/>
      <c r="D192" s="142"/>
      <c r="E192" s="16" t="str">
        <f t="shared" si="11"/>
        <v/>
      </c>
      <c r="H192" s="371" t="str">
        <f t="shared" si="12"/>
        <v/>
      </c>
      <c r="I192" s="371" t="str">
        <f t="shared" si="13"/>
        <v/>
      </c>
    </row>
    <row r="193" spans="1:9">
      <c r="A193" s="139">
        <v>184</v>
      </c>
      <c r="B193" s="140"/>
      <c r="C193" s="140"/>
      <c r="D193" s="142"/>
      <c r="E193" s="16" t="str">
        <f t="shared" si="11"/>
        <v/>
      </c>
      <c r="H193" s="371" t="str">
        <f t="shared" si="12"/>
        <v/>
      </c>
      <c r="I193" s="371" t="str">
        <f t="shared" si="13"/>
        <v/>
      </c>
    </row>
    <row r="194" spans="1:9">
      <c r="A194" s="139">
        <v>185</v>
      </c>
      <c r="B194" s="140"/>
      <c r="C194" s="140"/>
      <c r="D194" s="142"/>
      <c r="E194" s="16" t="str">
        <f t="shared" si="11"/>
        <v/>
      </c>
      <c r="H194" s="371" t="str">
        <f t="shared" si="12"/>
        <v/>
      </c>
      <c r="I194" s="371" t="str">
        <f t="shared" si="13"/>
        <v/>
      </c>
    </row>
    <row r="195" spans="1:9">
      <c r="A195" s="139">
        <v>186</v>
      </c>
      <c r="B195" s="140"/>
      <c r="C195" s="140"/>
      <c r="D195" s="142"/>
      <c r="E195" s="16" t="str">
        <f t="shared" si="11"/>
        <v/>
      </c>
      <c r="H195" s="371" t="str">
        <f t="shared" si="12"/>
        <v/>
      </c>
      <c r="I195" s="371" t="str">
        <f t="shared" si="13"/>
        <v/>
      </c>
    </row>
    <row r="196" spans="1:9">
      <c r="A196" s="139">
        <v>187</v>
      </c>
      <c r="B196" s="140"/>
      <c r="C196" s="140"/>
      <c r="D196" s="142"/>
      <c r="E196" s="16" t="str">
        <f t="shared" si="11"/>
        <v/>
      </c>
      <c r="H196" s="371" t="str">
        <f t="shared" si="12"/>
        <v/>
      </c>
      <c r="I196" s="371" t="str">
        <f t="shared" si="13"/>
        <v/>
      </c>
    </row>
    <row r="197" spans="1:9">
      <c r="A197" s="139">
        <v>188</v>
      </c>
      <c r="B197" s="140"/>
      <c r="C197" s="140"/>
      <c r="D197" s="142"/>
      <c r="E197" s="16" t="str">
        <f t="shared" si="11"/>
        <v/>
      </c>
      <c r="H197" s="371" t="str">
        <f t="shared" si="12"/>
        <v/>
      </c>
      <c r="I197" s="371" t="str">
        <f t="shared" si="13"/>
        <v/>
      </c>
    </row>
    <row r="198" spans="1:9">
      <c r="A198" s="139">
        <v>189</v>
      </c>
      <c r="B198" s="140"/>
      <c r="C198" s="140"/>
      <c r="D198" s="142"/>
      <c r="E198" s="16" t="str">
        <f t="shared" si="11"/>
        <v/>
      </c>
      <c r="H198" s="371" t="str">
        <f t="shared" si="12"/>
        <v/>
      </c>
      <c r="I198" s="371" t="str">
        <f t="shared" si="13"/>
        <v/>
      </c>
    </row>
    <row r="199" spans="1:9">
      <c r="A199" s="139">
        <v>190</v>
      </c>
      <c r="B199" s="140"/>
      <c r="C199" s="140"/>
      <c r="D199" s="142"/>
      <c r="E199" s="16" t="str">
        <f t="shared" si="11"/>
        <v/>
      </c>
      <c r="H199" s="371" t="str">
        <f t="shared" si="12"/>
        <v/>
      </c>
      <c r="I199" s="371" t="str">
        <f t="shared" si="13"/>
        <v/>
      </c>
    </row>
    <row r="200" spans="1:9">
      <c r="A200" s="139">
        <v>191</v>
      </c>
      <c r="B200" s="140"/>
      <c r="C200" s="140"/>
      <c r="D200" s="142"/>
      <c r="E200" s="16" t="str">
        <f t="shared" si="11"/>
        <v/>
      </c>
      <c r="H200" s="371" t="str">
        <f t="shared" si="12"/>
        <v/>
      </c>
      <c r="I200" s="371" t="str">
        <f t="shared" si="13"/>
        <v/>
      </c>
    </row>
    <row r="201" spans="1:9">
      <c r="A201" s="139">
        <v>192</v>
      </c>
      <c r="B201" s="140"/>
      <c r="C201" s="140"/>
      <c r="D201" s="142"/>
      <c r="E201" s="16" t="str">
        <f t="shared" si="11"/>
        <v/>
      </c>
      <c r="H201" s="371" t="str">
        <f t="shared" si="12"/>
        <v/>
      </c>
      <c r="I201" s="371" t="str">
        <f t="shared" si="13"/>
        <v/>
      </c>
    </row>
    <row r="202" spans="1:9">
      <c r="A202" s="139">
        <v>193</v>
      </c>
      <c r="B202" s="140"/>
      <c r="C202" s="140"/>
      <c r="D202" s="142"/>
      <c r="E202" s="16" t="str">
        <f t="shared" ref="E202:E259" si="14">IF(OR($B202="",,,,$D202&lt;an_initial,$D202&gt;an_final,),"",HLOOKUP(C202,ii89punctaje,2,FALSE) )</f>
        <v/>
      </c>
      <c r="H202" s="371" t="str">
        <f t="shared" ref="H202:H259" si="15">IF(OR($B202="",,,,$D202&lt;an_initial,$D202&gt;an_final,),"",HLOOKUP(C202,ii89punctaje,2,FALSE)*COUNTIF(C202,$H$7))</f>
        <v/>
      </c>
      <c r="I202" s="371" t="str">
        <f t="shared" ref="I202:I259" si="16">IF(OR($B202="",,,,$D202&lt;an_initial,$D202&gt;an_final,),"",HLOOKUP(C202,ii89punctaje,2,FALSE)*COUNTIF(C202,$I$7))</f>
        <v/>
      </c>
    </row>
    <row r="203" spans="1:9">
      <c r="A203" s="139">
        <v>194</v>
      </c>
      <c r="B203" s="140"/>
      <c r="C203" s="140"/>
      <c r="D203" s="142"/>
      <c r="E203" s="16" t="str">
        <f t="shared" si="14"/>
        <v/>
      </c>
      <c r="H203" s="371" t="str">
        <f t="shared" si="15"/>
        <v/>
      </c>
      <c r="I203" s="371" t="str">
        <f t="shared" si="16"/>
        <v/>
      </c>
    </row>
    <row r="204" spans="1:9">
      <c r="A204" s="139">
        <v>195</v>
      </c>
      <c r="B204" s="140"/>
      <c r="C204" s="140"/>
      <c r="D204" s="142"/>
      <c r="E204" s="16" t="str">
        <f t="shared" si="14"/>
        <v/>
      </c>
      <c r="H204" s="371" t="str">
        <f t="shared" si="15"/>
        <v/>
      </c>
      <c r="I204" s="371" t="str">
        <f t="shared" si="16"/>
        <v/>
      </c>
    </row>
    <row r="205" spans="1:9">
      <c r="A205" s="139">
        <v>196</v>
      </c>
      <c r="B205" s="140"/>
      <c r="C205" s="140"/>
      <c r="D205" s="142"/>
      <c r="E205" s="16" t="str">
        <f t="shared" si="14"/>
        <v/>
      </c>
      <c r="H205" s="371" t="str">
        <f t="shared" si="15"/>
        <v/>
      </c>
      <c r="I205" s="371" t="str">
        <f t="shared" si="16"/>
        <v/>
      </c>
    </row>
    <row r="206" spans="1:9">
      <c r="A206" s="139">
        <v>197</v>
      </c>
      <c r="B206" s="140"/>
      <c r="C206" s="140"/>
      <c r="D206" s="142"/>
      <c r="E206" s="16" t="str">
        <f t="shared" si="14"/>
        <v/>
      </c>
      <c r="H206" s="371" t="str">
        <f t="shared" si="15"/>
        <v/>
      </c>
      <c r="I206" s="371" t="str">
        <f t="shared" si="16"/>
        <v/>
      </c>
    </row>
    <row r="207" spans="1:9">
      <c r="A207" s="139">
        <v>198</v>
      </c>
      <c r="B207" s="140"/>
      <c r="C207" s="140"/>
      <c r="D207" s="142"/>
      <c r="E207" s="16" t="str">
        <f t="shared" si="14"/>
        <v/>
      </c>
      <c r="H207" s="371" t="str">
        <f t="shared" si="15"/>
        <v/>
      </c>
      <c r="I207" s="371" t="str">
        <f t="shared" si="16"/>
        <v/>
      </c>
    </row>
    <row r="208" spans="1:9">
      <c r="A208" s="139">
        <v>199</v>
      </c>
      <c r="B208" s="140"/>
      <c r="C208" s="140"/>
      <c r="D208" s="142"/>
      <c r="E208" s="16" t="str">
        <f t="shared" si="14"/>
        <v/>
      </c>
      <c r="H208" s="371" t="str">
        <f t="shared" si="15"/>
        <v/>
      </c>
      <c r="I208" s="371" t="str">
        <f t="shared" si="16"/>
        <v/>
      </c>
    </row>
    <row r="209" spans="1:9">
      <c r="A209" s="139">
        <v>200</v>
      </c>
      <c r="B209" s="140"/>
      <c r="C209" s="140"/>
      <c r="D209" s="142"/>
      <c r="E209" s="16" t="str">
        <f t="shared" si="14"/>
        <v/>
      </c>
      <c r="H209" s="371" t="str">
        <f t="shared" si="15"/>
        <v/>
      </c>
      <c r="I209" s="371" t="str">
        <f t="shared" si="16"/>
        <v/>
      </c>
    </row>
    <row r="210" spans="1:9">
      <c r="A210" s="139">
        <v>201</v>
      </c>
      <c r="B210" s="140"/>
      <c r="C210" s="140"/>
      <c r="D210" s="142"/>
      <c r="E210" s="16" t="str">
        <f t="shared" si="14"/>
        <v/>
      </c>
      <c r="H210" s="371" t="str">
        <f t="shared" si="15"/>
        <v/>
      </c>
      <c r="I210" s="371" t="str">
        <f t="shared" si="16"/>
        <v/>
      </c>
    </row>
    <row r="211" spans="1:9">
      <c r="A211" s="139">
        <v>202</v>
      </c>
      <c r="B211" s="140"/>
      <c r="C211" s="140"/>
      <c r="D211" s="142"/>
      <c r="E211" s="16" t="str">
        <f t="shared" si="14"/>
        <v/>
      </c>
      <c r="H211" s="371" t="str">
        <f t="shared" si="15"/>
        <v/>
      </c>
      <c r="I211" s="371" t="str">
        <f t="shared" si="16"/>
        <v/>
      </c>
    </row>
    <row r="212" spans="1:9">
      <c r="A212" s="139">
        <v>203</v>
      </c>
      <c r="B212" s="140"/>
      <c r="C212" s="140"/>
      <c r="D212" s="142"/>
      <c r="E212" s="16" t="str">
        <f t="shared" si="14"/>
        <v/>
      </c>
      <c r="H212" s="371" t="str">
        <f t="shared" si="15"/>
        <v/>
      </c>
      <c r="I212" s="371" t="str">
        <f t="shared" si="16"/>
        <v/>
      </c>
    </row>
    <row r="213" spans="1:9">
      <c r="A213" s="139">
        <v>204</v>
      </c>
      <c r="B213" s="140"/>
      <c r="C213" s="140"/>
      <c r="D213" s="142"/>
      <c r="E213" s="16" t="str">
        <f t="shared" si="14"/>
        <v/>
      </c>
      <c r="H213" s="371" t="str">
        <f t="shared" si="15"/>
        <v/>
      </c>
      <c r="I213" s="371" t="str">
        <f t="shared" si="16"/>
        <v/>
      </c>
    </row>
    <row r="214" spans="1:9">
      <c r="A214" s="139">
        <v>205</v>
      </c>
      <c r="B214" s="140"/>
      <c r="C214" s="140"/>
      <c r="D214" s="142"/>
      <c r="E214" s="16" t="str">
        <f t="shared" si="14"/>
        <v/>
      </c>
      <c r="H214" s="371" t="str">
        <f t="shared" si="15"/>
        <v/>
      </c>
      <c r="I214" s="371" t="str">
        <f t="shared" si="16"/>
        <v/>
      </c>
    </row>
    <row r="215" spans="1:9">
      <c r="A215" s="139">
        <v>206</v>
      </c>
      <c r="B215" s="140"/>
      <c r="C215" s="140"/>
      <c r="D215" s="142"/>
      <c r="E215" s="16" t="str">
        <f t="shared" si="14"/>
        <v/>
      </c>
      <c r="H215" s="371" t="str">
        <f t="shared" si="15"/>
        <v/>
      </c>
      <c r="I215" s="371" t="str">
        <f t="shared" si="16"/>
        <v/>
      </c>
    </row>
    <row r="216" spans="1:9">
      <c r="A216" s="139">
        <v>207</v>
      </c>
      <c r="B216" s="140"/>
      <c r="C216" s="140"/>
      <c r="D216" s="142"/>
      <c r="E216" s="16" t="str">
        <f t="shared" si="14"/>
        <v/>
      </c>
      <c r="H216" s="371" t="str">
        <f t="shared" si="15"/>
        <v/>
      </c>
      <c r="I216" s="371" t="str">
        <f t="shared" si="16"/>
        <v/>
      </c>
    </row>
    <row r="217" spans="1:9">
      <c r="A217" s="139">
        <v>208</v>
      </c>
      <c r="B217" s="140"/>
      <c r="C217" s="140"/>
      <c r="D217" s="142"/>
      <c r="E217" s="16" t="str">
        <f t="shared" si="14"/>
        <v/>
      </c>
      <c r="H217" s="371" t="str">
        <f t="shared" si="15"/>
        <v/>
      </c>
      <c r="I217" s="371" t="str">
        <f t="shared" si="16"/>
        <v/>
      </c>
    </row>
    <row r="218" spans="1:9">
      <c r="A218" s="139">
        <v>209</v>
      </c>
      <c r="B218" s="140"/>
      <c r="C218" s="140"/>
      <c r="D218" s="142"/>
      <c r="E218" s="16" t="str">
        <f t="shared" si="14"/>
        <v/>
      </c>
      <c r="H218" s="371" t="str">
        <f t="shared" si="15"/>
        <v/>
      </c>
      <c r="I218" s="371" t="str">
        <f t="shared" si="16"/>
        <v/>
      </c>
    </row>
    <row r="219" spans="1:9">
      <c r="A219" s="139">
        <v>210</v>
      </c>
      <c r="B219" s="140"/>
      <c r="C219" s="140"/>
      <c r="D219" s="142"/>
      <c r="E219" s="16" t="str">
        <f t="shared" si="14"/>
        <v/>
      </c>
      <c r="H219" s="371" t="str">
        <f t="shared" si="15"/>
        <v/>
      </c>
      <c r="I219" s="371" t="str">
        <f t="shared" si="16"/>
        <v/>
      </c>
    </row>
    <row r="220" spans="1:9">
      <c r="A220" s="139">
        <v>211</v>
      </c>
      <c r="B220" s="140"/>
      <c r="C220" s="140"/>
      <c r="D220" s="142"/>
      <c r="E220" s="16" t="str">
        <f t="shared" si="14"/>
        <v/>
      </c>
      <c r="H220" s="371" t="str">
        <f t="shared" si="15"/>
        <v/>
      </c>
      <c r="I220" s="371" t="str">
        <f t="shared" si="16"/>
        <v/>
      </c>
    </row>
    <row r="221" spans="1:9">
      <c r="A221" s="139">
        <v>212</v>
      </c>
      <c r="B221" s="140"/>
      <c r="C221" s="140"/>
      <c r="D221" s="142"/>
      <c r="E221" s="16" t="str">
        <f t="shared" si="14"/>
        <v/>
      </c>
      <c r="H221" s="371" t="str">
        <f t="shared" si="15"/>
        <v/>
      </c>
      <c r="I221" s="371" t="str">
        <f t="shared" si="16"/>
        <v/>
      </c>
    </row>
    <row r="222" spans="1:9">
      <c r="A222" s="139">
        <v>213</v>
      </c>
      <c r="B222" s="140"/>
      <c r="C222" s="140"/>
      <c r="D222" s="142"/>
      <c r="E222" s="16" t="str">
        <f t="shared" si="14"/>
        <v/>
      </c>
      <c r="H222" s="371" t="str">
        <f t="shared" si="15"/>
        <v/>
      </c>
      <c r="I222" s="371" t="str">
        <f t="shared" si="16"/>
        <v/>
      </c>
    </row>
    <row r="223" spans="1:9">
      <c r="A223" s="139">
        <v>214</v>
      </c>
      <c r="B223" s="140"/>
      <c r="C223" s="140"/>
      <c r="D223" s="142"/>
      <c r="E223" s="16" t="str">
        <f t="shared" si="14"/>
        <v/>
      </c>
      <c r="H223" s="371" t="str">
        <f t="shared" si="15"/>
        <v/>
      </c>
      <c r="I223" s="371" t="str">
        <f t="shared" si="16"/>
        <v/>
      </c>
    </row>
    <row r="224" spans="1:9">
      <c r="A224" s="139">
        <v>215</v>
      </c>
      <c r="B224" s="140"/>
      <c r="C224" s="140"/>
      <c r="D224" s="142"/>
      <c r="E224" s="16" t="str">
        <f t="shared" si="14"/>
        <v/>
      </c>
      <c r="H224" s="371" t="str">
        <f t="shared" si="15"/>
        <v/>
      </c>
      <c r="I224" s="371" t="str">
        <f t="shared" si="16"/>
        <v/>
      </c>
    </row>
    <row r="225" spans="1:9">
      <c r="A225" s="139">
        <v>216</v>
      </c>
      <c r="B225" s="140"/>
      <c r="C225" s="140"/>
      <c r="D225" s="142"/>
      <c r="E225" s="16" t="str">
        <f t="shared" si="14"/>
        <v/>
      </c>
      <c r="H225" s="371" t="str">
        <f t="shared" si="15"/>
        <v/>
      </c>
      <c r="I225" s="371" t="str">
        <f t="shared" si="16"/>
        <v/>
      </c>
    </row>
    <row r="226" spans="1:9">
      <c r="A226" s="139">
        <v>217</v>
      </c>
      <c r="B226" s="140"/>
      <c r="C226" s="140"/>
      <c r="D226" s="142"/>
      <c r="E226" s="16" t="str">
        <f t="shared" si="14"/>
        <v/>
      </c>
      <c r="H226" s="371" t="str">
        <f t="shared" si="15"/>
        <v/>
      </c>
      <c r="I226" s="371" t="str">
        <f t="shared" si="16"/>
        <v/>
      </c>
    </row>
    <row r="227" spans="1:9">
      <c r="A227" s="139">
        <v>218</v>
      </c>
      <c r="B227" s="140"/>
      <c r="C227" s="140"/>
      <c r="D227" s="142"/>
      <c r="E227" s="16" t="str">
        <f t="shared" si="14"/>
        <v/>
      </c>
      <c r="H227" s="371" t="str">
        <f t="shared" si="15"/>
        <v/>
      </c>
      <c r="I227" s="371" t="str">
        <f t="shared" si="16"/>
        <v/>
      </c>
    </row>
    <row r="228" spans="1:9">
      <c r="A228" s="139">
        <v>219</v>
      </c>
      <c r="B228" s="140"/>
      <c r="C228" s="140"/>
      <c r="D228" s="142"/>
      <c r="E228" s="16" t="str">
        <f t="shared" si="14"/>
        <v/>
      </c>
      <c r="H228" s="371" t="str">
        <f t="shared" si="15"/>
        <v/>
      </c>
      <c r="I228" s="371" t="str">
        <f t="shared" si="16"/>
        <v/>
      </c>
    </row>
    <row r="229" spans="1:9">
      <c r="A229" s="139">
        <v>220</v>
      </c>
      <c r="B229" s="140"/>
      <c r="C229" s="140"/>
      <c r="D229" s="142"/>
      <c r="E229" s="16" t="str">
        <f t="shared" si="14"/>
        <v/>
      </c>
      <c r="H229" s="371" t="str">
        <f t="shared" si="15"/>
        <v/>
      </c>
      <c r="I229" s="371" t="str">
        <f t="shared" si="16"/>
        <v/>
      </c>
    </row>
    <row r="230" spans="1:9">
      <c r="A230" s="139">
        <v>221</v>
      </c>
      <c r="B230" s="140"/>
      <c r="C230" s="140"/>
      <c r="D230" s="142"/>
      <c r="E230" s="16" t="str">
        <f t="shared" si="14"/>
        <v/>
      </c>
      <c r="H230" s="371" t="str">
        <f t="shared" si="15"/>
        <v/>
      </c>
      <c r="I230" s="371" t="str">
        <f t="shared" si="16"/>
        <v/>
      </c>
    </row>
    <row r="231" spans="1:9">
      <c r="A231" s="139">
        <v>222</v>
      </c>
      <c r="B231" s="140"/>
      <c r="C231" s="140"/>
      <c r="D231" s="142"/>
      <c r="E231" s="16" t="str">
        <f t="shared" si="14"/>
        <v/>
      </c>
      <c r="H231" s="371" t="str">
        <f t="shared" si="15"/>
        <v/>
      </c>
      <c r="I231" s="371" t="str">
        <f t="shared" si="16"/>
        <v/>
      </c>
    </row>
    <row r="232" spans="1:9">
      <c r="A232" s="139">
        <v>223</v>
      </c>
      <c r="B232" s="140"/>
      <c r="C232" s="140"/>
      <c r="D232" s="142"/>
      <c r="E232" s="16" t="str">
        <f t="shared" si="14"/>
        <v/>
      </c>
      <c r="H232" s="371" t="str">
        <f t="shared" si="15"/>
        <v/>
      </c>
      <c r="I232" s="371" t="str">
        <f t="shared" si="16"/>
        <v/>
      </c>
    </row>
    <row r="233" spans="1:9">
      <c r="A233" s="139">
        <v>224</v>
      </c>
      <c r="B233" s="140"/>
      <c r="C233" s="140"/>
      <c r="D233" s="142"/>
      <c r="E233" s="16" t="str">
        <f t="shared" si="14"/>
        <v/>
      </c>
      <c r="H233" s="371" t="str">
        <f t="shared" si="15"/>
        <v/>
      </c>
      <c r="I233" s="371" t="str">
        <f t="shared" si="16"/>
        <v/>
      </c>
    </row>
    <row r="234" spans="1:9">
      <c r="A234" s="139">
        <v>225</v>
      </c>
      <c r="B234" s="140"/>
      <c r="C234" s="140"/>
      <c r="D234" s="142"/>
      <c r="E234" s="16" t="str">
        <f t="shared" si="14"/>
        <v/>
      </c>
      <c r="H234" s="371" t="str">
        <f t="shared" si="15"/>
        <v/>
      </c>
      <c r="I234" s="371" t="str">
        <f t="shared" si="16"/>
        <v/>
      </c>
    </row>
    <row r="235" spans="1:9">
      <c r="A235" s="139">
        <v>226</v>
      </c>
      <c r="B235" s="140"/>
      <c r="C235" s="140"/>
      <c r="D235" s="142"/>
      <c r="E235" s="16" t="str">
        <f t="shared" si="14"/>
        <v/>
      </c>
      <c r="H235" s="371" t="str">
        <f t="shared" si="15"/>
        <v/>
      </c>
      <c r="I235" s="371" t="str">
        <f t="shared" si="16"/>
        <v/>
      </c>
    </row>
    <row r="236" spans="1:9">
      <c r="A236" s="139">
        <v>227</v>
      </c>
      <c r="B236" s="140"/>
      <c r="C236" s="140"/>
      <c r="D236" s="142"/>
      <c r="E236" s="16" t="str">
        <f t="shared" si="14"/>
        <v/>
      </c>
      <c r="H236" s="371" t="str">
        <f t="shared" si="15"/>
        <v/>
      </c>
      <c r="I236" s="371" t="str">
        <f t="shared" si="16"/>
        <v/>
      </c>
    </row>
    <row r="237" spans="1:9">
      <c r="A237" s="139">
        <v>228</v>
      </c>
      <c r="B237" s="140"/>
      <c r="C237" s="140"/>
      <c r="D237" s="142"/>
      <c r="E237" s="16" t="str">
        <f t="shared" si="14"/>
        <v/>
      </c>
      <c r="H237" s="371" t="str">
        <f t="shared" si="15"/>
        <v/>
      </c>
      <c r="I237" s="371" t="str">
        <f t="shared" si="16"/>
        <v/>
      </c>
    </row>
    <row r="238" spans="1:9">
      <c r="A238" s="139">
        <v>229</v>
      </c>
      <c r="B238" s="140"/>
      <c r="C238" s="140"/>
      <c r="D238" s="142"/>
      <c r="E238" s="16" t="str">
        <f t="shared" si="14"/>
        <v/>
      </c>
      <c r="H238" s="371" t="str">
        <f t="shared" si="15"/>
        <v/>
      </c>
      <c r="I238" s="371" t="str">
        <f t="shared" si="16"/>
        <v/>
      </c>
    </row>
    <row r="239" spans="1:9">
      <c r="A239" s="139">
        <v>230</v>
      </c>
      <c r="B239" s="140"/>
      <c r="C239" s="140"/>
      <c r="D239" s="142"/>
      <c r="E239" s="16" t="str">
        <f t="shared" si="14"/>
        <v/>
      </c>
      <c r="H239" s="371" t="str">
        <f t="shared" si="15"/>
        <v/>
      </c>
      <c r="I239" s="371" t="str">
        <f t="shared" si="16"/>
        <v/>
      </c>
    </row>
    <row r="240" spans="1:9">
      <c r="A240" s="139">
        <v>231</v>
      </c>
      <c r="B240" s="140"/>
      <c r="C240" s="140"/>
      <c r="D240" s="142"/>
      <c r="E240" s="16" t="str">
        <f t="shared" si="14"/>
        <v/>
      </c>
      <c r="H240" s="371" t="str">
        <f t="shared" si="15"/>
        <v/>
      </c>
      <c r="I240" s="371" t="str">
        <f t="shared" si="16"/>
        <v/>
      </c>
    </row>
    <row r="241" spans="1:9">
      <c r="A241" s="139">
        <v>232</v>
      </c>
      <c r="B241" s="140"/>
      <c r="C241" s="140"/>
      <c r="D241" s="142"/>
      <c r="E241" s="16" t="str">
        <f t="shared" si="14"/>
        <v/>
      </c>
      <c r="H241" s="371" t="str">
        <f t="shared" si="15"/>
        <v/>
      </c>
      <c r="I241" s="371" t="str">
        <f t="shared" si="16"/>
        <v/>
      </c>
    </row>
    <row r="242" spans="1:9">
      <c r="A242" s="139">
        <v>233</v>
      </c>
      <c r="B242" s="140"/>
      <c r="C242" s="140"/>
      <c r="D242" s="142"/>
      <c r="E242" s="16" t="str">
        <f t="shared" si="14"/>
        <v/>
      </c>
      <c r="H242" s="371" t="str">
        <f t="shared" si="15"/>
        <v/>
      </c>
      <c r="I242" s="371" t="str">
        <f t="shared" si="16"/>
        <v/>
      </c>
    </row>
    <row r="243" spans="1:9">
      <c r="A243" s="139">
        <v>234</v>
      </c>
      <c r="B243" s="140"/>
      <c r="C243" s="140"/>
      <c r="D243" s="142"/>
      <c r="E243" s="16" t="str">
        <f t="shared" si="14"/>
        <v/>
      </c>
      <c r="H243" s="371" t="str">
        <f t="shared" si="15"/>
        <v/>
      </c>
      <c r="I243" s="371" t="str">
        <f t="shared" si="16"/>
        <v/>
      </c>
    </row>
    <row r="244" spans="1:9">
      <c r="A244" s="139">
        <v>235</v>
      </c>
      <c r="B244" s="140"/>
      <c r="C244" s="140"/>
      <c r="D244" s="142"/>
      <c r="E244" s="16" t="str">
        <f t="shared" si="14"/>
        <v/>
      </c>
      <c r="H244" s="371" t="str">
        <f t="shared" si="15"/>
        <v/>
      </c>
      <c r="I244" s="371" t="str">
        <f t="shared" si="16"/>
        <v/>
      </c>
    </row>
    <row r="245" spans="1:9">
      <c r="A245" s="139">
        <v>236</v>
      </c>
      <c r="B245" s="140"/>
      <c r="C245" s="140"/>
      <c r="D245" s="142"/>
      <c r="E245" s="16" t="str">
        <f t="shared" si="14"/>
        <v/>
      </c>
      <c r="H245" s="371" t="str">
        <f t="shared" si="15"/>
        <v/>
      </c>
      <c r="I245" s="371" t="str">
        <f t="shared" si="16"/>
        <v/>
      </c>
    </row>
    <row r="246" spans="1:9">
      <c r="A246" s="139">
        <v>237</v>
      </c>
      <c r="B246" s="140"/>
      <c r="C246" s="140"/>
      <c r="D246" s="142"/>
      <c r="E246" s="16" t="str">
        <f t="shared" si="14"/>
        <v/>
      </c>
      <c r="H246" s="371" t="str">
        <f t="shared" si="15"/>
        <v/>
      </c>
      <c r="I246" s="371" t="str">
        <f t="shared" si="16"/>
        <v/>
      </c>
    </row>
    <row r="247" spans="1:9">
      <c r="A247" s="139">
        <v>238</v>
      </c>
      <c r="B247" s="140"/>
      <c r="C247" s="140"/>
      <c r="D247" s="142"/>
      <c r="E247" s="16" t="str">
        <f t="shared" si="14"/>
        <v/>
      </c>
      <c r="H247" s="371" t="str">
        <f t="shared" si="15"/>
        <v/>
      </c>
      <c r="I247" s="371" t="str">
        <f t="shared" si="16"/>
        <v/>
      </c>
    </row>
    <row r="248" spans="1:9">
      <c r="A248" s="139">
        <v>239</v>
      </c>
      <c r="B248" s="140"/>
      <c r="C248" s="140"/>
      <c r="D248" s="142"/>
      <c r="E248" s="16" t="str">
        <f t="shared" si="14"/>
        <v/>
      </c>
      <c r="H248" s="371" t="str">
        <f t="shared" si="15"/>
        <v/>
      </c>
      <c r="I248" s="371" t="str">
        <f t="shared" si="16"/>
        <v/>
      </c>
    </row>
    <row r="249" spans="1:9">
      <c r="A249" s="139">
        <v>240</v>
      </c>
      <c r="B249" s="140"/>
      <c r="C249" s="140"/>
      <c r="D249" s="142"/>
      <c r="E249" s="16" t="str">
        <f t="shared" si="14"/>
        <v/>
      </c>
      <c r="H249" s="371" t="str">
        <f t="shared" si="15"/>
        <v/>
      </c>
      <c r="I249" s="371" t="str">
        <f t="shared" si="16"/>
        <v/>
      </c>
    </row>
    <row r="250" spans="1:9">
      <c r="A250" s="139">
        <v>241</v>
      </c>
      <c r="B250" s="140"/>
      <c r="C250" s="140"/>
      <c r="D250" s="142"/>
      <c r="E250" s="16" t="str">
        <f t="shared" si="14"/>
        <v/>
      </c>
      <c r="H250" s="371" t="str">
        <f t="shared" si="15"/>
        <v/>
      </c>
      <c r="I250" s="371" t="str">
        <f t="shared" si="16"/>
        <v/>
      </c>
    </row>
    <row r="251" spans="1:9">
      <c r="A251" s="139">
        <v>242</v>
      </c>
      <c r="B251" s="140"/>
      <c r="C251" s="140"/>
      <c r="D251" s="142"/>
      <c r="E251" s="16" t="str">
        <f t="shared" si="14"/>
        <v/>
      </c>
      <c r="H251" s="371" t="str">
        <f t="shared" si="15"/>
        <v/>
      </c>
      <c r="I251" s="371" t="str">
        <f t="shared" si="16"/>
        <v/>
      </c>
    </row>
    <row r="252" spans="1:9">
      <c r="A252" s="139">
        <v>243</v>
      </c>
      <c r="B252" s="140"/>
      <c r="C252" s="140"/>
      <c r="D252" s="142"/>
      <c r="E252" s="16" t="str">
        <f t="shared" si="14"/>
        <v/>
      </c>
      <c r="H252" s="371" t="str">
        <f t="shared" si="15"/>
        <v/>
      </c>
      <c r="I252" s="371" t="str">
        <f t="shared" si="16"/>
        <v/>
      </c>
    </row>
    <row r="253" spans="1:9">
      <c r="A253" s="139">
        <v>244</v>
      </c>
      <c r="B253" s="140"/>
      <c r="C253" s="140"/>
      <c r="D253" s="142"/>
      <c r="E253" s="16" t="str">
        <f t="shared" si="14"/>
        <v/>
      </c>
      <c r="H253" s="371" t="str">
        <f t="shared" si="15"/>
        <v/>
      </c>
      <c r="I253" s="371" t="str">
        <f t="shared" si="16"/>
        <v/>
      </c>
    </row>
    <row r="254" spans="1:9">
      <c r="A254" s="139">
        <v>245</v>
      </c>
      <c r="B254" s="140"/>
      <c r="C254" s="140"/>
      <c r="D254" s="142"/>
      <c r="E254" s="16" t="str">
        <f t="shared" si="14"/>
        <v/>
      </c>
      <c r="H254" s="371" t="str">
        <f t="shared" si="15"/>
        <v/>
      </c>
      <c r="I254" s="371" t="str">
        <f t="shared" si="16"/>
        <v/>
      </c>
    </row>
    <row r="255" spans="1:9">
      <c r="A255" s="139">
        <v>246</v>
      </c>
      <c r="B255" s="140"/>
      <c r="C255" s="140"/>
      <c r="D255" s="142"/>
      <c r="E255" s="16" t="str">
        <f t="shared" si="14"/>
        <v/>
      </c>
      <c r="H255" s="371" t="str">
        <f t="shared" si="15"/>
        <v/>
      </c>
      <c r="I255" s="371" t="str">
        <f t="shared" si="16"/>
        <v/>
      </c>
    </row>
    <row r="256" spans="1:9">
      <c r="A256" s="139">
        <v>247</v>
      </c>
      <c r="B256" s="140"/>
      <c r="C256" s="140"/>
      <c r="D256" s="142"/>
      <c r="E256" s="16" t="str">
        <f t="shared" si="14"/>
        <v/>
      </c>
      <c r="H256" s="371" t="str">
        <f t="shared" si="15"/>
        <v/>
      </c>
      <c r="I256" s="371" t="str">
        <f t="shared" si="16"/>
        <v/>
      </c>
    </row>
    <row r="257" spans="1:9">
      <c r="A257" s="139">
        <v>248</v>
      </c>
      <c r="B257" s="140"/>
      <c r="C257" s="140"/>
      <c r="D257" s="142"/>
      <c r="E257" s="16" t="str">
        <f t="shared" si="14"/>
        <v/>
      </c>
      <c r="H257" s="371" t="str">
        <f t="shared" si="15"/>
        <v/>
      </c>
      <c r="I257" s="371" t="str">
        <f t="shared" si="16"/>
        <v/>
      </c>
    </row>
    <row r="258" spans="1:9">
      <c r="A258" s="139">
        <v>249</v>
      </c>
      <c r="B258" s="140"/>
      <c r="C258" s="140"/>
      <c r="D258" s="142"/>
      <c r="E258" s="16" t="str">
        <f t="shared" si="14"/>
        <v/>
      </c>
      <c r="H258" s="371" t="str">
        <f t="shared" si="15"/>
        <v/>
      </c>
      <c r="I258" s="371" t="str">
        <f t="shared" si="16"/>
        <v/>
      </c>
    </row>
    <row r="259" spans="1:9">
      <c r="A259" s="139">
        <v>250</v>
      </c>
      <c r="B259" s="140"/>
      <c r="C259" s="140"/>
      <c r="D259" s="142"/>
      <c r="E259" s="16" t="str">
        <f t="shared" si="14"/>
        <v/>
      </c>
      <c r="H259" s="371" t="str">
        <f t="shared" si="15"/>
        <v/>
      </c>
      <c r="I259" s="37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disablePrompts="1"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E35" sqref="E35"/>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228</v>
      </c>
      <c r="E1" s="61"/>
      <c r="F1" s="63"/>
      <c r="G1" s="284"/>
      <c r="I1" s="63"/>
      <c r="J1" s="63"/>
      <c r="K1" s="63"/>
      <c r="L1" s="63"/>
      <c r="M1" s="63"/>
      <c r="N1" s="63"/>
    </row>
    <row r="2" spans="1:14" s="60" customFormat="1">
      <c r="A2" s="339" t="str">
        <f>IF(ISBLANK(facultate), IF(ISBLANK(departament),"","Departament " &amp; departament), "Facultatea " &amp; facultate)</f>
        <v>Facultatea Construcții</v>
      </c>
      <c r="E2" s="61"/>
      <c r="F2" s="63"/>
      <c r="G2" s="284"/>
      <c r="I2" s="63"/>
      <c r="J2" s="63"/>
      <c r="K2" s="63"/>
      <c r="L2" s="63"/>
      <c r="M2" s="63"/>
      <c r="N2" s="63"/>
    </row>
    <row r="3" spans="1:14" s="60" customFormat="1">
      <c r="A3" s="339" t="str">
        <f>IF(ISBLANK(departament),"","Departamentul " &amp; departament)</f>
        <v>Departamentul Căi de Comunicație Terestre, Fundații și Cadastru</v>
      </c>
      <c r="E3" s="61"/>
      <c r="F3" s="63"/>
      <c r="G3" s="284"/>
      <c r="I3" s="63"/>
      <c r="J3" s="63"/>
      <c r="K3" s="63"/>
      <c r="L3" s="63"/>
      <c r="M3" s="63"/>
      <c r="N3" s="63"/>
    </row>
    <row r="4" spans="1:14">
      <c r="A4" s="527" t="s">
        <v>650</v>
      </c>
      <c r="B4" s="527"/>
      <c r="C4" s="527"/>
      <c r="D4" s="527"/>
      <c r="E4" s="527"/>
      <c r="F4" s="527"/>
      <c r="G4" s="286"/>
    </row>
    <row r="5" spans="1:14">
      <c r="A5" s="527" t="s">
        <v>710</v>
      </c>
      <c r="B5" s="527"/>
      <c r="C5" s="527"/>
      <c r="D5" s="527"/>
      <c r="E5" s="527"/>
      <c r="F5" s="527"/>
    </row>
    <row r="6" spans="1:14" ht="13.5" customHeight="1">
      <c r="E6" s="64"/>
      <c r="F6" s="340" t="str">
        <f>CONCATENATE(functie," ",nume_candidat)</f>
        <v>Profesor Ciutina Adrian</v>
      </c>
      <c r="I6" s="340"/>
      <c r="J6" s="340"/>
      <c r="K6" s="340"/>
      <c r="L6" s="340"/>
      <c r="M6" s="340"/>
      <c r="N6" s="340"/>
    </row>
    <row r="7" spans="1:14" ht="18.75" customHeight="1">
      <c r="A7" s="524" t="s">
        <v>93</v>
      </c>
      <c r="B7" s="524" t="s">
        <v>769</v>
      </c>
      <c r="C7" s="524" t="s">
        <v>711</v>
      </c>
      <c r="D7" s="524" t="s">
        <v>206</v>
      </c>
      <c r="E7" s="530" t="s">
        <v>2</v>
      </c>
      <c r="F7" s="592" t="s">
        <v>289</v>
      </c>
      <c r="G7" s="531" t="s">
        <v>286</v>
      </c>
      <c r="H7" s="532" t="s">
        <v>296</v>
      </c>
      <c r="I7" s="525" t="s">
        <v>714</v>
      </c>
      <c r="J7" s="525" t="s">
        <v>715</v>
      </c>
      <c r="K7" s="525" t="s">
        <v>716</v>
      </c>
      <c r="L7" s="525" t="s">
        <v>717</v>
      </c>
      <c r="M7" s="525" t="s">
        <v>718</v>
      </c>
      <c r="N7" s="525" t="s">
        <v>719</v>
      </c>
    </row>
    <row r="8" spans="1:14" ht="46.5" customHeight="1">
      <c r="A8" s="524"/>
      <c r="B8" s="524"/>
      <c r="C8" s="524"/>
      <c r="D8" s="524"/>
      <c r="E8" s="530"/>
      <c r="F8" s="591"/>
      <c r="G8" s="531"/>
      <c r="H8" s="532"/>
      <c r="I8" s="526"/>
      <c r="J8" s="526"/>
      <c r="K8" s="526"/>
      <c r="L8" s="526"/>
      <c r="M8" s="526"/>
      <c r="N8" s="526"/>
    </row>
    <row r="9" spans="1:14">
      <c r="A9" s="86"/>
      <c r="B9" s="65"/>
      <c r="C9" s="65"/>
      <c r="D9" s="65"/>
      <c r="E9" s="30"/>
      <c r="F9" s="144">
        <f>SUMIF(F10:F1010,"&gt;0")</f>
        <v>409</v>
      </c>
      <c r="G9" s="293"/>
      <c r="I9" s="144">
        <f t="shared" ref="I9:N9" si="0">SUMIF(I10:I1108,"&gt;0")</f>
        <v>360</v>
      </c>
      <c r="J9" s="144">
        <f t="shared" si="0"/>
        <v>18</v>
      </c>
      <c r="K9" s="144">
        <f t="shared" si="0"/>
        <v>0</v>
      </c>
      <c r="L9" s="144">
        <f t="shared" si="0"/>
        <v>25</v>
      </c>
      <c r="M9" s="144">
        <f t="shared" si="0"/>
        <v>6</v>
      </c>
      <c r="N9" s="144">
        <f t="shared" si="0"/>
        <v>0</v>
      </c>
    </row>
    <row r="10" spans="1:14" ht="31.5">
      <c r="A10" s="37">
        <v>1</v>
      </c>
      <c r="B10" s="7" t="s">
        <v>1162</v>
      </c>
      <c r="C10" s="211">
        <v>3</v>
      </c>
      <c r="D10" s="7" t="s">
        <v>714</v>
      </c>
      <c r="E10" s="215">
        <v>2016</v>
      </c>
      <c r="F10" s="16">
        <f t="shared" ref="F10:F73" si="1">IF(OR($B10="",$C10="",,,$E10&lt;an_initial,$E10&gt;an_final,),"",HLOOKUP(D10,ii9punctaje,2,FALSE) * C10)</f>
        <v>30</v>
      </c>
      <c r="G10" s="342" t="b">
        <f t="shared" ref="G10:G73" si="2">IF(nume_candidat="",FALSE,ISNUMBER(SEARCH(nume_candidat,$B10)))</f>
        <v>0</v>
      </c>
      <c r="H10" s="343">
        <f t="shared" ref="H10:H41" si="3">LEN(B10)-LEN(SUBSTITUTE(B10,",",""))+1</f>
        <v>1</v>
      </c>
      <c r="I10" s="371">
        <f t="shared" ref="I10:I73" si="4">IF(OR($B10="",$C10="",,,$E10&lt;an_initial,$E10&gt;an_final,),"",HLOOKUP(D10,ii9punctaje,2,FALSE)*C10*COUNTIF(D10,$I$7))</f>
        <v>30</v>
      </c>
      <c r="J10" s="371">
        <f t="shared" ref="J10:J73" si="5">IF(OR($B10="",$C10="",,,$E10&lt;an_initial,$E10&gt;an_final,),"",HLOOKUP(D10,ii9punctaje,2,FALSE)*C10*COUNTIF(D10,$J$7))</f>
        <v>0</v>
      </c>
      <c r="K10" s="371">
        <f t="shared" ref="K10:K73" si="6">IF(OR($B10="",$C10="",,,$E10&lt;an_initial,$E10&gt;an_final,),"",HLOOKUP(D10,ii9punctaje,2,FALSE)*C10*COUNTIF(D10,$K$7))</f>
        <v>0</v>
      </c>
      <c r="L10" s="371">
        <f t="shared" ref="L10:L73" si="7">IF(OR($B10="",$C10="",,,$E10&lt;an_initial,$E10&gt;an_final,),"",HLOOKUP(D10,ii9punctaje,2,FALSE)*C10*COUNTIF(D10,$L$7))</f>
        <v>0</v>
      </c>
      <c r="M10" s="371">
        <f t="shared" ref="M10:M73" si="8">IF(OR($B10="",$C10="",,,$E10&lt;an_initial,$E10&gt;an_final,),"",HLOOKUP(D10,ii9punctaje,2,FALSE)*C10*COUNTIF(D10,$M$7))</f>
        <v>0</v>
      </c>
      <c r="N10" s="371">
        <f t="shared" ref="N10:N73" si="9">IF(OR($B10="",$C10="",,,$E10&lt;an_initial,$E10&gt;an_final,),"",HLOOKUP(D10,ii9punctaje,2,FALSE)*C10*COUNTIF(D10,$N$7))</f>
        <v>0</v>
      </c>
    </row>
    <row r="11" spans="1:14" ht="31.5">
      <c r="A11" s="37">
        <v>2</v>
      </c>
      <c r="B11" s="369" t="s">
        <v>1162</v>
      </c>
      <c r="C11" s="499">
        <v>4</v>
      </c>
      <c r="D11" s="369" t="s">
        <v>714</v>
      </c>
      <c r="E11" s="215">
        <v>2017</v>
      </c>
      <c r="F11" s="16">
        <f t="shared" si="1"/>
        <v>40</v>
      </c>
      <c r="G11" s="342" t="b">
        <f t="shared" si="2"/>
        <v>0</v>
      </c>
      <c r="H11" s="343">
        <f t="shared" si="3"/>
        <v>1</v>
      </c>
      <c r="I11" s="371">
        <f t="shared" si="4"/>
        <v>40</v>
      </c>
      <c r="J11" s="371">
        <f t="shared" si="5"/>
        <v>0</v>
      </c>
      <c r="K11" s="371">
        <f t="shared" si="6"/>
        <v>0</v>
      </c>
      <c r="L11" s="371">
        <f t="shared" si="7"/>
        <v>0</v>
      </c>
      <c r="M11" s="371">
        <f t="shared" si="8"/>
        <v>0</v>
      </c>
      <c r="N11" s="371">
        <f t="shared" si="9"/>
        <v>0</v>
      </c>
    </row>
    <row r="12" spans="1:14" ht="31.5">
      <c r="A12" s="37">
        <v>3</v>
      </c>
      <c r="B12" s="369" t="s">
        <v>1162</v>
      </c>
      <c r="C12" s="499">
        <v>4</v>
      </c>
      <c r="D12" s="369" t="s">
        <v>714</v>
      </c>
      <c r="E12" s="500">
        <v>2018</v>
      </c>
      <c r="F12" s="16">
        <f t="shared" si="1"/>
        <v>40</v>
      </c>
      <c r="G12" s="342" t="b">
        <f t="shared" si="2"/>
        <v>0</v>
      </c>
      <c r="H12" s="343">
        <f t="shared" si="3"/>
        <v>1</v>
      </c>
      <c r="I12" s="371">
        <f t="shared" si="4"/>
        <v>40</v>
      </c>
      <c r="J12" s="371">
        <f t="shared" si="5"/>
        <v>0</v>
      </c>
      <c r="K12" s="371">
        <f t="shared" si="6"/>
        <v>0</v>
      </c>
      <c r="L12" s="371">
        <f t="shared" si="7"/>
        <v>0</v>
      </c>
      <c r="M12" s="371">
        <f t="shared" si="8"/>
        <v>0</v>
      </c>
      <c r="N12" s="371">
        <f t="shared" si="9"/>
        <v>0</v>
      </c>
    </row>
    <row r="13" spans="1:14" ht="31.5">
      <c r="A13" s="37">
        <v>4</v>
      </c>
      <c r="B13" s="369" t="s">
        <v>1162</v>
      </c>
      <c r="C13" s="499">
        <v>6</v>
      </c>
      <c r="D13" s="369" t="s">
        <v>714</v>
      </c>
      <c r="E13" s="500">
        <v>2019</v>
      </c>
      <c r="F13" s="16">
        <f t="shared" si="1"/>
        <v>60</v>
      </c>
      <c r="G13" s="342" t="b">
        <f t="shared" si="2"/>
        <v>0</v>
      </c>
      <c r="H13" s="343">
        <f t="shared" si="3"/>
        <v>1</v>
      </c>
      <c r="I13" s="371">
        <f t="shared" si="4"/>
        <v>60</v>
      </c>
      <c r="J13" s="371">
        <f t="shared" si="5"/>
        <v>0</v>
      </c>
      <c r="K13" s="371">
        <f t="shared" si="6"/>
        <v>0</v>
      </c>
      <c r="L13" s="371">
        <f t="shared" si="7"/>
        <v>0</v>
      </c>
      <c r="M13" s="371">
        <f t="shared" si="8"/>
        <v>0</v>
      </c>
      <c r="N13" s="371">
        <f t="shared" si="9"/>
        <v>0</v>
      </c>
    </row>
    <row r="14" spans="1:14" ht="31.5">
      <c r="A14" s="37">
        <v>5</v>
      </c>
      <c r="B14" s="369" t="s">
        <v>1162</v>
      </c>
      <c r="C14" s="499">
        <v>6</v>
      </c>
      <c r="D14" s="369" t="s">
        <v>714</v>
      </c>
      <c r="E14" s="500">
        <v>2020</v>
      </c>
      <c r="F14" s="16">
        <f t="shared" si="1"/>
        <v>60</v>
      </c>
      <c r="G14" s="342" t="b">
        <f t="shared" si="2"/>
        <v>0</v>
      </c>
      <c r="H14" s="343">
        <f t="shared" si="3"/>
        <v>1</v>
      </c>
      <c r="I14" s="371">
        <f t="shared" si="4"/>
        <v>60</v>
      </c>
      <c r="J14" s="371">
        <f t="shared" si="5"/>
        <v>0</v>
      </c>
      <c r="K14" s="371">
        <f t="shared" si="6"/>
        <v>0</v>
      </c>
      <c r="L14" s="371">
        <f t="shared" si="7"/>
        <v>0</v>
      </c>
      <c r="M14" s="371">
        <f t="shared" si="8"/>
        <v>0</v>
      </c>
      <c r="N14" s="371">
        <f t="shared" si="9"/>
        <v>0</v>
      </c>
    </row>
    <row r="15" spans="1:14" ht="31.5">
      <c r="A15" s="37">
        <v>6</v>
      </c>
      <c r="B15" s="6" t="s">
        <v>1179</v>
      </c>
      <c r="C15" s="211">
        <v>2</v>
      </c>
      <c r="D15" s="369" t="s">
        <v>714</v>
      </c>
      <c r="E15" s="500">
        <v>2016</v>
      </c>
      <c r="F15" s="16">
        <f t="shared" si="1"/>
        <v>20</v>
      </c>
      <c r="G15" s="342" t="b">
        <f t="shared" si="2"/>
        <v>0</v>
      </c>
      <c r="H15" s="343">
        <f t="shared" si="3"/>
        <v>1</v>
      </c>
      <c r="I15" s="371">
        <f t="shared" si="4"/>
        <v>20</v>
      </c>
      <c r="J15" s="371">
        <f t="shared" si="5"/>
        <v>0</v>
      </c>
      <c r="K15" s="371">
        <f t="shared" si="6"/>
        <v>0</v>
      </c>
      <c r="L15" s="371">
        <f t="shared" si="7"/>
        <v>0</v>
      </c>
      <c r="M15" s="371">
        <f t="shared" si="8"/>
        <v>0</v>
      </c>
      <c r="N15" s="371">
        <f t="shared" si="9"/>
        <v>0</v>
      </c>
    </row>
    <row r="16" spans="1:14" ht="31.5">
      <c r="A16" s="37">
        <v>7</v>
      </c>
      <c r="B16" s="6" t="s">
        <v>1180</v>
      </c>
      <c r="C16" s="211">
        <v>1</v>
      </c>
      <c r="D16" s="369" t="s">
        <v>714</v>
      </c>
      <c r="E16" s="211">
        <v>2018</v>
      </c>
      <c r="F16" s="16">
        <f t="shared" si="1"/>
        <v>10</v>
      </c>
      <c r="G16" s="342" t="b">
        <f t="shared" si="2"/>
        <v>0</v>
      </c>
      <c r="H16" s="343">
        <f t="shared" si="3"/>
        <v>1</v>
      </c>
      <c r="I16" s="371">
        <f t="shared" si="4"/>
        <v>10</v>
      </c>
      <c r="J16" s="371">
        <f t="shared" si="5"/>
        <v>0</v>
      </c>
      <c r="K16" s="371">
        <f t="shared" si="6"/>
        <v>0</v>
      </c>
      <c r="L16" s="371">
        <f t="shared" si="7"/>
        <v>0</v>
      </c>
      <c r="M16" s="371">
        <f t="shared" si="8"/>
        <v>0</v>
      </c>
      <c r="N16" s="371">
        <f t="shared" si="9"/>
        <v>0</v>
      </c>
    </row>
    <row r="17" spans="1:14" ht="31.5">
      <c r="A17" s="37">
        <v>8</v>
      </c>
      <c r="B17" s="6" t="s">
        <v>1188</v>
      </c>
      <c r="C17" s="211">
        <v>1</v>
      </c>
      <c r="D17" s="6" t="s">
        <v>715</v>
      </c>
      <c r="E17" s="211">
        <v>2016</v>
      </c>
      <c r="F17" s="16">
        <f t="shared" si="1"/>
        <v>6</v>
      </c>
      <c r="G17" s="342" t="b">
        <f t="shared" si="2"/>
        <v>0</v>
      </c>
      <c r="H17" s="343">
        <f t="shared" si="3"/>
        <v>2</v>
      </c>
      <c r="I17" s="371">
        <f t="shared" si="4"/>
        <v>0</v>
      </c>
      <c r="J17" s="371">
        <f t="shared" si="5"/>
        <v>6</v>
      </c>
      <c r="K17" s="371">
        <f t="shared" si="6"/>
        <v>0</v>
      </c>
      <c r="L17" s="371">
        <f t="shared" si="7"/>
        <v>0</v>
      </c>
      <c r="M17" s="371">
        <f t="shared" si="8"/>
        <v>0</v>
      </c>
      <c r="N17" s="371">
        <f t="shared" si="9"/>
        <v>0</v>
      </c>
    </row>
    <row r="18" spans="1:14" ht="31.5">
      <c r="A18" s="37">
        <v>9</v>
      </c>
      <c r="B18" s="6" t="s">
        <v>1187</v>
      </c>
      <c r="C18" s="211">
        <v>1</v>
      </c>
      <c r="D18" s="369" t="s">
        <v>714</v>
      </c>
      <c r="E18" s="211">
        <v>2016</v>
      </c>
      <c r="F18" s="16">
        <f t="shared" si="1"/>
        <v>10</v>
      </c>
      <c r="G18" s="342" t="b">
        <f t="shared" si="2"/>
        <v>0</v>
      </c>
      <c r="H18" s="343">
        <f t="shared" si="3"/>
        <v>2</v>
      </c>
      <c r="I18" s="371">
        <f t="shared" si="4"/>
        <v>10</v>
      </c>
      <c r="J18" s="371">
        <f t="shared" si="5"/>
        <v>0</v>
      </c>
      <c r="K18" s="371">
        <f t="shared" si="6"/>
        <v>0</v>
      </c>
      <c r="L18" s="371">
        <f t="shared" si="7"/>
        <v>0</v>
      </c>
      <c r="M18" s="371">
        <f t="shared" si="8"/>
        <v>0</v>
      </c>
      <c r="N18" s="371">
        <f t="shared" si="9"/>
        <v>0</v>
      </c>
    </row>
    <row r="19" spans="1:14">
      <c r="A19" s="37">
        <v>10</v>
      </c>
      <c r="B19" s="6" t="s">
        <v>1186</v>
      </c>
      <c r="C19" s="211">
        <v>1</v>
      </c>
      <c r="D19" s="369" t="s">
        <v>715</v>
      </c>
      <c r="E19" s="211">
        <v>2016</v>
      </c>
      <c r="F19" s="16">
        <f t="shared" si="1"/>
        <v>6</v>
      </c>
      <c r="G19" s="342" t="b">
        <f t="shared" si="2"/>
        <v>0</v>
      </c>
      <c r="H19" s="343">
        <f t="shared" si="3"/>
        <v>2</v>
      </c>
      <c r="I19" s="371">
        <f t="shared" si="4"/>
        <v>0</v>
      </c>
      <c r="J19" s="371">
        <f t="shared" si="5"/>
        <v>6</v>
      </c>
      <c r="K19" s="371">
        <f t="shared" si="6"/>
        <v>0</v>
      </c>
      <c r="L19" s="371">
        <f t="shared" si="7"/>
        <v>0</v>
      </c>
      <c r="M19" s="371">
        <f t="shared" si="8"/>
        <v>0</v>
      </c>
      <c r="N19" s="371">
        <f t="shared" si="9"/>
        <v>0</v>
      </c>
    </row>
    <row r="20" spans="1:14">
      <c r="A20" s="37">
        <v>11</v>
      </c>
      <c r="B20" s="6" t="s">
        <v>1185</v>
      </c>
      <c r="C20" s="211">
        <v>1</v>
      </c>
      <c r="D20" s="6" t="s">
        <v>715</v>
      </c>
      <c r="E20" s="211">
        <v>2018</v>
      </c>
      <c r="F20" s="16">
        <f t="shared" si="1"/>
        <v>6</v>
      </c>
      <c r="G20" s="342" t="b">
        <f t="shared" si="2"/>
        <v>0</v>
      </c>
      <c r="H20" s="343">
        <f t="shared" si="3"/>
        <v>2</v>
      </c>
      <c r="I20" s="371">
        <f t="shared" si="4"/>
        <v>0</v>
      </c>
      <c r="J20" s="371">
        <f t="shared" si="5"/>
        <v>6</v>
      </c>
      <c r="K20" s="371">
        <f t="shared" si="6"/>
        <v>0</v>
      </c>
      <c r="L20" s="371">
        <f t="shared" si="7"/>
        <v>0</v>
      </c>
      <c r="M20" s="371">
        <f t="shared" si="8"/>
        <v>0</v>
      </c>
      <c r="N20" s="371">
        <f t="shared" si="9"/>
        <v>0</v>
      </c>
    </row>
    <row r="21" spans="1:14" ht="31.5">
      <c r="A21" s="37">
        <v>12</v>
      </c>
      <c r="B21" s="6" t="s">
        <v>1179</v>
      </c>
      <c r="C21" s="499">
        <v>3</v>
      </c>
      <c r="D21" s="369" t="s">
        <v>714</v>
      </c>
      <c r="E21" s="500">
        <v>2018</v>
      </c>
      <c r="F21" s="16">
        <f t="shared" si="1"/>
        <v>30</v>
      </c>
      <c r="G21" s="342" t="b">
        <f t="shared" si="2"/>
        <v>0</v>
      </c>
      <c r="H21" s="343">
        <f t="shared" si="3"/>
        <v>1</v>
      </c>
      <c r="I21" s="371">
        <f t="shared" si="4"/>
        <v>30</v>
      </c>
      <c r="J21" s="371">
        <f t="shared" si="5"/>
        <v>0</v>
      </c>
      <c r="K21" s="371">
        <f t="shared" si="6"/>
        <v>0</v>
      </c>
      <c r="L21" s="371">
        <f t="shared" si="7"/>
        <v>0</v>
      </c>
      <c r="M21" s="371">
        <f t="shared" si="8"/>
        <v>0</v>
      </c>
      <c r="N21" s="371">
        <f t="shared" si="9"/>
        <v>0</v>
      </c>
    </row>
    <row r="22" spans="1:14">
      <c r="A22" s="37">
        <v>13</v>
      </c>
      <c r="B22" s="6" t="s">
        <v>1184</v>
      </c>
      <c r="C22" s="499">
        <v>1</v>
      </c>
      <c r="D22" s="369" t="s">
        <v>714</v>
      </c>
      <c r="E22" s="500">
        <v>2018</v>
      </c>
      <c r="F22" s="16">
        <f t="shared" si="1"/>
        <v>10</v>
      </c>
      <c r="G22" s="342" t="b">
        <f t="shared" si="2"/>
        <v>0</v>
      </c>
      <c r="H22" s="343">
        <f t="shared" si="3"/>
        <v>3</v>
      </c>
      <c r="I22" s="371">
        <f t="shared" si="4"/>
        <v>10</v>
      </c>
      <c r="J22" s="371">
        <f t="shared" si="5"/>
        <v>0</v>
      </c>
      <c r="K22" s="371">
        <f t="shared" si="6"/>
        <v>0</v>
      </c>
      <c r="L22" s="371">
        <f t="shared" si="7"/>
        <v>0</v>
      </c>
      <c r="M22" s="371">
        <f t="shared" si="8"/>
        <v>0</v>
      </c>
      <c r="N22" s="371">
        <f t="shared" si="9"/>
        <v>0</v>
      </c>
    </row>
    <row r="23" spans="1:14">
      <c r="A23" s="37">
        <v>14</v>
      </c>
      <c r="B23" s="6" t="s">
        <v>1183</v>
      </c>
      <c r="C23" s="211">
        <v>1</v>
      </c>
      <c r="D23" s="369" t="s">
        <v>714</v>
      </c>
      <c r="E23" s="500">
        <v>2019</v>
      </c>
      <c r="F23" s="16">
        <f t="shared" si="1"/>
        <v>10</v>
      </c>
      <c r="G23" s="342" t="b">
        <f t="shared" si="2"/>
        <v>0</v>
      </c>
      <c r="H23" s="343">
        <f t="shared" si="3"/>
        <v>3</v>
      </c>
      <c r="I23" s="371">
        <f t="shared" si="4"/>
        <v>10</v>
      </c>
      <c r="J23" s="371">
        <f t="shared" si="5"/>
        <v>0</v>
      </c>
      <c r="K23" s="371">
        <f t="shared" si="6"/>
        <v>0</v>
      </c>
      <c r="L23" s="371">
        <f t="shared" si="7"/>
        <v>0</v>
      </c>
      <c r="M23" s="371">
        <f t="shared" si="8"/>
        <v>0</v>
      </c>
      <c r="N23" s="371">
        <f t="shared" si="9"/>
        <v>0</v>
      </c>
    </row>
    <row r="24" spans="1:14" ht="31.5">
      <c r="A24" s="37">
        <v>15</v>
      </c>
      <c r="B24" s="6" t="s">
        <v>1179</v>
      </c>
      <c r="C24" s="499">
        <v>1</v>
      </c>
      <c r="D24" s="369" t="s">
        <v>714</v>
      </c>
      <c r="E24" s="500">
        <v>2019</v>
      </c>
      <c r="F24" s="16">
        <f t="shared" si="1"/>
        <v>10</v>
      </c>
      <c r="G24" s="342" t="b">
        <f t="shared" si="2"/>
        <v>0</v>
      </c>
      <c r="H24" s="343">
        <f t="shared" si="3"/>
        <v>1</v>
      </c>
      <c r="I24" s="371">
        <f t="shared" si="4"/>
        <v>10</v>
      </c>
      <c r="J24" s="371">
        <f t="shared" si="5"/>
        <v>0</v>
      </c>
      <c r="K24" s="371">
        <f t="shared" si="6"/>
        <v>0</v>
      </c>
      <c r="L24" s="371">
        <f t="shared" si="7"/>
        <v>0</v>
      </c>
      <c r="M24" s="371">
        <f t="shared" si="8"/>
        <v>0</v>
      </c>
      <c r="N24" s="371">
        <f t="shared" si="9"/>
        <v>0</v>
      </c>
    </row>
    <row r="25" spans="1:14" ht="31.5">
      <c r="A25" s="37">
        <v>16</v>
      </c>
      <c r="B25" s="6" t="s">
        <v>1179</v>
      </c>
      <c r="C25" s="499">
        <v>2</v>
      </c>
      <c r="D25" s="369" t="s">
        <v>714</v>
      </c>
      <c r="E25" s="500">
        <v>2020</v>
      </c>
      <c r="F25" s="16">
        <f t="shared" si="1"/>
        <v>20</v>
      </c>
      <c r="G25" s="342" t="b">
        <f t="shared" si="2"/>
        <v>0</v>
      </c>
      <c r="H25" s="343">
        <f t="shared" si="3"/>
        <v>1</v>
      </c>
      <c r="I25" s="371">
        <f t="shared" si="4"/>
        <v>20</v>
      </c>
      <c r="J25" s="371">
        <f t="shared" si="5"/>
        <v>0</v>
      </c>
      <c r="K25" s="371">
        <f t="shared" si="6"/>
        <v>0</v>
      </c>
      <c r="L25" s="371">
        <f t="shared" si="7"/>
        <v>0</v>
      </c>
      <c r="M25" s="371">
        <f t="shared" si="8"/>
        <v>0</v>
      </c>
      <c r="N25" s="371">
        <f t="shared" si="9"/>
        <v>0</v>
      </c>
    </row>
    <row r="26" spans="1:14" ht="63">
      <c r="A26" s="37">
        <v>17</v>
      </c>
      <c r="B26" s="6" t="s">
        <v>1181</v>
      </c>
      <c r="C26" s="211">
        <v>5</v>
      </c>
      <c r="D26" s="6" t="s">
        <v>717</v>
      </c>
      <c r="E26" s="211">
        <v>2019</v>
      </c>
      <c r="F26" s="16">
        <f>IF(OR($B26="",$C26="",,,$E26&lt;an_initial,$E26&gt;an_final,),"",HLOOKUP(D26,ii9punctaje,2,FALSE) * C26)</f>
        <v>25</v>
      </c>
      <c r="G26" s="342" t="b">
        <f>IF(nume_candidat="",FALSE,ISNUMBER(SEARCH(nume_candidat,$B26)))</f>
        <v>0</v>
      </c>
      <c r="H26" s="343">
        <f>LEN(B26)-LEN(SUBSTITUTE(B26,",",""))+1</f>
        <v>5</v>
      </c>
      <c r="I26" s="371">
        <f>IF(OR($B26="",$C26="",,,$E26&lt;an_initial,$E26&gt;an_final,),"",HLOOKUP(D26,ii9punctaje,2,FALSE)*C26*COUNTIF(D26,$I$7))</f>
        <v>0</v>
      </c>
      <c r="J26" s="371">
        <f>IF(OR($B26="",$C26="",,,$E26&lt;an_initial,$E26&gt;an_final,),"",HLOOKUP(D26,ii9punctaje,2,FALSE)*C26*COUNTIF(D26,$J$7))</f>
        <v>0</v>
      </c>
      <c r="K26" s="371">
        <f>IF(OR($B26="",$C26="",,,$E26&lt;an_initial,$E26&gt;an_final,),"",HLOOKUP(D26,ii9punctaje,2,FALSE)*C26*COUNTIF(D26,$K$7))</f>
        <v>0</v>
      </c>
      <c r="L26" s="371">
        <f>IF(OR($B26="",$C26="",,,$E26&lt;an_initial,$E26&gt;an_final,),"",HLOOKUP(D26,ii9punctaje,2,FALSE)*C26*COUNTIF(D26,$L$7))</f>
        <v>25</v>
      </c>
      <c r="M26" s="371">
        <f>IF(OR($B26="",$C26="",,,$E26&lt;an_initial,$E26&gt;an_final,),"",HLOOKUP(D26,ii9punctaje,2,FALSE)*C26*COUNTIF(D26,$M$7))</f>
        <v>0</v>
      </c>
      <c r="N26" s="371">
        <f>IF(OR($B26="",$C26="",,,$E26&lt;an_initial,$E26&gt;an_final,),"",HLOOKUP(D26,ii9punctaje,2,FALSE)*C26*COUNTIF(D26,$N$7))</f>
        <v>0</v>
      </c>
    </row>
    <row r="27" spans="1:14" ht="31.5">
      <c r="A27" s="37">
        <v>18</v>
      </c>
      <c r="B27" s="6" t="s">
        <v>1179</v>
      </c>
      <c r="C27" s="499">
        <v>1</v>
      </c>
      <c r="D27" s="369" t="s">
        <v>714</v>
      </c>
      <c r="E27" s="500">
        <v>2019</v>
      </c>
      <c r="F27" s="16">
        <f>IF(OR($B27="",$C27="",,,$E27&lt;an_initial,$E27&gt;an_final,),"",HLOOKUP(D27,ii9punctaje,2,FALSE) * C27)</f>
        <v>10</v>
      </c>
      <c r="G27" s="342" t="b">
        <f>IF(nume_candidat="",FALSE,ISNUMBER(SEARCH(nume_candidat,$B27)))</f>
        <v>0</v>
      </c>
      <c r="H27" s="343">
        <f>LEN(B27)-LEN(SUBSTITUTE(B27,",",""))+1</f>
        <v>1</v>
      </c>
      <c r="I27" s="371">
        <f>IF(OR($B27="",$C27="",,,$E27&lt;an_initial,$E27&gt;an_final,),"",HLOOKUP(D27,ii9punctaje,2,FALSE)*C27*COUNTIF(D27,$I$7))</f>
        <v>10</v>
      </c>
      <c r="J27" s="371">
        <f>IF(OR($B27="",$C27="",,,$E27&lt;an_initial,$E27&gt;an_final,),"",HLOOKUP(D27,ii9punctaje,2,FALSE)*C27*COUNTIF(D27,$J$7))</f>
        <v>0</v>
      </c>
      <c r="K27" s="371">
        <f>IF(OR($B27="",$C27="",,,$E27&lt;an_initial,$E27&gt;an_final,),"",HLOOKUP(D27,ii9punctaje,2,FALSE)*C27*COUNTIF(D27,$K$7))</f>
        <v>0</v>
      </c>
      <c r="L27" s="371">
        <f>IF(OR($B27="",$C27="",,,$E27&lt;an_initial,$E27&gt;an_final,),"",HLOOKUP(D27,ii9punctaje,2,FALSE)*C27*COUNTIF(D27,$L$7))</f>
        <v>0</v>
      </c>
      <c r="M27" s="371">
        <f>IF(OR($B27="",$C27="",,,$E27&lt;an_initial,$E27&gt;an_final,),"",HLOOKUP(D27,ii9punctaje,2,FALSE)*C27*COUNTIF(D27,$M$7))</f>
        <v>0</v>
      </c>
      <c r="N27" s="371">
        <f>IF(OR($B27="",$C27="",,,$E27&lt;an_initial,$E27&gt;an_final,),"",HLOOKUP(D27,ii9punctaje,2,FALSE)*C27*COUNTIF(D27,$N$7))</f>
        <v>0</v>
      </c>
    </row>
    <row r="28" spans="1:14" ht="47.25">
      <c r="A28" s="37">
        <v>19</v>
      </c>
      <c r="B28" s="6" t="s">
        <v>1182</v>
      </c>
      <c r="C28" s="211">
        <v>2</v>
      </c>
      <c r="D28" s="6" t="s">
        <v>718</v>
      </c>
      <c r="E28" s="211">
        <v>2017</v>
      </c>
      <c r="F28" s="16">
        <f>IF(OR($B28="",$C28="",,,$E28&lt;an_initial,$E28&gt;an_final,),"",HLOOKUP(D28,ii9punctaje,2,FALSE) * C28)</f>
        <v>6</v>
      </c>
      <c r="G28" s="342" t="b">
        <f>IF(nume_candidat="",FALSE,ISNUMBER(SEARCH(nume_candidat,$B28)))</f>
        <v>0</v>
      </c>
      <c r="H28" s="343">
        <f>LEN(B28)-LEN(SUBSTITUTE(B28,",",""))+1</f>
        <v>3</v>
      </c>
      <c r="I28" s="371">
        <f>IF(OR($B28="",$C28="",,,$E28&lt;an_initial,$E28&gt;an_final,),"",HLOOKUP(D28,ii9punctaje,2,FALSE)*C28*COUNTIF(D28,$I$7))</f>
        <v>0</v>
      </c>
      <c r="J28" s="371">
        <f>IF(OR($B28="",$C28="",,,$E28&lt;an_initial,$E28&gt;an_final,),"",HLOOKUP(D28,ii9punctaje,2,FALSE)*C28*COUNTIF(D28,$J$7))</f>
        <v>0</v>
      </c>
      <c r="K28" s="371">
        <f>IF(OR($B28="",$C28="",,,$E28&lt;an_initial,$E28&gt;an_final,),"",HLOOKUP(D28,ii9punctaje,2,FALSE)*C28*COUNTIF(D28,$K$7))</f>
        <v>0</v>
      </c>
      <c r="L28" s="371">
        <f>IF(OR($B28="",$C28="",,,$E28&lt;an_initial,$E28&gt;an_final,),"",HLOOKUP(D28,ii9punctaje,2,FALSE)*C28*COUNTIF(D28,$L$7))</f>
        <v>0</v>
      </c>
      <c r="M28" s="371">
        <f>IF(OR($B28="",$C28="",,,$E28&lt;an_initial,$E28&gt;an_final,),"",HLOOKUP(D28,ii9punctaje,2,FALSE)*C28*COUNTIF(D28,$M$7))</f>
        <v>6</v>
      </c>
      <c r="N28" s="371">
        <f>IF(OR($B28="",$C28="",,,$E28&lt;an_initial,$E28&gt;an_final,),"",HLOOKUP(D28,ii9punctaje,2,FALSE)*C28*COUNTIF(D28,$N$7))</f>
        <v>0</v>
      </c>
    </row>
    <row r="29" spans="1:14">
      <c r="A29" s="37">
        <v>20</v>
      </c>
      <c r="B29" s="6"/>
      <c r="C29" s="211"/>
      <c r="D29" s="6"/>
      <c r="E29" s="211"/>
      <c r="F29" s="16" t="str">
        <f t="shared" si="1"/>
        <v/>
      </c>
      <c r="G29" s="342" t="b">
        <f t="shared" si="2"/>
        <v>0</v>
      </c>
      <c r="H29" s="343">
        <f t="shared" si="3"/>
        <v>1</v>
      </c>
      <c r="I29" s="371" t="str">
        <f t="shared" si="4"/>
        <v/>
      </c>
      <c r="J29" s="371" t="str">
        <f t="shared" si="5"/>
        <v/>
      </c>
      <c r="K29" s="371" t="str">
        <f t="shared" si="6"/>
        <v/>
      </c>
      <c r="L29" s="371" t="str">
        <f t="shared" si="7"/>
        <v/>
      </c>
      <c r="M29" s="371" t="str">
        <f t="shared" si="8"/>
        <v/>
      </c>
      <c r="N29" s="371" t="str">
        <f t="shared" si="9"/>
        <v/>
      </c>
    </row>
    <row r="30" spans="1:14">
      <c r="A30" s="37">
        <v>21</v>
      </c>
      <c r="B30" s="6"/>
      <c r="C30" s="211"/>
      <c r="D30" s="6"/>
      <c r="E30" s="211"/>
      <c r="F30" s="16" t="str">
        <f t="shared" si="1"/>
        <v/>
      </c>
      <c r="G30" s="342" t="b">
        <f t="shared" si="2"/>
        <v>0</v>
      </c>
      <c r="H30" s="343">
        <f t="shared" si="3"/>
        <v>1</v>
      </c>
      <c r="I30" s="371" t="str">
        <f t="shared" si="4"/>
        <v/>
      </c>
      <c r="J30" s="371" t="str">
        <f t="shared" si="5"/>
        <v/>
      </c>
      <c r="K30" s="371" t="str">
        <f t="shared" si="6"/>
        <v/>
      </c>
      <c r="L30" s="371" t="str">
        <f t="shared" si="7"/>
        <v/>
      </c>
      <c r="M30" s="371" t="str">
        <f t="shared" si="8"/>
        <v/>
      </c>
      <c r="N30" s="371" t="str">
        <f t="shared" si="9"/>
        <v/>
      </c>
    </row>
    <row r="31" spans="1:14">
      <c r="A31" s="37">
        <v>22</v>
      </c>
      <c r="B31" s="6"/>
      <c r="C31" s="211"/>
      <c r="D31" s="6"/>
      <c r="E31" s="211"/>
      <c r="F31" s="16" t="str">
        <f t="shared" si="1"/>
        <v/>
      </c>
      <c r="G31" s="342" t="b">
        <f t="shared" si="2"/>
        <v>0</v>
      </c>
      <c r="H31" s="343">
        <f t="shared" si="3"/>
        <v>1</v>
      </c>
      <c r="I31" s="371" t="str">
        <f t="shared" si="4"/>
        <v/>
      </c>
      <c r="J31" s="371" t="str">
        <f t="shared" si="5"/>
        <v/>
      </c>
      <c r="K31" s="371" t="str">
        <f t="shared" si="6"/>
        <v/>
      </c>
      <c r="L31" s="371" t="str">
        <f t="shared" si="7"/>
        <v/>
      </c>
      <c r="M31" s="371" t="str">
        <f t="shared" si="8"/>
        <v/>
      </c>
      <c r="N31" s="371" t="str">
        <f t="shared" si="9"/>
        <v/>
      </c>
    </row>
    <row r="32" spans="1:14">
      <c r="A32" s="37">
        <v>23</v>
      </c>
      <c r="B32" s="6"/>
      <c r="C32" s="211"/>
      <c r="D32" s="6"/>
      <c r="E32" s="211"/>
      <c r="F32" s="16" t="str">
        <f t="shared" si="1"/>
        <v/>
      </c>
      <c r="G32" s="342" t="b">
        <f t="shared" si="2"/>
        <v>0</v>
      </c>
      <c r="H32" s="343">
        <f t="shared" si="3"/>
        <v>1</v>
      </c>
      <c r="I32" s="371" t="str">
        <f t="shared" si="4"/>
        <v/>
      </c>
      <c r="J32" s="371" t="str">
        <f t="shared" si="5"/>
        <v/>
      </c>
      <c r="K32" s="371" t="str">
        <f t="shared" si="6"/>
        <v/>
      </c>
      <c r="L32" s="371" t="str">
        <f t="shared" si="7"/>
        <v/>
      </c>
      <c r="M32" s="371" t="str">
        <f t="shared" si="8"/>
        <v/>
      </c>
      <c r="N32" s="371" t="str">
        <f t="shared" si="9"/>
        <v/>
      </c>
    </row>
    <row r="33" spans="1:14">
      <c r="A33" s="37">
        <v>24</v>
      </c>
      <c r="B33" s="6"/>
      <c r="C33" s="211"/>
      <c r="D33" s="6"/>
      <c r="E33" s="211"/>
      <c r="F33" s="16" t="str">
        <f t="shared" si="1"/>
        <v/>
      </c>
      <c r="G33" s="342" t="b">
        <f t="shared" si="2"/>
        <v>0</v>
      </c>
      <c r="H33" s="343">
        <f t="shared" si="3"/>
        <v>1</v>
      </c>
      <c r="I33" s="371" t="str">
        <f t="shared" si="4"/>
        <v/>
      </c>
      <c r="J33" s="371" t="str">
        <f t="shared" si="5"/>
        <v/>
      </c>
      <c r="K33" s="371" t="str">
        <f t="shared" si="6"/>
        <v/>
      </c>
      <c r="L33" s="371" t="str">
        <f t="shared" si="7"/>
        <v/>
      </c>
      <c r="M33" s="371" t="str">
        <f t="shared" si="8"/>
        <v/>
      </c>
      <c r="N33" s="371" t="str">
        <f t="shared" si="9"/>
        <v/>
      </c>
    </row>
    <row r="34" spans="1:14">
      <c r="A34" s="37">
        <v>25</v>
      </c>
      <c r="B34" s="6"/>
      <c r="C34" s="211"/>
      <c r="D34" s="6"/>
      <c r="E34" s="211"/>
      <c r="F34" s="16" t="str">
        <f t="shared" si="1"/>
        <v/>
      </c>
      <c r="G34" s="342" t="b">
        <f t="shared" si="2"/>
        <v>0</v>
      </c>
      <c r="H34" s="343">
        <f t="shared" si="3"/>
        <v>1</v>
      </c>
      <c r="I34" s="371" t="str">
        <f t="shared" si="4"/>
        <v/>
      </c>
      <c r="J34" s="371" t="str">
        <f t="shared" si="5"/>
        <v/>
      </c>
      <c r="K34" s="371" t="str">
        <f t="shared" si="6"/>
        <v/>
      </c>
      <c r="L34" s="371" t="str">
        <f t="shared" si="7"/>
        <v/>
      </c>
      <c r="M34" s="371" t="str">
        <f t="shared" si="8"/>
        <v/>
      </c>
      <c r="N34" s="371" t="str">
        <f t="shared" si="9"/>
        <v/>
      </c>
    </row>
    <row r="35" spans="1:14">
      <c r="A35" s="37">
        <v>26</v>
      </c>
      <c r="B35" s="6"/>
      <c r="C35" s="211"/>
      <c r="D35" s="6"/>
      <c r="E35" s="211"/>
      <c r="F35" s="16" t="str">
        <f t="shared" si="1"/>
        <v/>
      </c>
      <c r="G35" s="342" t="b">
        <f t="shared" si="2"/>
        <v>0</v>
      </c>
      <c r="H35" s="343">
        <f t="shared" si="3"/>
        <v>1</v>
      </c>
      <c r="I35" s="371" t="str">
        <f t="shared" si="4"/>
        <v/>
      </c>
      <c r="J35" s="371" t="str">
        <f t="shared" si="5"/>
        <v/>
      </c>
      <c r="K35" s="371" t="str">
        <f t="shared" si="6"/>
        <v/>
      </c>
      <c r="L35" s="371" t="str">
        <f t="shared" si="7"/>
        <v/>
      </c>
      <c r="M35" s="371" t="str">
        <f t="shared" si="8"/>
        <v/>
      </c>
      <c r="N35" s="371" t="str">
        <f t="shared" si="9"/>
        <v/>
      </c>
    </row>
    <row r="36" spans="1:14">
      <c r="A36" s="37">
        <v>27</v>
      </c>
      <c r="B36" s="6"/>
      <c r="C36" s="211"/>
      <c r="D36" s="6"/>
      <c r="E36" s="211"/>
      <c r="F36" s="16" t="str">
        <f t="shared" si="1"/>
        <v/>
      </c>
      <c r="G36" s="342" t="b">
        <f t="shared" si="2"/>
        <v>0</v>
      </c>
      <c r="H36" s="343">
        <f t="shared" si="3"/>
        <v>1</v>
      </c>
      <c r="I36" s="371" t="str">
        <f t="shared" si="4"/>
        <v/>
      </c>
      <c r="J36" s="371" t="str">
        <f t="shared" si="5"/>
        <v/>
      </c>
      <c r="K36" s="371" t="str">
        <f t="shared" si="6"/>
        <v/>
      </c>
      <c r="L36" s="371" t="str">
        <f t="shared" si="7"/>
        <v/>
      </c>
      <c r="M36" s="371" t="str">
        <f t="shared" si="8"/>
        <v/>
      </c>
      <c r="N36" s="371" t="str">
        <f t="shared" si="9"/>
        <v/>
      </c>
    </row>
    <row r="37" spans="1:14">
      <c r="A37" s="37">
        <v>28</v>
      </c>
      <c r="B37" s="6"/>
      <c r="C37" s="211"/>
      <c r="D37" s="6"/>
      <c r="E37" s="211"/>
      <c r="F37" s="16" t="str">
        <f t="shared" si="1"/>
        <v/>
      </c>
      <c r="G37" s="342" t="b">
        <f t="shared" si="2"/>
        <v>0</v>
      </c>
      <c r="H37" s="343">
        <f t="shared" si="3"/>
        <v>1</v>
      </c>
      <c r="I37" s="371" t="str">
        <f t="shared" si="4"/>
        <v/>
      </c>
      <c r="J37" s="371" t="str">
        <f t="shared" si="5"/>
        <v/>
      </c>
      <c r="K37" s="371" t="str">
        <f t="shared" si="6"/>
        <v/>
      </c>
      <c r="L37" s="371" t="str">
        <f t="shared" si="7"/>
        <v/>
      </c>
      <c r="M37" s="371" t="str">
        <f t="shared" si="8"/>
        <v/>
      </c>
      <c r="N37" s="371" t="str">
        <f t="shared" si="9"/>
        <v/>
      </c>
    </row>
    <row r="38" spans="1:14">
      <c r="A38" s="37">
        <v>29</v>
      </c>
      <c r="B38" s="6"/>
      <c r="C38" s="211"/>
      <c r="D38" s="6"/>
      <c r="E38" s="211"/>
      <c r="F38" s="16" t="str">
        <f t="shared" si="1"/>
        <v/>
      </c>
      <c r="G38" s="342" t="b">
        <f t="shared" si="2"/>
        <v>0</v>
      </c>
      <c r="H38" s="343">
        <f t="shared" si="3"/>
        <v>1</v>
      </c>
      <c r="I38" s="371" t="str">
        <f t="shared" si="4"/>
        <v/>
      </c>
      <c r="J38" s="371" t="str">
        <f t="shared" si="5"/>
        <v/>
      </c>
      <c r="K38" s="371" t="str">
        <f t="shared" si="6"/>
        <v/>
      </c>
      <c r="L38" s="371" t="str">
        <f t="shared" si="7"/>
        <v/>
      </c>
      <c r="M38" s="371" t="str">
        <f t="shared" si="8"/>
        <v/>
      </c>
      <c r="N38" s="371" t="str">
        <f t="shared" si="9"/>
        <v/>
      </c>
    </row>
    <row r="39" spans="1:14">
      <c r="A39" s="37">
        <v>30</v>
      </c>
      <c r="B39" s="6"/>
      <c r="C39" s="211"/>
      <c r="D39" s="6"/>
      <c r="E39" s="211"/>
      <c r="F39" s="16" t="str">
        <f t="shared" si="1"/>
        <v/>
      </c>
      <c r="G39" s="342" t="b">
        <f t="shared" si="2"/>
        <v>0</v>
      </c>
      <c r="H39" s="343">
        <f t="shared" si="3"/>
        <v>1</v>
      </c>
      <c r="I39" s="371" t="str">
        <f t="shared" si="4"/>
        <v/>
      </c>
      <c r="J39" s="371" t="str">
        <f t="shared" si="5"/>
        <v/>
      </c>
      <c r="K39" s="371" t="str">
        <f t="shared" si="6"/>
        <v/>
      </c>
      <c r="L39" s="371" t="str">
        <f t="shared" si="7"/>
        <v/>
      </c>
      <c r="M39" s="371" t="str">
        <f t="shared" si="8"/>
        <v/>
      </c>
      <c r="N39" s="371" t="str">
        <f t="shared" si="9"/>
        <v/>
      </c>
    </row>
    <row r="40" spans="1:14">
      <c r="A40" s="37">
        <v>31</v>
      </c>
      <c r="B40" s="6"/>
      <c r="C40" s="211"/>
      <c r="D40" s="6"/>
      <c r="E40" s="211"/>
      <c r="F40" s="16" t="str">
        <f t="shared" si="1"/>
        <v/>
      </c>
      <c r="G40" s="342" t="b">
        <f t="shared" si="2"/>
        <v>0</v>
      </c>
      <c r="H40" s="343">
        <f t="shared" si="3"/>
        <v>1</v>
      </c>
      <c r="I40" s="371" t="str">
        <f t="shared" si="4"/>
        <v/>
      </c>
      <c r="J40" s="371" t="str">
        <f t="shared" si="5"/>
        <v/>
      </c>
      <c r="K40" s="371" t="str">
        <f t="shared" si="6"/>
        <v/>
      </c>
      <c r="L40" s="371" t="str">
        <f t="shared" si="7"/>
        <v/>
      </c>
      <c r="M40" s="371" t="str">
        <f t="shared" si="8"/>
        <v/>
      </c>
      <c r="N40" s="371" t="str">
        <f t="shared" si="9"/>
        <v/>
      </c>
    </row>
    <row r="41" spans="1:14">
      <c r="A41" s="37">
        <v>32</v>
      </c>
      <c r="B41" s="6"/>
      <c r="C41" s="211"/>
      <c r="D41" s="6"/>
      <c r="E41" s="211"/>
      <c r="F41" s="16" t="str">
        <f t="shared" si="1"/>
        <v/>
      </c>
      <c r="G41" s="342" t="b">
        <f t="shared" si="2"/>
        <v>0</v>
      </c>
      <c r="H41" s="343">
        <f t="shared" si="3"/>
        <v>1</v>
      </c>
      <c r="I41" s="371" t="str">
        <f t="shared" si="4"/>
        <v/>
      </c>
      <c r="J41" s="371" t="str">
        <f t="shared" si="5"/>
        <v/>
      </c>
      <c r="K41" s="371" t="str">
        <f t="shared" si="6"/>
        <v/>
      </c>
      <c r="L41" s="371" t="str">
        <f t="shared" si="7"/>
        <v/>
      </c>
      <c r="M41" s="371" t="str">
        <f t="shared" si="8"/>
        <v/>
      </c>
      <c r="N41" s="371" t="str">
        <f t="shared" si="9"/>
        <v/>
      </c>
    </row>
    <row r="42" spans="1:14">
      <c r="A42" s="37">
        <v>33</v>
      </c>
      <c r="B42" s="6"/>
      <c r="C42" s="211"/>
      <c r="D42" s="6"/>
      <c r="E42" s="211"/>
      <c r="F42" s="16" t="str">
        <f t="shared" si="1"/>
        <v/>
      </c>
      <c r="G42" s="342" t="b">
        <f t="shared" si="2"/>
        <v>0</v>
      </c>
      <c r="H42" s="343">
        <f t="shared" ref="H42:H73" si="10">LEN(B42)-LEN(SUBSTITUTE(B42,",",""))+1</f>
        <v>1</v>
      </c>
      <c r="I42" s="371" t="str">
        <f t="shared" si="4"/>
        <v/>
      </c>
      <c r="J42" s="371" t="str">
        <f t="shared" si="5"/>
        <v/>
      </c>
      <c r="K42" s="371" t="str">
        <f t="shared" si="6"/>
        <v/>
      </c>
      <c r="L42" s="371" t="str">
        <f t="shared" si="7"/>
        <v/>
      </c>
      <c r="M42" s="371" t="str">
        <f t="shared" si="8"/>
        <v/>
      </c>
      <c r="N42" s="371" t="str">
        <f t="shared" si="9"/>
        <v/>
      </c>
    </row>
    <row r="43" spans="1:14">
      <c r="A43" s="37">
        <v>34</v>
      </c>
      <c r="B43" s="6"/>
      <c r="C43" s="211"/>
      <c r="D43" s="6"/>
      <c r="E43" s="211"/>
      <c r="F43" s="16" t="str">
        <f t="shared" si="1"/>
        <v/>
      </c>
      <c r="G43" s="342" t="b">
        <f t="shared" si="2"/>
        <v>0</v>
      </c>
      <c r="H43" s="343">
        <f t="shared" si="10"/>
        <v>1</v>
      </c>
      <c r="I43" s="371" t="str">
        <f t="shared" si="4"/>
        <v/>
      </c>
      <c r="J43" s="371" t="str">
        <f t="shared" si="5"/>
        <v/>
      </c>
      <c r="K43" s="371" t="str">
        <f t="shared" si="6"/>
        <v/>
      </c>
      <c r="L43" s="371" t="str">
        <f t="shared" si="7"/>
        <v/>
      </c>
      <c r="M43" s="371" t="str">
        <f t="shared" si="8"/>
        <v/>
      </c>
      <c r="N43" s="371" t="str">
        <f t="shared" si="9"/>
        <v/>
      </c>
    </row>
    <row r="44" spans="1:14">
      <c r="A44" s="37">
        <v>35</v>
      </c>
      <c r="B44" s="6"/>
      <c r="C44" s="211"/>
      <c r="D44" s="6"/>
      <c r="E44" s="211"/>
      <c r="F44" s="16" t="str">
        <f t="shared" si="1"/>
        <v/>
      </c>
      <c r="G44" s="342" t="b">
        <f t="shared" si="2"/>
        <v>0</v>
      </c>
      <c r="H44" s="343">
        <f t="shared" si="10"/>
        <v>1</v>
      </c>
      <c r="I44" s="371" t="str">
        <f t="shared" si="4"/>
        <v/>
      </c>
      <c r="J44" s="371" t="str">
        <f t="shared" si="5"/>
        <v/>
      </c>
      <c r="K44" s="371" t="str">
        <f t="shared" si="6"/>
        <v/>
      </c>
      <c r="L44" s="371" t="str">
        <f t="shared" si="7"/>
        <v/>
      </c>
      <c r="M44" s="371" t="str">
        <f t="shared" si="8"/>
        <v/>
      </c>
      <c r="N44" s="371" t="str">
        <f t="shared" si="9"/>
        <v/>
      </c>
    </row>
    <row r="45" spans="1:14">
      <c r="A45" s="37">
        <v>36</v>
      </c>
      <c r="B45" s="6"/>
      <c r="C45" s="211"/>
      <c r="D45" s="6"/>
      <c r="E45" s="211"/>
      <c r="F45" s="16" t="str">
        <f t="shared" si="1"/>
        <v/>
      </c>
      <c r="G45" s="342" t="b">
        <f t="shared" si="2"/>
        <v>0</v>
      </c>
      <c r="H45" s="343">
        <f t="shared" si="10"/>
        <v>1</v>
      </c>
      <c r="I45" s="371" t="str">
        <f t="shared" si="4"/>
        <v/>
      </c>
      <c r="J45" s="371" t="str">
        <f t="shared" si="5"/>
        <v/>
      </c>
      <c r="K45" s="371" t="str">
        <f t="shared" si="6"/>
        <v/>
      </c>
      <c r="L45" s="371" t="str">
        <f t="shared" si="7"/>
        <v/>
      </c>
      <c r="M45" s="371" t="str">
        <f t="shared" si="8"/>
        <v/>
      </c>
      <c r="N45" s="371" t="str">
        <f t="shared" si="9"/>
        <v/>
      </c>
    </row>
    <row r="46" spans="1:14">
      <c r="A46" s="37">
        <v>37</v>
      </c>
      <c r="B46" s="6"/>
      <c r="C46" s="211"/>
      <c r="D46" s="6"/>
      <c r="E46" s="211"/>
      <c r="F46" s="16" t="str">
        <f t="shared" si="1"/>
        <v/>
      </c>
      <c r="G46" s="342" t="b">
        <f t="shared" si="2"/>
        <v>0</v>
      </c>
      <c r="H46" s="343">
        <f t="shared" si="10"/>
        <v>1</v>
      </c>
      <c r="I46" s="371" t="str">
        <f t="shared" si="4"/>
        <v/>
      </c>
      <c r="J46" s="371" t="str">
        <f t="shared" si="5"/>
        <v/>
      </c>
      <c r="K46" s="371" t="str">
        <f t="shared" si="6"/>
        <v/>
      </c>
      <c r="L46" s="371" t="str">
        <f t="shared" si="7"/>
        <v/>
      </c>
      <c r="M46" s="371" t="str">
        <f t="shared" si="8"/>
        <v/>
      </c>
      <c r="N46" s="371" t="str">
        <f t="shared" si="9"/>
        <v/>
      </c>
    </row>
    <row r="47" spans="1:14">
      <c r="A47" s="37">
        <v>38</v>
      </c>
      <c r="B47" s="6"/>
      <c r="C47" s="211"/>
      <c r="D47" s="6"/>
      <c r="E47" s="211"/>
      <c r="F47" s="16" t="str">
        <f t="shared" si="1"/>
        <v/>
      </c>
      <c r="G47" s="342" t="b">
        <f t="shared" si="2"/>
        <v>0</v>
      </c>
      <c r="H47" s="343">
        <f t="shared" si="10"/>
        <v>1</v>
      </c>
      <c r="I47" s="371" t="str">
        <f t="shared" si="4"/>
        <v/>
      </c>
      <c r="J47" s="371" t="str">
        <f t="shared" si="5"/>
        <v/>
      </c>
      <c r="K47" s="371" t="str">
        <f t="shared" si="6"/>
        <v/>
      </c>
      <c r="L47" s="371" t="str">
        <f t="shared" si="7"/>
        <v/>
      </c>
      <c r="M47" s="371" t="str">
        <f t="shared" si="8"/>
        <v/>
      </c>
      <c r="N47" s="371" t="str">
        <f t="shared" si="9"/>
        <v/>
      </c>
    </row>
    <row r="48" spans="1:14">
      <c r="A48" s="37">
        <v>39</v>
      </c>
      <c r="B48" s="6"/>
      <c r="C48" s="211"/>
      <c r="D48" s="6"/>
      <c r="E48" s="211"/>
      <c r="F48" s="16" t="str">
        <f t="shared" si="1"/>
        <v/>
      </c>
      <c r="G48" s="342" t="b">
        <f t="shared" si="2"/>
        <v>0</v>
      </c>
      <c r="H48" s="343">
        <f t="shared" si="10"/>
        <v>1</v>
      </c>
      <c r="I48" s="371" t="str">
        <f t="shared" si="4"/>
        <v/>
      </c>
      <c r="J48" s="371" t="str">
        <f t="shared" si="5"/>
        <v/>
      </c>
      <c r="K48" s="371" t="str">
        <f t="shared" si="6"/>
        <v/>
      </c>
      <c r="L48" s="371" t="str">
        <f t="shared" si="7"/>
        <v/>
      </c>
      <c r="M48" s="371" t="str">
        <f t="shared" si="8"/>
        <v/>
      </c>
      <c r="N48" s="371" t="str">
        <f t="shared" si="9"/>
        <v/>
      </c>
    </row>
    <row r="49" spans="1:14">
      <c r="A49" s="37">
        <v>40</v>
      </c>
      <c r="B49" s="6"/>
      <c r="C49" s="211"/>
      <c r="D49" s="6"/>
      <c r="E49" s="211"/>
      <c r="F49" s="16" t="str">
        <f t="shared" si="1"/>
        <v/>
      </c>
      <c r="G49" s="342" t="b">
        <f t="shared" si="2"/>
        <v>0</v>
      </c>
      <c r="H49" s="343">
        <f t="shared" si="10"/>
        <v>1</v>
      </c>
      <c r="I49" s="371" t="str">
        <f t="shared" si="4"/>
        <v/>
      </c>
      <c r="J49" s="371" t="str">
        <f t="shared" si="5"/>
        <v/>
      </c>
      <c r="K49" s="371" t="str">
        <f t="shared" si="6"/>
        <v/>
      </c>
      <c r="L49" s="371" t="str">
        <f t="shared" si="7"/>
        <v/>
      </c>
      <c r="M49" s="371" t="str">
        <f t="shared" si="8"/>
        <v/>
      </c>
      <c r="N49" s="371" t="str">
        <f t="shared" si="9"/>
        <v/>
      </c>
    </row>
    <row r="50" spans="1:14">
      <c r="A50" s="37">
        <v>41</v>
      </c>
      <c r="B50" s="6"/>
      <c r="C50" s="211"/>
      <c r="D50" s="6"/>
      <c r="E50" s="211"/>
      <c r="F50" s="16" t="str">
        <f t="shared" si="1"/>
        <v/>
      </c>
      <c r="G50" s="342" t="b">
        <f t="shared" si="2"/>
        <v>0</v>
      </c>
      <c r="H50" s="343">
        <f t="shared" si="10"/>
        <v>1</v>
      </c>
      <c r="I50" s="371" t="str">
        <f t="shared" si="4"/>
        <v/>
      </c>
      <c r="J50" s="371" t="str">
        <f t="shared" si="5"/>
        <v/>
      </c>
      <c r="K50" s="371" t="str">
        <f t="shared" si="6"/>
        <v/>
      </c>
      <c r="L50" s="371" t="str">
        <f t="shared" si="7"/>
        <v/>
      </c>
      <c r="M50" s="371" t="str">
        <f t="shared" si="8"/>
        <v/>
      </c>
      <c r="N50" s="371" t="str">
        <f t="shared" si="9"/>
        <v/>
      </c>
    </row>
    <row r="51" spans="1:14">
      <c r="A51" s="37">
        <v>42</v>
      </c>
      <c r="B51" s="6"/>
      <c r="C51" s="211"/>
      <c r="D51" s="6"/>
      <c r="E51" s="211"/>
      <c r="F51" s="16" t="str">
        <f t="shared" si="1"/>
        <v/>
      </c>
      <c r="G51" s="342" t="b">
        <f t="shared" si="2"/>
        <v>0</v>
      </c>
      <c r="H51" s="343">
        <f t="shared" si="10"/>
        <v>1</v>
      </c>
      <c r="I51" s="371" t="str">
        <f t="shared" si="4"/>
        <v/>
      </c>
      <c r="J51" s="371" t="str">
        <f t="shared" si="5"/>
        <v/>
      </c>
      <c r="K51" s="371" t="str">
        <f t="shared" si="6"/>
        <v/>
      </c>
      <c r="L51" s="371" t="str">
        <f t="shared" si="7"/>
        <v/>
      </c>
      <c r="M51" s="371" t="str">
        <f t="shared" si="8"/>
        <v/>
      </c>
      <c r="N51" s="371" t="str">
        <f t="shared" si="9"/>
        <v/>
      </c>
    </row>
    <row r="52" spans="1:14">
      <c r="A52" s="37">
        <v>43</v>
      </c>
      <c r="B52" s="6"/>
      <c r="C52" s="211"/>
      <c r="D52" s="6"/>
      <c r="E52" s="211"/>
      <c r="F52" s="16" t="str">
        <f t="shared" si="1"/>
        <v/>
      </c>
      <c r="G52" s="342" t="b">
        <f t="shared" si="2"/>
        <v>0</v>
      </c>
      <c r="H52" s="343">
        <f t="shared" si="10"/>
        <v>1</v>
      </c>
      <c r="I52" s="371" t="str">
        <f t="shared" si="4"/>
        <v/>
      </c>
      <c r="J52" s="371" t="str">
        <f t="shared" si="5"/>
        <v/>
      </c>
      <c r="K52" s="371" t="str">
        <f t="shared" si="6"/>
        <v/>
      </c>
      <c r="L52" s="371" t="str">
        <f t="shared" si="7"/>
        <v/>
      </c>
      <c r="M52" s="371" t="str">
        <f t="shared" si="8"/>
        <v/>
      </c>
      <c r="N52" s="371" t="str">
        <f t="shared" si="9"/>
        <v/>
      </c>
    </row>
    <row r="53" spans="1:14">
      <c r="A53" s="37">
        <v>44</v>
      </c>
      <c r="B53" s="6"/>
      <c r="C53" s="211"/>
      <c r="D53" s="6"/>
      <c r="E53" s="211"/>
      <c r="F53" s="16" t="str">
        <f t="shared" si="1"/>
        <v/>
      </c>
      <c r="G53" s="342" t="b">
        <f t="shared" si="2"/>
        <v>0</v>
      </c>
      <c r="H53" s="343">
        <f t="shared" si="10"/>
        <v>1</v>
      </c>
      <c r="I53" s="371" t="str">
        <f t="shared" si="4"/>
        <v/>
      </c>
      <c r="J53" s="371" t="str">
        <f t="shared" si="5"/>
        <v/>
      </c>
      <c r="K53" s="371" t="str">
        <f t="shared" si="6"/>
        <v/>
      </c>
      <c r="L53" s="371" t="str">
        <f t="shared" si="7"/>
        <v/>
      </c>
      <c r="M53" s="371" t="str">
        <f t="shared" si="8"/>
        <v/>
      </c>
      <c r="N53" s="371" t="str">
        <f t="shared" si="9"/>
        <v/>
      </c>
    </row>
    <row r="54" spans="1:14">
      <c r="A54" s="37">
        <v>45</v>
      </c>
      <c r="B54" s="6"/>
      <c r="C54" s="211"/>
      <c r="D54" s="6"/>
      <c r="E54" s="211"/>
      <c r="F54" s="16" t="str">
        <f t="shared" si="1"/>
        <v/>
      </c>
      <c r="G54" s="342" t="b">
        <f t="shared" si="2"/>
        <v>0</v>
      </c>
      <c r="H54" s="343">
        <f t="shared" si="10"/>
        <v>1</v>
      </c>
      <c r="I54" s="371" t="str">
        <f t="shared" si="4"/>
        <v/>
      </c>
      <c r="J54" s="371" t="str">
        <f t="shared" si="5"/>
        <v/>
      </c>
      <c r="K54" s="371" t="str">
        <f t="shared" si="6"/>
        <v/>
      </c>
      <c r="L54" s="371" t="str">
        <f t="shared" si="7"/>
        <v/>
      </c>
      <c r="M54" s="371" t="str">
        <f t="shared" si="8"/>
        <v/>
      </c>
      <c r="N54" s="371" t="str">
        <f t="shared" si="9"/>
        <v/>
      </c>
    </row>
    <row r="55" spans="1:14">
      <c r="A55" s="37">
        <v>46</v>
      </c>
      <c r="B55" s="6"/>
      <c r="C55" s="211"/>
      <c r="D55" s="6"/>
      <c r="E55" s="211"/>
      <c r="F55" s="16" t="str">
        <f t="shared" si="1"/>
        <v/>
      </c>
      <c r="G55" s="342" t="b">
        <f t="shared" si="2"/>
        <v>0</v>
      </c>
      <c r="H55" s="343">
        <f t="shared" si="10"/>
        <v>1</v>
      </c>
      <c r="I55" s="371" t="str">
        <f t="shared" si="4"/>
        <v/>
      </c>
      <c r="J55" s="371" t="str">
        <f t="shared" si="5"/>
        <v/>
      </c>
      <c r="K55" s="371" t="str">
        <f t="shared" si="6"/>
        <v/>
      </c>
      <c r="L55" s="371" t="str">
        <f t="shared" si="7"/>
        <v/>
      </c>
      <c r="M55" s="371" t="str">
        <f t="shared" si="8"/>
        <v/>
      </c>
      <c r="N55" s="371" t="str">
        <f t="shared" si="9"/>
        <v/>
      </c>
    </row>
    <row r="56" spans="1:14">
      <c r="A56" s="37">
        <v>47</v>
      </c>
      <c r="B56" s="6"/>
      <c r="C56" s="211"/>
      <c r="D56" s="6"/>
      <c r="E56" s="211"/>
      <c r="F56" s="16" t="str">
        <f t="shared" si="1"/>
        <v/>
      </c>
      <c r="G56" s="342" t="b">
        <f t="shared" si="2"/>
        <v>0</v>
      </c>
      <c r="H56" s="343">
        <f t="shared" si="10"/>
        <v>1</v>
      </c>
      <c r="I56" s="371" t="str">
        <f t="shared" si="4"/>
        <v/>
      </c>
      <c r="J56" s="371" t="str">
        <f t="shared" si="5"/>
        <v/>
      </c>
      <c r="K56" s="371" t="str">
        <f t="shared" si="6"/>
        <v/>
      </c>
      <c r="L56" s="371" t="str">
        <f t="shared" si="7"/>
        <v/>
      </c>
      <c r="M56" s="371" t="str">
        <f t="shared" si="8"/>
        <v/>
      </c>
      <c r="N56" s="371" t="str">
        <f t="shared" si="9"/>
        <v/>
      </c>
    </row>
    <row r="57" spans="1:14">
      <c r="A57" s="37">
        <v>48</v>
      </c>
      <c r="B57" s="6"/>
      <c r="C57" s="211"/>
      <c r="D57" s="6"/>
      <c r="E57" s="211"/>
      <c r="F57" s="16" t="str">
        <f t="shared" si="1"/>
        <v/>
      </c>
      <c r="G57" s="342" t="b">
        <f t="shared" si="2"/>
        <v>0</v>
      </c>
      <c r="H57" s="343">
        <f t="shared" si="10"/>
        <v>1</v>
      </c>
      <c r="I57" s="371" t="str">
        <f t="shared" si="4"/>
        <v/>
      </c>
      <c r="J57" s="371" t="str">
        <f t="shared" si="5"/>
        <v/>
      </c>
      <c r="K57" s="371" t="str">
        <f t="shared" si="6"/>
        <v/>
      </c>
      <c r="L57" s="371" t="str">
        <f t="shared" si="7"/>
        <v/>
      </c>
      <c r="M57" s="371" t="str">
        <f t="shared" si="8"/>
        <v/>
      </c>
      <c r="N57" s="371" t="str">
        <f t="shared" si="9"/>
        <v/>
      </c>
    </row>
    <row r="58" spans="1:14">
      <c r="A58" s="37">
        <v>49</v>
      </c>
      <c r="B58" s="6"/>
      <c r="C58" s="211"/>
      <c r="D58" s="6"/>
      <c r="E58" s="211"/>
      <c r="F58" s="16" t="str">
        <f t="shared" si="1"/>
        <v/>
      </c>
      <c r="G58" s="342" t="b">
        <f t="shared" si="2"/>
        <v>0</v>
      </c>
      <c r="H58" s="343">
        <f t="shared" si="10"/>
        <v>1</v>
      </c>
      <c r="I58" s="371" t="str">
        <f t="shared" si="4"/>
        <v/>
      </c>
      <c r="J58" s="371" t="str">
        <f t="shared" si="5"/>
        <v/>
      </c>
      <c r="K58" s="371" t="str">
        <f t="shared" si="6"/>
        <v/>
      </c>
      <c r="L58" s="371" t="str">
        <f t="shared" si="7"/>
        <v/>
      </c>
      <c r="M58" s="371" t="str">
        <f t="shared" si="8"/>
        <v/>
      </c>
      <c r="N58" s="371" t="str">
        <f t="shared" si="9"/>
        <v/>
      </c>
    </row>
    <row r="59" spans="1:14">
      <c r="A59" s="37">
        <v>50</v>
      </c>
      <c r="B59" s="6"/>
      <c r="C59" s="211"/>
      <c r="D59" s="6"/>
      <c r="E59" s="211"/>
      <c r="F59" s="16" t="str">
        <f t="shared" si="1"/>
        <v/>
      </c>
      <c r="G59" s="342" t="b">
        <f t="shared" si="2"/>
        <v>0</v>
      </c>
      <c r="H59" s="343">
        <f t="shared" si="10"/>
        <v>1</v>
      </c>
      <c r="I59" s="371" t="str">
        <f t="shared" si="4"/>
        <v/>
      </c>
      <c r="J59" s="371" t="str">
        <f t="shared" si="5"/>
        <v/>
      </c>
      <c r="K59" s="371" t="str">
        <f t="shared" si="6"/>
        <v/>
      </c>
      <c r="L59" s="371" t="str">
        <f t="shared" si="7"/>
        <v/>
      </c>
      <c r="M59" s="371" t="str">
        <f t="shared" si="8"/>
        <v/>
      </c>
      <c r="N59" s="371" t="str">
        <f t="shared" si="9"/>
        <v/>
      </c>
    </row>
    <row r="60" spans="1:14">
      <c r="A60" s="37">
        <v>51</v>
      </c>
      <c r="B60" s="6"/>
      <c r="C60" s="211"/>
      <c r="D60" s="6"/>
      <c r="E60" s="211"/>
      <c r="F60" s="16" t="str">
        <f t="shared" si="1"/>
        <v/>
      </c>
      <c r="G60" s="342" t="b">
        <f t="shared" si="2"/>
        <v>0</v>
      </c>
      <c r="H60" s="343">
        <f t="shared" si="10"/>
        <v>1</v>
      </c>
      <c r="I60" s="371" t="str">
        <f t="shared" si="4"/>
        <v/>
      </c>
      <c r="J60" s="371" t="str">
        <f t="shared" si="5"/>
        <v/>
      </c>
      <c r="K60" s="371" t="str">
        <f t="shared" si="6"/>
        <v/>
      </c>
      <c r="L60" s="371" t="str">
        <f t="shared" si="7"/>
        <v/>
      </c>
      <c r="M60" s="371" t="str">
        <f t="shared" si="8"/>
        <v/>
      </c>
      <c r="N60" s="371" t="str">
        <f t="shared" si="9"/>
        <v/>
      </c>
    </row>
    <row r="61" spans="1:14">
      <c r="A61" s="37">
        <v>52</v>
      </c>
      <c r="B61" s="6"/>
      <c r="C61" s="211"/>
      <c r="D61" s="6"/>
      <c r="E61" s="211"/>
      <c r="F61" s="16" t="str">
        <f t="shared" si="1"/>
        <v/>
      </c>
      <c r="G61" s="342" t="b">
        <f t="shared" si="2"/>
        <v>0</v>
      </c>
      <c r="H61" s="343">
        <f t="shared" si="10"/>
        <v>1</v>
      </c>
      <c r="I61" s="371" t="str">
        <f t="shared" si="4"/>
        <v/>
      </c>
      <c r="J61" s="371" t="str">
        <f t="shared" si="5"/>
        <v/>
      </c>
      <c r="K61" s="371" t="str">
        <f t="shared" si="6"/>
        <v/>
      </c>
      <c r="L61" s="371" t="str">
        <f t="shared" si="7"/>
        <v/>
      </c>
      <c r="M61" s="371" t="str">
        <f t="shared" si="8"/>
        <v/>
      </c>
      <c r="N61" s="371" t="str">
        <f t="shared" si="9"/>
        <v/>
      </c>
    </row>
    <row r="62" spans="1:14">
      <c r="A62" s="37">
        <v>53</v>
      </c>
      <c r="B62" s="6"/>
      <c r="C62" s="211"/>
      <c r="D62" s="6"/>
      <c r="E62" s="211"/>
      <c r="F62" s="16" t="str">
        <f t="shared" si="1"/>
        <v/>
      </c>
      <c r="G62" s="342" t="b">
        <f t="shared" si="2"/>
        <v>0</v>
      </c>
      <c r="H62" s="343">
        <f t="shared" si="10"/>
        <v>1</v>
      </c>
      <c r="I62" s="371" t="str">
        <f t="shared" si="4"/>
        <v/>
      </c>
      <c r="J62" s="371" t="str">
        <f t="shared" si="5"/>
        <v/>
      </c>
      <c r="K62" s="371" t="str">
        <f t="shared" si="6"/>
        <v/>
      </c>
      <c r="L62" s="371" t="str">
        <f t="shared" si="7"/>
        <v/>
      </c>
      <c r="M62" s="371" t="str">
        <f t="shared" si="8"/>
        <v/>
      </c>
      <c r="N62" s="371" t="str">
        <f t="shared" si="9"/>
        <v/>
      </c>
    </row>
    <row r="63" spans="1:14">
      <c r="A63" s="37">
        <v>54</v>
      </c>
      <c r="B63" s="6"/>
      <c r="C63" s="211"/>
      <c r="D63" s="6"/>
      <c r="E63" s="211"/>
      <c r="F63" s="16" t="str">
        <f t="shared" si="1"/>
        <v/>
      </c>
      <c r="G63" s="342" t="b">
        <f t="shared" si="2"/>
        <v>0</v>
      </c>
      <c r="H63" s="343">
        <f t="shared" si="10"/>
        <v>1</v>
      </c>
      <c r="I63" s="371" t="str">
        <f t="shared" si="4"/>
        <v/>
      </c>
      <c r="J63" s="371" t="str">
        <f t="shared" si="5"/>
        <v/>
      </c>
      <c r="K63" s="371" t="str">
        <f t="shared" si="6"/>
        <v/>
      </c>
      <c r="L63" s="371" t="str">
        <f t="shared" si="7"/>
        <v/>
      </c>
      <c r="M63" s="371" t="str">
        <f t="shared" si="8"/>
        <v/>
      </c>
      <c r="N63" s="371" t="str">
        <f t="shared" si="9"/>
        <v/>
      </c>
    </row>
    <row r="64" spans="1:14">
      <c r="A64" s="37">
        <v>55</v>
      </c>
      <c r="B64" s="6"/>
      <c r="C64" s="211"/>
      <c r="D64" s="6"/>
      <c r="E64" s="211"/>
      <c r="F64" s="16" t="str">
        <f t="shared" si="1"/>
        <v/>
      </c>
      <c r="G64" s="342" t="b">
        <f t="shared" si="2"/>
        <v>0</v>
      </c>
      <c r="H64" s="343">
        <f t="shared" si="10"/>
        <v>1</v>
      </c>
      <c r="I64" s="371" t="str">
        <f t="shared" si="4"/>
        <v/>
      </c>
      <c r="J64" s="371" t="str">
        <f t="shared" si="5"/>
        <v/>
      </c>
      <c r="K64" s="371" t="str">
        <f t="shared" si="6"/>
        <v/>
      </c>
      <c r="L64" s="371" t="str">
        <f t="shared" si="7"/>
        <v/>
      </c>
      <c r="M64" s="371" t="str">
        <f t="shared" si="8"/>
        <v/>
      </c>
      <c r="N64" s="371" t="str">
        <f t="shared" si="9"/>
        <v/>
      </c>
    </row>
    <row r="65" spans="1:14">
      <c r="A65" s="37">
        <v>56</v>
      </c>
      <c r="B65" s="6"/>
      <c r="C65" s="211"/>
      <c r="D65" s="6"/>
      <c r="E65" s="211"/>
      <c r="F65" s="16" t="str">
        <f t="shared" si="1"/>
        <v/>
      </c>
      <c r="G65" s="342" t="b">
        <f t="shared" si="2"/>
        <v>0</v>
      </c>
      <c r="H65" s="343">
        <f t="shared" si="10"/>
        <v>1</v>
      </c>
      <c r="I65" s="371" t="str">
        <f t="shared" si="4"/>
        <v/>
      </c>
      <c r="J65" s="371" t="str">
        <f t="shared" si="5"/>
        <v/>
      </c>
      <c r="K65" s="371" t="str">
        <f t="shared" si="6"/>
        <v/>
      </c>
      <c r="L65" s="371" t="str">
        <f t="shared" si="7"/>
        <v/>
      </c>
      <c r="M65" s="371" t="str">
        <f t="shared" si="8"/>
        <v/>
      </c>
      <c r="N65" s="371" t="str">
        <f t="shared" si="9"/>
        <v/>
      </c>
    </row>
    <row r="66" spans="1:14">
      <c r="A66" s="37">
        <v>57</v>
      </c>
      <c r="B66" s="6"/>
      <c r="C66" s="211"/>
      <c r="D66" s="6"/>
      <c r="E66" s="211"/>
      <c r="F66" s="16" t="str">
        <f t="shared" si="1"/>
        <v/>
      </c>
      <c r="G66" s="342" t="b">
        <f t="shared" si="2"/>
        <v>0</v>
      </c>
      <c r="H66" s="343">
        <f t="shared" si="10"/>
        <v>1</v>
      </c>
      <c r="I66" s="371" t="str">
        <f t="shared" si="4"/>
        <v/>
      </c>
      <c r="J66" s="371" t="str">
        <f t="shared" si="5"/>
        <v/>
      </c>
      <c r="K66" s="371" t="str">
        <f t="shared" si="6"/>
        <v/>
      </c>
      <c r="L66" s="371" t="str">
        <f t="shared" si="7"/>
        <v/>
      </c>
      <c r="M66" s="371" t="str">
        <f t="shared" si="8"/>
        <v/>
      </c>
      <c r="N66" s="371" t="str">
        <f t="shared" si="9"/>
        <v/>
      </c>
    </row>
    <row r="67" spans="1:14">
      <c r="A67" s="37">
        <v>58</v>
      </c>
      <c r="B67" s="6"/>
      <c r="C67" s="211"/>
      <c r="D67" s="6"/>
      <c r="E67" s="211"/>
      <c r="F67" s="16" t="str">
        <f t="shared" si="1"/>
        <v/>
      </c>
      <c r="G67" s="342" t="b">
        <f t="shared" si="2"/>
        <v>0</v>
      </c>
      <c r="H67" s="343">
        <f t="shared" si="10"/>
        <v>1</v>
      </c>
      <c r="I67" s="371" t="str">
        <f t="shared" si="4"/>
        <v/>
      </c>
      <c r="J67" s="371" t="str">
        <f t="shared" si="5"/>
        <v/>
      </c>
      <c r="K67" s="371" t="str">
        <f t="shared" si="6"/>
        <v/>
      </c>
      <c r="L67" s="371" t="str">
        <f t="shared" si="7"/>
        <v/>
      </c>
      <c r="M67" s="371" t="str">
        <f t="shared" si="8"/>
        <v/>
      </c>
      <c r="N67" s="371" t="str">
        <f t="shared" si="9"/>
        <v/>
      </c>
    </row>
    <row r="68" spans="1:14">
      <c r="A68" s="37">
        <v>59</v>
      </c>
      <c r="B68" s="6"/>
      <c r="C68" s="211"/>
      <c r="D68" s="6"/>
      <c r="E68" s="211"/>
      <c r="F68" s="16" t="str">
        <f t="shared" si="1"/>
        <v/>
      </c>
      <c r="G68" s="342" t="b">
        <f t="shared" si="2"/>
        <v>0</v>
      </c>
      <c r="H68" s="343">
        <f t="shared" si="10"/>
        <v>1</v>
      </c>
      <c r="I68" s="371" t="str">
        <f t="shared" si="4"/>
        <v/>
      </c>
      <c r="J68" s="371" t="str">
        <f t="shared" si="5"/>
        <v/>
      </c>
      <c r="K68" s="371" t="str">
        <f t="shared" si="6"/>
        <v/>
      </c>
      <c r="L68" s="371" t="str">
        <f t="shared" si="7"/>
        <v/>
      </c>
      <c r="M68" s="371" t="str">
        <f t="shared" si="8"/>
        <v/>
      </c>
      <c r="N68" s="371" t="str">
        <f t="shared" si="9"/>
        <v/>
      </c>
    </row>
    <row r="69" spans="1:14">
      <c r="A69" s="37">
        <v>60</v>
      </c>
      <c r="B69" s="6"/>
      <c r="C69" s="211"/>
      <c r="D69" s="6"/>
      <c r="E69" s="211"/>
      <c r="F69" s="16" t="str">
        <f t="shared" si="1"/>
        <v/>
      </c>
      <c r="G69" s="342" t="b">
        <f t="shared" si="2"/>
        <v>0</v>
      </c>
      <c r="H69" s="343">
        <f t="shared" si="10"/>
        <v>1</v>
      </c>
      <c r="I69" s="371" t="str">
        <f t="shared" si="4"/>
        <v/>
      </c>
      <c r="J69" s="371" t="str">
        <f t="shared" si="5"/>
        <v/>
      </c>
      <c r="K69" s="371" t="str">
        <f t="shared" si="6"/>
        <v/>
      </c>
      <c r="L69" s="371" t="str">
        <f t="shared" si="7"/>
        <v/>
      </c>
      <c r="M69" s="371" t="str">
        <f t="shared" si="8"/>
        <v/>
      </c>
      <c r="N69" s="371" t="str">
        <f t="shared" si="9"/>
        <v/>
      </c>
    </row>
    <row r="70" spans="1:14">
      <c r="A70" s="37">
        <v>61</v>
      </c>
      <c r="B70" s="6"/>
      <c r="C70" s="211"/>
      <c r="D70" s="6"/>
      <c r="E70" s="211"/>
      <c r="F70" s="16" t="str">
        <f t="shared" si="1"/>
        <v/>
      </c>
      <c r="G70" s="342" t="b">
        <f t="shared" si="2"/>
        <v>0</v>
      </c>
      <c r="H70" s="343">
        <f t="shared" si="10"/>
        <v>1</v>
      </c>
      <c r="I70" s="371" t="str">
        <f t="shared" si="4"/>
        <v/>
      </c>
      <c r="J70" s="371" t="str">
        <f t="shared" si="5"/>
        <v/>
      </c>
      <c r="K70" s="371" t="str">
        <f t="shared" si="6"/>
        <v/>
      </c>
      <c r="L70" s="371" t="str">
        <f t="shared" si="7"/>
        <v/>
      </c>
      <c r="M70" s="371" t="str">
        <f t="shared" si="8"/>
        <v/>
      </c>
      <c r="N70" s="371" t="str">
        <f t="shared" si="9"/>
        <v/>
      </c>
    </row>
    <row r="71" spans="1:14">
      <c r="A71" s="37">
        <v>62</v>
      </c>
      <c r="B71" s="6"/>
      <c r="C71" s="211"/>
      <c r="D71" s="6"/>
      <c r="E71" s="211"/>
      <c r="F71" s="16" t="str">
        <f t="shared" si="1"/>
        <v/>
      </c>
      <c r="G71" s="342" t="b">
        <f t="shared" si="2"/>
        <v>0</v>
      </c>
      <c r="H71" s="343">
        <f t="shared" si="10"/>
        <v>1</v>
      </c>
      <c r="I71" s="371" t="str">
        <f t="shared" si="4"/>
        <v/>
      </c>
      <c r="J71" s="371" t="str">
        <f t="shared" si="5"/>
        <v/>
      </c>
      <c r="K71" s="371" t="str">
        <f t="shared" si="6"/>
        <v/>
      </c>
      <c r="L71" s="371" t="str">
        <f t="shared" si="7"/>
        <v/>
      </c>
      <c r="M71" s="371" t="str">
        <f t="shared" si="8"/>
        <v/>
      </c>
      <c r="N71" s="371" t="str">
        <f t="shared" si="9"/>
        <v/>
      </c>
    </row>
    <row r="72" spans="1:14">
      <c r="A72" s="37">
        <v>63</v>
      </c>
      <c r="B72" s="6"/>
      <c r="C72" s="211"/>
      <c r="D72" s="6"/>
      <c r="E72" s="211"/>
      <c r="F72" s="16" t="str">
        <f t="shared" si="1"/>
        <v/>
      </c>
      <c r="G72" s="342" t="b">
        <f t="shared" si="2"/>
        <v>0</v>
      </c>
      <c r="H72" s="343">
        <f t="shared" si="10"/>
        <v>1</v>
      </c>
      <c r="I72" s="371" t="str">
        <f t="shared" si="4"/>
        <v/>
      </c>
      <c r="J72" s="371" t="str">
        <f t="shared" si="5"/>
        <v/>
      </c>
      <c r="K72" s="371" t="str">
        <f t="shared" si="6"/>
        <v/>
      </c>
      <c r="L72" s="371" t="str">
        <f t="shared" si="7"/>
        <v/>
      </c>
      <c r="M72" s="371" t="str">
        <f t="shared" si="8"/>
        <v/>
      </c>
      <c r="N72" s="371" t="str">
        <f t="shared" si="9"/>
        <v/>
      </c>
    </row>
    <row r="73" spans="1:14">
      <c r="A73" s="37">
        <v>64</v>
      </c>
      <c r="B73" s="6"/>
      <c r="C73" s="211"/>
      <c r="D73" s="6"/>
      <c r="E73" s="211"/>
      <c r="F73" s="16" t="str">
        <f t="shared" si="1"/>
        <v/>
      </c>
      <c r="G73" s="342" t="b">
        <f t="shared" si="2"/>
        <v>0</v>
      </c>
      <c r="H73" s="343">
        <f t="shared" si="10"/>
        <v>1</v>
      </c>
      <c r="I73" s="371" t="str">
        <f t="shared" si="4"/>
        <v/>
      </c>
      <c r="J73" s="371" t="str">
        <f t="shared" si="5"/>
        <v/>
      </c>
      <c r="K73" s="371" t="str">
        <f t="shared" si="6"/>
        <v/>
      </c>
      <c r="L73" s="371" t="str">
        <f t="shared" si="7"/>
        <v/>
      </c>
      <c r="M73" s="371" t="str">
        <f t="shared" si="8"/>
        <v/>
      </c>
      <c r="N73" s="371" t="str">
        <f t="shared" si="9"/>
        <v/>
      </c>
    </row>
    <row r="74" spans="1:14">
      <c r="A74" s="37">
        <v>65</v>
      </c>
      <c r="B74" s="6"/>
      <c r="C74" s="211"/>
      <c r="D74" s="6"/>
      <c r="E74" s="211"/>
      <c r="F74" s="16" t="str">
        <f t="shared" ref="F74:F137" si="11">IF(OR($B74="",$C74="",,,$E74&lt;an_initial,$E74&gt;an_final,),"",HLOOKUP(D74,ii9punctaje,2,FALSE) * C74)</f>
        <v/>
      </c>
      <c r="G74" s="342" t="b">
        <f t="shared" ref="G74:G108" si="12">IF(nume_candidat="",FALSE,ISNUMBER(SEARCH(nume_candidat,$B74)))</f>
        <v>0</v>
      </c>
      <c r="H74" s="343">
        <f t="shared" ref="H74:H108" si="13">LEN(B74)-LEN(SUBSTITUTE(B74,",",""))+1</f>
        <v>1</v>
      </c>
      <c r="I74" s="371" t="str">
        <f t="shared" ref="I74:I137" si="14">IF(OR($B74="",$C74="",,,$E74&lt;an_initial,$E74&gt;an_final,),"",HLOOKUP(D74,ii9punctaje,2,FALSE)*C74*COUNTIF(D74,$I$7))</f>
        <v/>
      </c>
      <c r="J74" s="371" t="str">
        <f t="shared" ref="J74:J137" si="15">IF(OR($B74="",$C74="",,,$E74&lt;an_initial,$E74&gt;an_final,),"",HLOOKUP(D74,ii9punctaje,2,FALSE)*C74*COUNTIF(D74,$J$7))</f>
        <v/>
      </c>
      <c r="K74" s="371" t="str">
        <f t="shared" ref="K74:K137" si="16">IF(OR($B74="",$C74="",,,$E74&lt;an_initial,$E74&gt;an_final,),"",HLOOKUP(D74,ii9punctaje,2,FALSE)*C74*COUNTIF(D74,$K$7))</f>
        <v/>
      </c>
      <c r="L74" s="371" t="str">
        <f t="shared" ref="L74:L137" si="17">IF(OR($B74="",$C74="",,,$E74&lt;an_initial,$E74&gt;an_final,),"",HLOOKUP(D74,ii9punctaje,2,FALSE)*C74*COUNTIF(D74,$L$7))</f>
        <v/>
      </c>
      <c r="M74" s="371" t="str">
        <f t="shared" ref="M74:M137" si="18">IF(OR($B74="",$C74="",,,$E74&lt;an_initial,$E74&gt;an_final,),"",HLOOKUP(D74,ii9punctaje,2,FALSE)*C74*COUNTIF(D74,$M$7))</f>
        <v/>
      </c>
      <c r="N74" s="371" t="str">
        <f t="shared" ref="N74:N137" si="19">IF(OR($B74="",$C74="",,,$E74&lt;an_initial,$E74&gt;an_final,),"",HLOOKUP(D74,ii9punctaje,2,FALSE)*C74*COUNTIF(D74,$N$7))</f>
        <v/>
      </c>
    </row>
    <row r="75" spans="1:14">
      <c r="A75" s="37">
        <v>66</v>
      </c>
      <c r="B75" s="6"/>
      <c r="C75" s="211"/>
      <c r="D75" s="6"/>
      <c r="E75" s="211"/>
      <c r="F75" s="16" t="str">
        <f t="shared" si="11"/>
        <v/>
      </c>
      <c r="G75" s="342" t="b">
        <f t="shared" si="12"/>
        <v>0</v>
      </c>
      <c r="H75" s="343">
        <f t="shared" si="13"/>
        <v>1</v>
      </c>
      <c r="I75" s="371" t="str">
        <f t="shared" si="14"/>
        <v/>
      </c>
      <c r="J75" s="371" t="str">
        <f t="shared" si="15"/>
        <v/>
      </c>
      <c r="K75" s="371" t="str">
        <f t="shared" si="16"/>
        <v/>
      </c>
      <c r="L75" s="371" t="str">
        <f t="shared" si="17"/>
        <v/>
      </c>
      <c r="M75" s="371" t="str">
        <f t="shared" si="18"/>
        <v/>
      </c>
      <c r="N75" s="371" t="str">
        <f t="shared" si="19"/>
        <v/>
      </c>
    </row>
    <row r="76" spans="1:14">
      <c r="A76" s="37">
        <v>67</v>
      </c>
      <c r="B76" s="6"/>
      <c r="C76" s="211"/>
      <c r="D76" s="6"/>
      <c r="E76" s="211"/>
      <c r="F76" s="16" t="str">
        <f t="shared" si="11"/>
        <v/>
      </c>
      <c r="G76" s="342" t="b">
        <f t="shared" si="12"/>
        <v>0</v>
      </c>
      <c r="H76" s="343">
        <f t="shared" si="13"/>
        <v>1</v>
      </c>
      <c r="I76" s="371" t="str">
        <f t="shared" si="14"/>
        <v/>
      </c>
      <c r="J76" s="371" t="str">
        <f t="shared" si="15"/>
        <v/>
      </c>
      <c r="K76" s="371" t="str">
        <f t="shared" si="16"/>
        <v/>
      </c>
      <c r="L76" s="371" t="str">
        <f t="shared" si="17"/>
        <v/>
      </c>
      <c r="M76" s="371" t="str">
        <f t="shared" si="18"/>
        <v/>
      </c>
      <c r="N76" s="371" t="str">
        <f t="shared" si="19"/>
        <v/>
      </c>
    </row>
    <row r="77" spans="1:14">
      <c r="A77" s="37">
        <v>68</v>
      </c>
      <c r="B77" s="6"/>
      <c r="C77" s="211"/>
      <c r="D77" s="6"/>
      <c r="E77" s="211"/>
      <c r="F77" s="16" t="str">
        <f t="shared" si="11"/>
        <v/>
      </c>
      <c r="G77" s="342" t="b">
        <f t="shared" si="12"/>
        <v>0</v>
      </c>
      <c r="H77" s="343">
        <f t="shared" si="13"/>
        <v>1</v>
      </c>
      <c r="I77" s="371" t="str">
        <f t="shared" si="14"/>
        <v/>
      </c>
      <c r="J77" s="371" t="str">
        <f t="shared" si="15"/>
        <v/>
      </c>
      <c r="K77" s="371" t="str">
        <f t="shared" si="16"/>
        <v/>
      </c>
      <c r="L77" s="371" t="str">
        <f t="shared" si="17"/>
        <v/>
      </c>
      <c r="M77" s="371" t="str">
        <f t="shared" si="18"/>
        <v/>
      </c>
      <c r="N77" s="371" t="str">
        <f t="shared" si="19"/>
        <v/>
      </c>
    </row>
    <row r="78" spans="1:14">
      <c r="A78" s="37">
        <v>69</v>
      </c>
      <c r="B78" s="6"/>
      <c r="C78" s="211"/>
      <c r="D78" s="6"/>
      <c r="E78" s="211"/>
      <c r="F78" s="16" t="str">
        <f t="shared" si="11"/>
        <v/>
      </c>
      <c r="G78" s="342" t="b">
        <f t="shared" si="12"/>
        <v>0</v>
      </c>
      <c r="H78" s="343">
        <f t="shared" si="13"/>
        <v>1</v>
      </c>
      <c r="I78" s="371" t="str">
        <f t="shared" si="14"/>
        <v/>
      </c>
      <c r="J78" s="371" t="str">
        <f t="shared" si="15"/>
        <v/>
      </c>
      <c r="K78" s="371" t="str">
        <f t="shared" si="16"/>
        <v/>
      </c>
      <c r="L78" s="371" t="str">
        <f t="shared" si="17"/>
        <v/>
      </c>
      <c r="M78" s="371" t="str">
        <f t="shared" si="18"/>
        <v/>
      </c>
      <c r="N78" s="371" t="str">
        <f t="shared" si="19"/>
        <v/>
      </c>
    </row>
    <row r="79" spans="1:14">
      <c r="A79" s="37">
        <v>70</v>
      </c>
      <c r="B79" s="6"/>
      <c r="C79" s="211"/>
      <c r="D79" s="6"/>
      <c r="E79" s="211"/>
      <c r="F79" s="16" t="str">
        <f t="shared" si="11"/>
        <v/>
      </c>
      <c r="G79" s="342" t="b">
        <f t="shared" si="12"/>
        <v>0</v>
      </c>
      <c r="H79" s="343">
        <f t="shared" si="13"/>
        <v>1</v>
      </c>
      <c r="I79" s="371" t="str">
        <f t="shared" si="14"/>
        <v/>
      </c>
      <c r="J79" s="371" t="str">
        <f t="shared" si="15"/>
        <v/>
      </c>
      <c r="K79" s="371" t="str">
        <f t="shared" si="16"/>
        <v/>
      </c>
      <c r="L79" s="371" t="str">
        <f t="shared" si="17"/>
        <v/>
      </c>
      <c r="M79" s="371" t="str">
        <f t="shared" si="18"/>
        <v/>
      </c>
      <c r="N79" s="371" t="str">
        <f t="shared" si="19"/>
        <v/>
      </c>
    </row>
    <row r="80" spans="1:14">
      <c r="A80" s="37">
        <v>71</v>
      </c>
      <c r="B80" s="6"/>
      <c r="C80" s="211"/>
      <c r="D80" s="6"/>
      <c r="E80" s="211"/>
      <c r="F80" s="16" t="str">
        <f t="shared" si="11"/>
        <v/>
      </c>
      <c r="G80" s="342" t="b">
        <f t="shared" si="12"/>
        <v>0</v>
      </c>
      <c r="H80" s="343">
        <f t="shared" si="13"/>
        <v>1</v>
      </c>
      <c r="I80" s="371" t="str">
        <f t="shared" si="14"/>
        <v/>
      </c>
      <c r="J80" s="371" t="str">
        <f t="shared" si="15"/>
        <v/>
      </c>
      <c r="K80" s="371" t="str">
        <f t="shared" si="16"/>
        <v/>
      </c>
      <c r="L80" s="371" t="str">
        <f t="shared" si="17"/>
        <v/>
      </c>
      <c r="M80" s="371" t="str">
        <f t="shared" si="18"/>
        <v/>
      </c>
      <c r="N80" s="371" t="str">
        <f t="shared" si="19"/>
        <v/>
      </c>
    </row>
    <row r="81" spans="1:14">
      <c r="A81" s="37">
        <v>72</v>
      </c>
      <c r="B81" s="6"/>
      <c r="C81" s="211"/>
      <c r="D81" s="6"/>
      <c r="E81" s="211"/>
      <c r="F81" s="16" t="str">
        <f t="shared" si="11"/>
        <v/>
      </c>
      <c r="G81" s="342" t="b">
        <f t="shared" si="12"/>
        <v>0</v>
      </c>
      <c r="H81" s="343">
        <f t="shared" si="13"/>
        <v>1</v>
      </c>
      <c r="I81" s="371" t="str">
        <f t="shared" si="14"/>
        <v/>
      </c>
      <c r="J81" s="371" t="str">
        <f t="shared" si="15"/>
        <v/>
      </c>
      <c r="K81" s="371" t="str">
        <f t="shared" si="16"/>
        <v/>
      </c>
      <c r="L81" s="371" t="str">
        <f t="shared" si="17"/>
        <v/>
      </c>
      <c r="M81" s="371" t="str">
        <f t="shared" si="18"/>
        <v/>
      </c>
      <c r="N81" s="371" t="str">
        <f t="shared" si="19"/>
        <v/>
      </c>
    </row>
    <row r="82" spans="1:14">
      <c r="A82" s="37">
        <v>73</v>
      </c>
      <c r="B82" s="6"/>
      <c r="C82" s="211"/>
      <c r="D82" s="6"/>
      <c r="E82" s="211"/>
      <c r="F82" s="16" t="str">
        <f t="shared" si="11"/>
        <v/>
      </c>
      <c r="G82" s="342" t="b">
        <f t="shared" si="12"/>
        <v>0</v>
      </c>
      <c r="H82" s="343">
        <f t="shared" si="13"/>
        <v>1</v>
      </c>
      <c r="I82" s="371" t="str">
        <f t="shared" si="14"/>
        <v/>
      </c>
      <c r="J82" s="371" t="str">
        <f t="shared" si="15"/>
        <v/>
      </c>
      <c r="K82" s="371" t="str">
        <f t="shared" si="16"/>
        <v/>
      </c>
      <c r="L82" s="371" t="str">
        <f t="shared" si="17"/>
        <v/>
      </c>
      <c r="M82" s="371" t="str">
        <f t="shared" si="18"/>
        <v/>
      </c>
      <c r="N82" s="371" t="str">
        <f t="shared" si="19"/>
        <v/>
      </c>
    </row>
    <row r="83" spans="1:14">
      <c r="A83" s="37">
        <v>74</v>
      </c>
      <c r="B83" s="6"/>
      <c r="C83" s="211"/>
      <c r="D83" s="6"/>
      <c r="E83" s="211"/>
      <c r="F83" s="16" t="str">
        <f t="shared" si="11"/>
        <v/>
      </c>
      <c r="G83" s="342" t="b">
        <f t="shared" si="12"/>
        <v>0</v>
      </c>
      <c r="H83" s="343">
        <f t="shared" si="13"/>
        <v>1</v>
      </c>
      <c r="I83" s="371" t="str">
        <f t="shared" si="14"/>
        <v/>
      </c>
      <c r="J83" s="371" t="str">
        <f t="shared" si="15"/>
        <v/>
      </c>
      <c r="K83" s="371" t="str">
        <f t="shared" si="16"/>
        <v/>
      </c>
      <c r="L83" s="371" t="str">
        <f t="shared" si="17"/>
        <v/>
      </c>
      <c r="M83" s="371" t="str">
        <f t="shared" si="18"/>
        <v/>
      </c>
      <c r="N83" s="371" t="str">
        <f t="shared" si="19"/>
        <v/>
      </c>
    </row>
    <row r="84" spans="1:14">
      <c r="A84" s="37">
        <v>75</v>
      </c>
      <c r="B84" s="6"/>
      <c r="C84" s="211"/>
      <c r="D84" s="6"/>
      <c r="E84" s="211"/>
      <c r="F84" s="16" t="str">
        <f t="shared" si="11"/>
        <v/>
      </c>
      <c r="G84" s="342" t="b">
        <f t="shared" si="12"/>
        <v>0</v>
      </c>
      <c r="H84" s="343">
        <f t="shared" si="13"/>
        <v>1</v>
      </c>
      <c r="I84" s="371" t="str">
        <f t="shared" si="14"/>
        <v/>
      </c>
      <c r="J84" s="371" t="str">
        <f t="shared" si="15"/>
        <v/>
      </c>
      <c r="K84" s="371" t="str">
        <f t="shared" si="16"/>
        <v/>
      </c>
      <c r="L84" s="371" t="str">
        <f t="shared" si="17"/>
        <v/>
      </c>
      <c r="M84" s="371" t="str">
        <f t="shared" si="18"/>
        <v/>
      </c>
      <c r="N84" s="371" t="str">
        <f t="shared" si="19"/>
        <v/>
      </c>
    </row>
    <row r="85" spans="1:14">
      <c r="A85" s="37">
        <v>76</v>
      </c>
      <c r="B85" s="6"/>
      <c r="C85" s="211"/>
      <c r="D85" s="6"/>
      <c r="E85" s="211"/>
      <c r="F85" s="16" t="str">
        <f t="shared" si="11"/>
        <v/>
      </c>
      <c r="G85" s="342" t="b">
        <f t="shared" si="12"/>
        <v>0</v>
      </c>
      <c r="H85" s="343">
        <f t="shared" si="13"/>
        <v>1</v>
      </c>
      <c r="I85" s="371" t="str">
        <f t="shared" si="14"/>
        <v/>
      </c>
      <c r="J85" s="371" t="str">
        <f t="shared" si="15"/>
        <v/>
      </c>
      <c r="K85" s="371" t="str">
        <f t="shared" si="16"/>
        <v/>
      </c>
      <c r="L85" s="371" t="str">
        <f t="shared" si="17"/>
        <v/>
      </c>
      <c r="M85" s="371" t="str">
        <f t="shared" si="18"/>
        <v/>
      </c>
      <c r="N85" s="371" t="str">
        <f t="shared" si="19"/>
        <v/>
      </c>
    </row>
    <row r="86" spans="1:14">
      <c r="A86" s="37">
        <v>77</v>
      </c>
      <c r="B86" s="6"/>
      <c r="C86" s="211"/>
      <c r="D86" s="6"/>
      <c r="E86" s="211"/>
      <c r="F86" s="16" t="str">
        <f t="shared" si="11"/>
        <v/>
      </c>
      <c r="G86" s="342" t="b">
        <f t="shared" si="12"/>
        <v>0</v>
      </c>
      <c r="H86" s="343">
        <f t="shared" si="13"/>
        <v>1</v>
      </c>
      <c r="I86" s="371" t="str">
        <f t="shared" si="14"/>
        <v/>
      </c>
      <c r="J86" s="371" t="str">
        <f t="shared" si="15"/>
        <v/>
      </c>
      <c r="K86" s="371" t="str">
        <f t="shared" si="16"/>
        <v/>
      </c>
      <c r="L86" s="371" t="str">
        <f t="shared" si="17"/>
        <v/>
      </c>
      <c r="M86" s="371" t="str">
        <f t="shared" si="18"/>
        <v/>
      </c>
      <c r="N86" s="371" t="str">
        <f t="shared" si="19"/>
        <v/>
      </c>
    </row>
    <row r="87" spans="1:14">
      <c r="A87" s="37">
        <v>78</v>
      </c>
      <c r="B87" s="6"/>
      <c r="C87" s="211"/>
      <c r="D87" s="6"/>
      <c r="E87" s="211"/>
      <c r="F87" s="16" t="str">
        <f t="shared" si="11"/>
        <v/>
      </c>
      <c r="G87" s="342" t="b">
        <f t="shared" si="12"/>
        <v>0</v>
      </c>
      <c r="H87" s="343">
        <f t="shared" si="13"/>
        <v>1</v>
      </c>
      <c r="I87" s="371" t="str">
        <f t="shared" si="14"/>
        <v/>
      </c>
      <c r="J87" s="371" t="str">
        <f t="shared" si="15"/>
        <v/>
      </c>
      <c r="K87" s="371" t="str">
        <f t="shared" si="16"/>
        <v/>
      </c>
      <c r="L87" s="371" t="str">
        <f t="shared" si="17"/>
        <v/>
      </c>
      <c r="M87" s="371" t="str">
        <f t="shared" si="18"/>
        <v/>
      </c>
      <c r="N87" s="371" t="str">
        <f t="shared" si="19"/>
        <v/>
      </c>
    </row>
    <row r="88" spans="1:14">
      <c r="A88" s="37">
        <v>79</v>
      </c>
      <c r="B88" s="6"/>
      <c r="C88" s="211"/>
      <c r="D88" s="6"/>
      <c r="E88" s="211"/>
      <c r="F88" s="16" t="str">
        <f t="shared" si="11"/>
        <v/>
      </c>
      <c r="G88" s="342" t="b">
        <f t="shared" si="12"/>
        <v>0</v>
      </c>
      <c r="H88" s="343">
        <f t="shared" si="13"/>
        <v>1</v>
      </c>
      <c r="I88" s="371" t="str">
        <f t="shared" si="14"/>
        <v/>
      </c>
      <c r="J88" s="371" t="str">
        <f t="shared" si="15"/>
        <v/>
      </c>
      <c r="K88" s="371" t="str">
        <f t="shared" si="16"/>
        <v/>
      </c>
      <c r="L88" s="371" t="str">
        <f t="shared" si="17"/>
        <v/>
      </c>
      <c r="M88" s="371" t="str">
        <f t="shared" si="18"/>
        <v/>
      </c>
      <c r="N88" s="371" t="str">
        <f t="shared" si="19"/>
        <v/>
      </c>
    </row>
    <row r="89" spans="1:14">
      <c r="A89" s="37">
        <v>80</v>
      </c>
      <c r="B89" s="6"/>
      <c r="C89" s="211"/>
      <c r="D89" s="6"/>
      <c r="E89" s="211"/>
      <c r="F89" s="16" t="str">
        <f t="shared" si="11"/>
        <v/>
      </c>
      <c r="G89" s="342" t="b">
        <f t="shared" si="12"/>
        <v>0</v>
      </c>
      <c r="H89" s="343">
        <f t="shared" si="13"/>
        <v>1</v>
      </c>
      <c r="I89" s="371" t="str">
        <f t="shared" si="14"/>
        <v/>
      </c>
      <c r="J89" s="371" t="str">
        <f t="shared" si="15"/>
        <v/>
      </c>
      <c r="K89" s="371" t="str">
        <f t="shared" si="16"/>
        <v/>
      </c>
      <c r="L89" s="371" t="str">
        <f t="shared" si="17"/>
        <v/>
      </c>
      <c r="M89" s="371" t="str">
        <f t="shared" si="18"/>
        <v/>
      </c>
      <c r="N89" s="371" t="str">
        <f t="shared" si="19"/>
        <v/>
      </c>
    </row>
    <row r="90" spans="1:14">
      <c r="A90" s="37">
        <v>81</v>
      </c>
      <c r="B90" s="6"/>
      <c r="C90" s="211"/>
      <c r="D90" s="6"/>
      <c r="E90" s="211"/>
      <c r="F90" s="16" t="str">
        <f t="shared" si="11"/>
        <v/>
      </c>
      <c r="G90" s="342" t="b">
        <f t="shared" si="12"/>
        <v>0</v>
      </c>
      <c r="H90" s="343">
        <f t="shared" si="13"/>
        <v>1</v>
      </c>
      <c r="I90" s="371" t="str">
        <f t="shared" si="14"/>
        <v/>
      </c>
      <c r="J90" s="371" t="str">
        <f t="shared" si="15"/>
        <v/>
      </c>
      <c r="K90" s="371" t="str">
        <f t="shared" si="16"/>
        <v/>
      </c>
      <c r="L90" s="371" t="str">
        <f t="shared" si="17"/>
        <v/>
      </c>
      <c r="M90" s="371" t="str">
        <f t="shared" si="18"/>
        <v/>
      </c>
      <c r="N90" s="371" t="str">
        <f t="shared" si="19"/>
        <v/>
      </c>
    </row>
    <row r="91" spans="1:14">
      <c r="A91" s="37">
        <v>82</v>
      </c>
      <c r="B91" s="6"/>
      <c r="C91" s="211"/>
      <c r="D91" s="6"/>
      <c r="E91" s="211"/>
      <c r="F91" s="16" t="str">
        <f t="shared" si="11"/>
        <v/>
      </c>
      <c r="G91" s="342" t="b">
        <f t="shared" si="12"/>
        <v>0</v>
      </c>
      <c r="H91" s="343">
        <f t="shared" si="13"/>
        <v>1</v>
      </c>
      <c r="I91" s="371" t="str">
        <f t="shared" si="14"/>
        <v/>
      </c>
      <c r="J91" s="371" t="str">
        <f t="shared" si="15"/>
        <v/>
      </c>
      <c r="K91" s="371" t="str">
        <f t="shared" si="16"/>
        <v/>
      </c>
      <c r="L91" s="371" t="str">
        <f t="shared" si="17"/>
        <v/>
      </c>
      <c r="M91" s="371" t="str">
        <f t="shared" si="18"/>
        <v/>
      </c>
      <c r="N91" s="371" t="str">
        <f t="shared" si="19"/>
        <v/>
      </c>
    </row>
    <row r="92" spans="1:14">
      <c r="A92" s="37">
        <v>83</v>
      </c>
      <c r="B92" s="6"/>
      <c r="C92" s="211"/>
      <c r="D92" s="6"/>
      <c r="E92" s="211"/>
      <c r="F92" s="16" t="str">
        <f t="shared" si="11"/>
        <v/>
      </c>
      <c r="G92" s="342" t="b">
        <f t="shared" si="12"/>
        <v>0</v>
      </c>
      <c r="H92" s="343">
        <f t="shared" si="13"/>
        <v>1</v>
      </c>
      <c r="I92" s="371" t="str">
        <f t="shared" si="14"/>
        <v/>
      </c>
      <c r="J92" s="371" t="str">
        <f t="shared" si="15"/>
        <v/>
      </c>
      <c r="K92" s="371" t="str">
        <f t="shared" si="16"/>
        <v/>
      </c>
      <c r="L92" s="371" t="str">
        <f t="shared" si="17"/>
        <v/>
      </c>
      <c r="M92" s="371" t="str">
        <f t="shared" si="18"/>
        <v/>
      </c>
      <c r="N92" s="371" t="str">
        <f t="shared" si="19"/>
        <v/>
      </c>
    </row>
    <row r="93" spans="1:14">
      <c r="A93" s="37">
        <v>84</v>
      </c>
      <c r="B93" s="6"/>
      <c r="C93" s="211"/>
      <c r="D93" s="6"/>
      <c r="E93" s="211"/>
      <c r="F93" s="16" t="str">
        <f t="shared" si="11"/>
        <v/>
      </c>
      <c r="G93" s="342" t="b">
        <f t="shared" si="12"/>
        <v>0</v>
      </c>
      <c r="H93" s="343">
        <f t="shared" si="13"/>
        <v>1</v>
      </c>
      <c r="I93" s="371" t="str">
        <f t="shared" si="14"/>
        <v/>
      </c>
      <c r="J93" s="371" t="str">
        <f t="shared" si="15"/>
        <v/>
      </c>
      <c r="K93" s="371" t="str">
        <f t="shared" si="16"/>
        <v/>
      </c>
      <c r="L93" s="371" t="str">
        <f t="shared" si="17"/>
        <v/>
      </c>
      <c r="M93" s="371" t="str">
        <f t="shared" si="18"/>
        <v/>
      </c>
      <c r="N93" s="371" t="str">
        <f t="shared" si="19"/>
        <v/>
      </c>
    </row>
    <row r="94" spans="1:14">
      <c r="A94" s="37">
        <v>85</v>
      </c>
      <c r="B94" s="6"/>
      <c r="C94" s="211"/>
      <c r="D94" s="6"/>
      <c r="E94" s="211"/>
      <c r="F94" s="16" t="str">
        <f t="shared" si="11"/>
        <v/>
      </c>
      <c r="G94" s="342" t="b">
        <f t="shared" si="12"/>
        <v>0</v>
      </c>
      <c r="H94" s="343">
        <f t="shared" si="13"/>
        <v>1</v>
      </c>
      <c r="I94" s="371" t="str">
        <f t="shared" si="14"/>
        <v/>
      </c>
      <c r="J94" s="371" t="str">
        <f t="shared" si="15"/>
        <v/>
      </c>
      <c r="K94" s="371" t="str">
        <f t="shared" si="16"/>
        <v/>
      </c>
      <c r="L94" s="371" t="str">
        <f t="shared" si="17"/>
        <v/>
      </c>
      <c r="M94" s="371" t="str">
        <f t="shared" si="18"/>
        <v/>
      </c>
      <c r="N94" s="371" t="str">
        <f t="shared" si="19"/>
        <v/>
      </c>
    </row>
    <row r="95" spans="1:14">
      <c r="A95" s="37">
        <v>86</v>
      </c>
      <c r="B95" s="6"/>
      <c r="C95" s="211"/>
      <c r="D95" s="6"/>
      <c r="E95" s="211"/>
      <c r="F95" s="16" t="str">
        <f t="shared" si="11"/>
        <v/>
      </c>
      <c r="G95" s="342" t="b">
        <f t="shared" si="12"/>
        <v>0</v>
      </c>
      <c r="H95" s="343">
        <f t="shared" si="13"/>
        <v>1</v>
      </c>
      <c r="I95" s="371" t="str">
        <f t="shared" si="14"/>
        <v/>
      </c>
      <c r="J95" s="371" t="str">
        <f t="shared" si="15"/>
        <v/>
      </c>
      <c r="K95" s="371" t="str">
        <f t="shared" si="16"/>
        <v/>
      </c>
      <c r="L95" s="371" t="str">
        <f t="shared" si="17"/>
        <v/>
      </c>
      <c r="M95" s="371" t="str">
        <f t="shared" si="18"/>
        <v/>
      </c>
      <c r="N95" s="371" t="str">
        <f t="shared" si="19"/>
        <v/>
      </c>
    </row>
    <row r="96" spans="1:14">
      <c r="A96" s="37">
        <v>87</v>
      </c>
      <c r="B96" s="6"/>
      <c r="C96" s="211"/>
      <c r="D96" s="6"/>
      <c r="E96" s="211"/>
      <c r="F96" s="16" t="str">
        <f t="shared" si="11"/>
        <v/>
      </c>
      <c r="G96" s="342" t="b">
        <f t="shared" si="12"/>
        <v>0</v>
      </c>
      <c r="H96" s="343">
        <f t="shared" si="13"/>
        <v>1</v>
      </c>
      <c r="I96" s="371" t="str">
        <f t="shared" si="14"/>
        <v/>
      </c>
      <c r="J96" s="371" t="str">
        <f t="shared" si="15"/>
        <v/>
      </c>
      <c r="K96" s="371" t="str">
        <f t="shared" si="16"/>
        <v/>
      </c>
      <c r="L96" s="371" t="str">
        <f t="shared" si="17"/>
        <v/>
      </c>
      <c r="M96" s="371" t="str">
        <f t="shared" si="18"/>
        <v/>
      </c>
      <c r="N96" s="371" t="str">
        <f t="shared" si="19"/>
        <v/>
      </c>
    </row>
    <row r="97" spans="1:14">
      <c r="A97" s="37">
        <v>88</v>
      </c>
      <c r="B97" s="6"/>
      <c r="C97" s="211"/>
      <c r="D97" s="6"/>
      <c r="E97" s="211"/>
      <c r="F97" s="16" t="str">
        <f t="shared" si="11"/>
        <v/>
      </c>
      <c r="G97" s="342" t="b">
        <f t="shared" si="12"/>
        <v>0</v>
      </c>
      <c r="H97" s="343">
        <f t="shared" si="13"/>
        <v>1</v>
      </c>
      <c r="I97" s="371" t="str">
        <f t="shared" si="14"/>
        <v/>
      </c>
      <c r="J97" s="371" t="str">
        <f t="shared" si="15"/>
        <v/>
      </c>
      <c r="K97" s="371" t="str">
        <f t="shared" si="16"/>
        <v/>
      </c>
      <c r="L97" s="371" t="str">
        <f t="shared" si="17"/>
        <v/>
      </c>
      <c r="M97" s="371" t="str">
        <f t="shared" si="18"/>
        <v/>
      </c>
      <c r="N97" s="371" t="str">
        <f t="shared" si="19"/>
        <v/>
      </c>
    </row>
    <row r="98" spans="1:14">
      <c r="A98" s="37">
        <v>89</v>
      </c>
      <c r="B98" s="6"/>
      <c r="C98" s="211"/>
      <c r="D98" s="6"/>
      <c r="E98" s="211"/>
      <c r="F98" s="16" t="str">
        <f t="shared" si="11"/>
        <v/>
      </c>
      <c r="G98" s="342" t="b">
        <f t="shared" si="12"/>
        <v>0</v>
      </c>
      <c r="H98" s="343">
        <f t="shared" si="13"/>
        <v>1</v>
      </c>
      <c r="I98" s="371" t="str">
        <f t="shared" si="14"/>
        <v/>
      </c>
      <c r="J98" s="371" t="str">
        <f t="shared" si="15"/>
        <v/>
      </c>
      <c r="K98" s="371" t="str">
        <f t="shared" si="16"/>
        <v/>
      </c>
      <c r="L98" s="371" t="str">
        <f t="shared" si="17"/>
        <v/>
      </c>
      <c r="M98" s="371" t="str">
        <f t="shared" si="18"/>
        <v/>
      </c>
      <c r="N98" s="371" t="str">
        <f t="shared" si="19"/>
        <v/>
      </c>
    </row>
    <row r="99" spans="1:14">
      <c r="A99" s="37">
        <v>90</v>
      </c>
      <c r="B99" s="6"/>
      <c r="C99" s="211"/>
      <c r="D99" s="6"/>
      <c r="E99" s="211"/>
      <c r="F99" s="16" t="str">
        <f t="shared" si="11"/>
        <v/>
      </c>
      <c r="G99" s="342" t="b">
        <f t="shared" si="12"/>
        <v>0</v>
      </c>
      <c r="H99" s="343">
        <f t="shared" si="13"/>
        <v>1</v>
      </c>
      <c r="I99" s="371" t="str">
        <f t="shared" si="14"/>
        <v/>
      </c>
      <c r="J99" s="371" t="str">
        <f t="shared" si="15"/>
        <v/>
      </c>
      <c r="K99" s="371" t="str">
        <f t="shared" si="16"/>
        <v/>
      </c>
      <c r="L99" s="371" t="str">
        <f t="shared" si="17"/>
        <v/>
      </c>
      <c r="M99" s="371" t="str">
        <f t="shared" si="18"/>
        <v/>
      </c>
      <c r="N99" s="371" t="str">
        <f t="shared" si="19"/>
        <v/>
      </c>
    </row>
    <row r="100" spans="1:14">
      <c r="A100" s="37">
        <v>91</v>
      </c>
      <c r="B100" s="6"/>
      <c r="C100" s="211"/>
      <c r="D100" s="6"/>
      <c r="E100" s="211"/>
      <c r="F100" s="16" t="str">
        <f t="shared" si="11"/>
        <v/>
      </c>
      <c r="G100" s="342" t="b">
        <f t="shared" si="12"/>
        <v>0</v>
      </c>
      <c r="H100" s="343">
        <f t="shared" si="13"/>
        <v>1</v>
      </c>
      <c r="I100" s="371" t="str">
        <f t="shared" si="14"/>
        <v/>
      </c>
      <c r="J100" s="371" t="str">
        <f t="shared" si="15"/>
        <v/>
      </c>
      <c r="K100" s="371" t="str">
        <f t="shared" si="16"/>
        <v/>
      </c>
      <c r="L100" s="371" t="str">
        <f t="shared" si="17"/>
        <v/>
      </c>
      <c r="M100" s="371" t="str">
        <f t="shared" si="18"/>
        <v/>
      </c>
      <c r="N100" s="371" t="str">
        <f t="shared" si="19"/>
        <v/>
      </c>
    </row>
    <row r="101" spans="1:14">
      <c r="A101" s="37">
        <v>92</v>
      </c>
      <c r="B101" s="6"/>
      <c r="C101" s="211"/>
      <c r="D101" s="6"/>
      <c r="E101" s="211"/>
      <c r="F101" s="16" t="str">
        <f t="shared" si="11"/>
        <v/>
      </c>
      <c r="G101" s="342" t="b">
        <f t="shared" si="12"/>
        <v>0</v>
      </c>
      <c r="H101" s="343">
        <f t="shared" si="13"/>
        <v>1</v>
      </c>
      <c r="I101" s="371" t="str">
        <f t="shared" si="14"/>
        <v/>
      </c>
      <c r="J101" s="371" t="str">
        <f t="shared" si="15"/>
        <v/>
      </c>
      <c r="K101" s="371" t="str">
        <f t="shared" si="16"/>
        <v/>
      </c>
      <c r="L101" s="371" t="str">
        <f t="shared" si="17"/>
        <v/>
      </c>
      <c r="M101" s="371" t="str">
        <f t="shared" si="18"/>
        <v/>
      </c>
      <c r="N101" s="371" t="str">
        <f t="shared" si="19"/>
        <v/>
      </c>
    </row>
    <row r="102" spans="1:14">
      <c r="A102" s="37">
        <v>93</v>
      </c>
      <c r="B102" s="6"/>
      <c r="C102" s="211"/>
      <c r="D102" s="6"/>
      <c r="E102" s="211"/>
      <c r="F102" s="16" t="str">
        <f t="shared" si="11"/>
        <v/>
      </c>
      <c r="G102" s="342" t="b">
        <f t="shared" si="12"/>
        <v>0</v>
      </c>
      <c r="H102" s="343">
        <f t="shared" si="13"/>
        <v>1</v>
      </c>
      <c r="I102" s="371" t="str">
        <f t="shared" si="14"/>
        <v/>
      </c>
      <c r="J102" s="371" t="str">
        <f t="shared" si="15"/>
        <v/>
      </c>
      <c r="K102" s="371" t="str">
        <f t="shared" si="16"/>
        <v/>
      </c>
      <c r="L102" s="371" t="str">
        <f t="shared" si="17"/>
        <v/>
      </c>
      <c r="M102" s="371" t="str">
        <f t="shared" si="18"/>
        <v/>
      </c>
      <c r="N102" s="371" t="str">
        <f t="shared" si="19"/>
        <v/>
      </c>
    </row>
    <row r="103" spans="1:14">
      <c r="A103" s="37">
        <v>94</v>
      </c>
      <c r="B103" s="6"/>
      <c r="C103" s="211"/>
      <c r="D103" s="6"/>
      <c r="E103" s="211"/>
      <c r="F103" s="16" t="str">
        <f t="shared" si="11"/>
        <v/>
      </c>
      <c r="G103" s="342" t="b">
        <f t="shared" si="12"/>
        <v>0</v>
      </c>
      <c r="H103" s="343">
        <f t="shared" si="13"/>
        <v>1</v>
      </c>
      <c r="I103" s="371" t="str">
        <f t="shared" si="14"/>
        <v/>
      </c>
      <c r="J103" s="371" t="str">
        <f t="shared" si="15"/>
        <v/>
      </c>
      <c r="K103" s="371" t="str">
        <f t="shared" si="16"/>
        <v/>
      </c>
      <c r="L103" s="371" t="str">
        <f t="shared" si="17"/>
        <v/>
      </c>
      <c r="M103" s="371" t="str">
        <f t="shared" si="18"/>
        <v/>
      </c>
      <c r="N103" s="371" t="str">
        <f t="shared" si="19"/>
        <v/>
      </c>
    </row>
    <row r="104" spans="1:14">
      <c r="A104" s="37">
        <v>95</v>
      </c>
      <c r="B104" s="6"/>
      <c r="C104" s="211"/>
      <c r="D104" s="6"/>
      <c r="E104" s="211"/>
      <c r="F104" s="16" t="str">
        <f t="shared" si="11"/>
        <v/>
      </c>
      <c r="G104" s="342" t="b">
        <f t="shared" si="12"/>
        <v>0</v>
      </c>
      <c r="H104" s="343">
        <f t="shared" si="13"/>
        <v>1</v>
      </c>
      <c r="I104" s="371" t="str">
        <f t="shared" si="14"/>
        <v/>
      </c>
      <c r="J104" s="371" t="str">
        <f t="shared" si="15"/>
        <v/>
      </c>
      <c r="K104" s="371" t="str">
        <f t="shared" si="16"/>
        <v/>
      </c>
      <c r="L104" s="371" t="str">
        <f t="shared" si="17"/>
        <v/>
      </c>
      <c r="M104" s="371" t="str">
        <f t="shared" si="18"/>
        <v/>
      </c>
      <c r="N104" s="371" t="str">
        <f t="shared" si="19"/>
        <v/>
      </c>
    </row>
    <row r="105" spans="1:14">
      <c r="A105" s="37">
        <v>96</v>
      </c>
      <c r="B105" s="6"/>
      <c r="C105" s="211"/>
      <c r="D105" s="6"/>
      <c r="E105" s="211"/>
      <c r="F105" s="16" t="str">
        <f t="shared" si="11"/>
        <v/>
      </c>
      <c r="G105" s="342" t="b">
        <f t="shared" si="12"/>
        <v>0</v>
      </c>
      <c r="H105" s="343">
        <f t="shared" si="13"/>
        <v>1</v>
      </c>
      <c r="I105" s="371" t="str">
        <f t="shared" si="14"/>
        <v/>
      </c>
      <c r="J105" s="371" t="str">
        <f t="shared" si="15"/>
        <v/>
      </c>
      <c r="K105" s="371" t="str">
        <f t="shared" si="16"/>
        <v/>
      </c>
      <c r="L105" s="371" t="str">
        <f t="shared" si="17"/>
        <v/>
      </c>
      <c r="M105" s="371" t="str">
        <f t="shared" si="18"/>
        <v/>
      </c>
      <c r="N105" s="371" t="str">
        <f t="shared" si="19"/>
        <v/>
      </c>
    </row>
    <row r="106" spans="1:14">
      <c r="A106" s="37">
        <v>97</v>
      </c>
      <c r="B106" s="6"/>
      <c r="C106" s="211"/>
      <c r="D106" s="6"/>
      <c r="E106" s="211"/>
      <c r="F106" s="16" t="str">
        <f t="shared" si="11"/>
        <v/>
      </c>
      <c r="G106" s="342" t="b">
        <f t="shared" si="12"/>
        <v>0</v>
      </c>
      <c r="H106" s="343">
        <f t="shared" si="13"/>
        <v>1</v>
      </c>
      <c r="I106" s="371" t="str">
        <f t="shared" si="14"/>
        <v/>
      </c>
      <c r="J106" s="371" t="str">
        <f t="shared" si="15"/>
        <v/>
      </c>
      <c r="K106" s="371" t="str">
        <f t="shared" si="16"/>
        <v/>
      </c>
      <c r="L106" s="371" t="str">
        <f t="shared" si="17"/>
        <v/>
      </c>
      <c r="M106" s="371" t="str">
        <f t="shared" si="18"/>
        <v/>
      </c>
      <c r="N106" s="371" t="str">
        <f t="shared" si="19"/>
        <v/>
      </c>
    </row>
    <row r="107" spans="1:14">
      <c r="A107" s="37">
        <v>98</v>
      </c>
      <c r="B107" s="6"/>
      <c r="C107" s="211"/>
      <c r="D107" s="6"/>
      <c r="E107" s="211"/>
      <c r="F107" s="16" t="str">
        <f t="shared" si="11"/>
        <v/>
      </c>
      <c r="G107" s="342" t="b">
        <f t="shared" si="12"/>
        <v>0</v>
      </c>
      <c r="H107" s="343">
        <f t="shared" si="13"/>
        <v>1</v>
      </c>
      <c r="I107" s="371" t="str">
        <f t="shared" si="14"/>
        <v/>
      </c>
      <c r="J107" s="371" t="str">
        <f t="shared" si="15"/>
        <v/>
      </c>
      <c r="K107" s="371" t="str">
        <f t="shared" si="16"/>
        <v/>
      </c>
      <c r="L107" s="371" t="str">
        <f t="shared" si="17"/>
        <v/>
      </c>
      <c r="M107" s="371" t="str">
        <f t="shared" si="18"/>
        <v/>
      </c>
      <c r="N107" s="371" t="str">
        <f t="shared" si="19"/>
        <v/>
      </c>
    </row>
    <row r="108" spans="1:14">
      <c r="A108" s="139">
        <v>99</v>
      </c>
      <c r="B108" s="6"/>
      <c r="C108" s="211"/>
      <c r="D108" s="6"/>
      <c r="E108" s="211"/>
      <c r="F108" s="16" t="str">
        <f t="shared" si="11"/>
        <v/>
      </c>
      <c r="G108" s="342" t="b">
        <f t="shared" si="12"/>
        <v>0</v>
      </c>
      <c r="H108" s="343">
        <f t="shared" si="13"/>
        <v>1</v>
      </c>
      <c r="I108" s="371" t="str">
        <f t="shared" si="14"/>
        <v/>
      </c>
      <c r="J108" s="371" t="str">
        <f t="shared" si="15"/>
        <v/>
      </c>
      <c r="K108" s="371" t="str">
        <f t="shared" si="16"/>
        <v/>
      </c>
      <c r="L108" s="371" t="str">
        <f t="shared" si="17"/>
        <v/>
      </c>
      <c r="M108" s="371" t="str">
        <f t="shared" si="18"/>
        <v/>
      </c>
      <c r="N108" s="371" t="str">
        <f t="shared" si="19"/>
        <v/>
      </c>
    </row>
    <row r="109" spans="1:14">
      <c r="A109" s="139">
        <v>100</v>
      </c>
      <c r="B109" s="140"/>
      <c r="C109" s="199"/>
      <c r="D109" s="140"/>
      <c r="E109" s="142"/>
      <c r="F109" s="16" t="str">
        <f t="shared" si="11"/>
        <v/>
      </c>
      <c r="I109" s="371" t="str">
        <f t="shared" si="14"/>
        <v/>
      </c>
      <c r="J109" s="371" t="str">
        <f t="shared" si="15"/>
        <v/>
      </c>
      <c r="K109" s="371" t="str">
        <f t="shared" si="16"/>
        <v/>
      </c>
      <c r="L109" s="371" t="str">
        <f t="shared" si="17"/>
        <v/>
      </c>
      <c r="M109" s="371" t="str">
        <f t="shared" si="18"/>
        <v/>
      </c>
      <c r="N109" s="371" t="str">
        <f t="shared" si="19"/>
        <v/>
      </c>
    </row>
    <row r="110" spans="1:14">
      <c r="A110" s="139">
        <v>101</v>
      </c>
      <c r="B110" s="140"/>
      <c r="C110" s="199"/>
      <c r="D110" s="140"/>
      <c r="E110" s="142"/>
      <c r="F110" s="16" t="str">
        <f t="shared" si="11"/>
        <v/>
      </c>
      <c r="I110" s="371" t="str">
        <f t="shared" si="14"/>
        <v/>
      </c>
      <c r="J110" s="371" t="str">
        <f t="shared" si="15"/>
        <v/>
      </c>
      <c r="K110" s="371" t="str">
        <f t="shared" si="16"/>
        <v/>
      </c>
      <c r="L110" s="371" t="str">
        <f t="shared" si="17"/>
        <v/>
      </c>
      <c r="M110" s="371" t="str">
        <f t="shared" si="18"/>
        <v/>
      </c>
      <c r="N110" s="371" t="str">
        <f t="shared" si="19"/>
        <v/>
      </c>
    </row>
    <row r="111" spans="1:14">
      <c r="A111" s="139">
        <v>102</v>
      </c>
      <c r="B111" s="140"/>
      <c r="C111" s="199"/>
      <c r="D111" s="140"/>
      <c r="E111" s="142"/>
      <c r="F111" s="16" t="str">
        <f t="shared" si="11"/>
        <v/>
      </c>
      <c r="I111" s="371" t="str">
        <f t="shared" si="14"/>
        <v/>
      </c>
      <c r="J111" s="371" t="str">
        <f t="shared" si="15"/>
        <v/>
      </c>
      <c r="K111" s="371" t="str">
        <f t="shared" si="16"/>
        <v/>
      </c>
      <c r="L111" s="371" t="str">
        <f t="shared" si="17"/>
        <v/>
      </c>
      <c r="M111" s="371" t="str">
        <f t="shared" si="18"/>
        <v/>
      </c>
      <c r="N111" s="371" t="str">
        <f t="shared" si="19"/>
        <v/>
      </c>
    </row>
    <row r="112" spans="1:14">
      <c r="A112" s="139">
        <v>103</v>
      </c>
      <c r="B112" s="140"/>
      <c r="C112" s="199"/>
      <c r="D112" s="140"/>
      <c r="E112" s="142"/>
      <c r="F112" s="16" t="str">
        <f t="shared" si="11"/>
        <v/>
      </c>
      <c r="I112" s="371" t="str">
        <f t="shared" si="14"/>
        <v/>
      </c>
      <c r="J112" s="371" t="str">
        <f t="shared" si="15"/>
        <v/>
      </c>
      <c r="K112" s="371" t="str">
        <f t="shared" si="16"/>
        <v/>
      </c>
      <c r="L112" s="371" t="str">
        <f t="shared" si="17"/>
        <v/>
      </c>
      <c r="M112" s="371" t="str">
        <f t="shared" si="18"/>
        <v/>
      </c>
      <c r="N112" s="371" t="str">
        <f t="shared" si="19"/>
        <v/>
      </c>
    </row>
    <row r="113" spans="1:14">
      <c r="A113" s="139">
        <v>104</v>
      </c>
      <c r="B113" s="140"/>
      <c r="C113" s="199"/>
      <c r="D113" s="140"/>
      <c r="E113" s="142"/>
      <c r="F113" s="16" t="str">
        <f t="shared" si="11"/>
        <v/>
      </c>
      <c r="I113" s="371" t="str">
        <f t="shared" si="14"/>
        <v/>
      </c>
      <c r="J113" s="371" t="str">
        <f t="shared" si="15"/>
        <v/>
      </c>
      <c r="K113" s="371" t="str">
        <f t="shared" si="16"/>
        <v/>
      </c>
      <c r="L113" s="371" t="str">
        <f t="shared" si="17"/>
        <v/>
      </c>
      <c r="M113" s="371" t="str">
        <f t="shared" si="18"/>
        <v/>
      </c>
      <c r="N113" s="371" t="str">
        <f t="shared" si="19"/>
        <v/>
      </c>
    </row>
    <row r="114" spans="1:14">
      <c r="A114" s="139">
        <v>105</v>
      </c>
      <c r="B114" s="140"/>
      <c r="C114" s="199"/>
      <c r="D114" s="140"/>
      <c r="E114" s="142"/>
      <c r="F114" s="16" t="str">
        <f t="shared" si="11"/>
        <v/>
      </c>
      <c r="I114" s="371" t="str">
        <f t="shared" si="14"/>
        <v/>
      </c>
      <c r="J114" s="371" t="str">
        <f t="shared" si="15"/>
        <v/>
      </c>
      <c r="K114" s="371" t="str">
        <f t="shared" si="16"/>
        <v/>
      </c>
      <c r="L114" s="371" t="str">
        <f t="shared" si="17"/>
        <v/>
      </c>
      <c r="M114" s="371" t="str">
        <f t="shared" si="18"/>
        <v/>
      </c>
      <c r="N114" s="371" t="str">
        <f t="shared" si="19"/>
        <v/>
      </c>
    </row>
    <row r="115" spans="1:14">
      <c r="A115" s="139">
        <v>106</v>
      </c>
      <c r="B115" s="140"/>
      <c r="C115" s="199"/>
      <c r="D115" s="140"/>
      <c r="E115" s="142"/>
      <c r="F115" s="16" t="str">
        <f t="shared" si="11"/>
        <v/>
      </c>
      <c r="I115" s="371" t="str">
        <f t="shared" si="14"/>
        <v/>
      </c>
      <c r="J115" s="371" t="str">
        <f t="shared" si="15"/>
        <v/>
      </c>
      <c r="K115" s="371" t="str">
        <f t="shared" si="16"/>
        <v/>
      </c>
      <c r="L115" s="371" t="str">
        <f t="shared" si="17"/>
        <v/>
      </c>
      <c r="M115" s="371" t="str">
        <f t="shared" si="18"/>
        <v/>
      </c>
      <c r="N115" s="371" t="str">
        <f t="shared" si="19"/>
        <v/>
      </c>
    </row>
    <row r="116" spans="1:14">
      <c r="A116" s="139">
        <v>107</v>
      </c>
      <c r="B116" s="140"/>
      <c r="C116" s="199"/>
      <c r="D116" s="140"/>
      <c r="E116" s="142"/>
      <c r="F116" s="16" t="str">
        <f t="shared" si="11"/>
        <v/>
      </c>
      <c r="I116" s="371" t="str">
        <f t="shared" si="14"/>
        <v/>
      </c>
      <c r="J116" s="371" t="str">
        <f t="shared" si="15"/>
        <v/>
      </c>
      <c r="K116" s="371" t="str">
        <f t="shared" si="16"/>
        <v/>
      </c>
      <c r="L116" s="371" t="str">
        <f t="shared" si="17"/>
        <v/>
      </c>
      <c r="M116" s="371" t="str">
        <f t="shared" si="18"/>
        <v/>
      </c>
      <c r="N116" s="371" t="str">
        <f t="shared" si="19"/>
        <v/>
      </c>
    </row>
    <row r="117" spans="1:14">
      <c r="A117" s="139">
        <v>108</v>
      </c>
      <c r="B117" s="140"/>
      <c r="C117" s="199"/>
      <c r="D117" s="140"/>
      <c r="E117" s="142"/>
      <c r="F117" s="16" t="str">
        <f t="shared" si="11"/>
        <v/>
      </c>
      <c r="I117" s="371" t="str">
        <f t="shared" si="14"/>
        <v/>
      </c>
      <c r="J117" s="371" t="str">
        <f t="shared" si="15"/>
        <v/>
      </c>
      <c r="K117" s="371" t="str">
        <f t="shared" si="16"/>
        <v/>
      </c>
      <c r="L117" s="371" t="str">
        <f t="shared" si="17"/>
        <v/>
      </c>
      <c r="M117" s="371" t="str">
        <f t="shared" si="18"/>
        <v/>
      </c>
      <c r="N117" s="371" t="str">
        <f t="shared" si="19"/>
        <v/>
      </c>
    </row>
    <row r="118" spans="1:14">
      <c r="A118" s="139">
        <v>109</v>
      </c>
      <c r="B118" s="140"/>
      <c r="C118" s="199"/>
      <c r="D118" s="140"/>
      <c r="E118" s="142"/>
      <c r="F118" s="16" t="str">
        <f t="shared" si="11"/>
        <v/>
      </c>
      <c r="I118" s="371" t="str">
        <f t="shared" si="14"/>
        <v/>
      </c>
      <c r="J118" s="371" t="str">
        <f t="shared" si="15"/>
        <v/>
      </c>
      <c r="K118" s="371" t="str">
        <f t="shared" si="16"/>
        <v/>
      </c>
      <c r="L118" s="371" t="str">
        <f t="shared" si="17"/>
        <v/>
      </c>
      <c r="M118" s="371" t="str">
        <f t="shared" si="18"/>
        <v/>
      </c>
      <c r="N118" s="371" t="str">
        <f t="shared" si="19"/>
        <v/>
      </c>
    </row>
    <row r="119" spans="1:14">
      <c r="A119" s="139">
        <v>110</v>
      </c>
      <c r="B119" s="140"/>
      <c r="C119" s="199"/>
      <c r="D119" s="140"/>
      <c r="E119" s="142"/>
      <c r="F119" s="16" t="str">
        <f t="shared" si="11"/>
        <v/>
      </c>
      <c r="I119" s="371" t="str">
        <f t="shared" si="14"/>
        <v/>
      </c>
      <c r="J119" s="371" t="str">
        <f t="shared" si="15"/>
        <v/>
      </c>
      <c r="K119" s="371" t="str">
        <f t="shared" si="16"/>
        <v/>
      </c>
      <c r="L119" s="371" t="str">
        <f t="shared" si="17"/>
        <v/>
      </c>
      <c r="M119" s="371" t="str">
        <f t="shared" si="18"/>
        <v/>
      </c>
      <c r="N119" s="371" t="str">
        <f t="shared" si="19"/>
        <v/>
      </c>
    </row>
    <row r="120" spans="1:14">
      <c r="A120" s="139">
        <v>111</v>
      </c>
      <c r="B120" s="140"/>
      <c r="C120" s="199"/>
      <c r="D120" s="140"/>
      <c r="E120" s="142"/>
      <c r="F120" s="16" t="str">
        <f t="shared" si="11"/>
        <v/>
      </c>
      <c r="I120" s="371" t="str">
        <f t="shared" si="14"/>
        <v/>
      </c>
      <c r="J120" s="371" t="str">
        <f t="shared" si="15"/>
        <v/>
      </c>
      <c r="K120" s="371" t="str">
        <f t="shared" si="16"/>
        <v/>
      </c>
      <c r="L120" s="371" t="str">
        <f t="shared" si="17"/>
        <v/>
      </c>
      <c r="M120" s="371" t="str">
        <f t="shared" si="18"/>
        <v/>
      </c>
      <c r="N120" s="371" t="str">
        <f t="shared" si="19"/>
        <v/>
      </c>
    </row>
    <row r="121" spans="1:14">
      <c r="A121" s="139">
        <v>112</v>
      </c>
      <c r="B121" s="140"/>
      <c r="C121" s="199"/>
      <c r="D121" s="140"/>
      <c r="E121" s="142"/>
      <c r="F121" s="16" t="str">
        <f t="shared" si="11"/>
        <v/>
      </c>
      <c r="I121" s="371" t="str">
        <f t="shared" si="14"/>
        <v/>
      </c>
      <c r="J121" s="371" t="str">
        <f t="shared" si="15"/>
        <v/>
      </c>
      <c r="K121" s="371" t="str">
        <f t="shared" si="16"/>
        <v/>
      </c>
      <c r="L121" s="371" t="str">
        <f t="shared" si="17"/>
        <v/>
      </c>
      <c r="M121" s="371" t="str">
        <f t="shared" si="18"/>
        <v/>
      </c>
      <c r="N121" s="371" t="str">
        <f t="shared" si="19"/>
        <v/>
      </c>
    </row>
    <row r="122" spans="1:14">
      <c r="A122" s="139">
        <v>113</v>
      </c>
      <c r="B122" s="140"/>
      <c r="C122" s="199"/>
      <c r="D122" s="140"/>
      <c r="E122" s="142"/>
      <c r="F122" s="16" t="str">
        <f t="shared" si="11"/>
        <v/>
      </c>
      <c r="I122" s="371" t="str">
        <f t="shared" si="14"/>
        <v/>
      </c>
      <c r="J122" s="371" t="str">
        <f t="shared" si="15"/>
        <v/>
      </c>
      <c r="K122" s="371" t="str">
        <f t="shared" si="16"/>
        <v/>
      </c>
      <c r="L122" s="371" t="str">
        <f t="shared" si="17"/>
        <v/>
      </c>
      <c r="M122" s="371" t="str">
        <f t="shared" si="18"/>
        <v/>
      </c>
      <c r="N122" s="371" t="str">
        <f t="shared" si="19"/>
        <v/>
      </c>
    </row>
    <row r="123" spans="1:14">
      <c r="A123" s="139">
        <v>114</v>
      </c>
      <c r="B123" s="140"/>
      <c r="C123" s="199"/>
      <c r="D123" s="140"/>
      <c r="E123" s="142"/>
      <c r="F123" s="16" t="str">
        <f t="shared" si="11"/>
        <v/>
      </c>
      <c r="I123" s="371" t="str">
        <f t="shared" si="14"/>
        <v/>
      </c>
      <c r="J123" s="371" t="str">
        <f t="shared" si="15"/>
        <v/>
      </c>
      <c r="K123" s="371" t="str">
        <f t="shared" si="16"/>
        <v/>
      </c>
      <c r="L123" s="371" t="str">
        <f t="shared" si="17"/>
        <v/>
      </c>
      <c r="M123" s="371" t="str">
        <f t="shared" si="18"/>
        <v/>
      </c>
      <c r="N123" s="371" t="str">
        <f t="shared" si="19"/>
        <v/>
      </c>
    </row>
    <row r="124" spans="1:14">
      <c r="A124" s="139">
        <v>115</v>
      </c>
      <c r="B124" s="140"/>
      <c r="C124" s="199"/>
      <c r="D124" s="140"/>
      <c r="E124" s="142"/>
      <c r="F124" s="16" t="str">
        <f t="shared" si="11"/>
        <v/>
      </c>
      <c r="I124" s="371" t="str">
        <f t="shared" si="14"/>
        <v/>
      </c>
      <c r="J124" s="371" t="str">
        <f t="shared" si="15"/>
        <v/>
      </c>
      <c r="K124" s="371" t="str">
        <f t="shared" si="16"/>
        <v/>
      </c>
      <c r="L124" s="371" t="str">
        <f t="shared" si="17"/>
        <v/>
      </c>
      <c r="M124" s="371" t="str">
        <f t="shared" si="18"/>
        <v/>
      </c>
      <c r="N124" s="371" t="str">
        <f t="shared" si="19"/>
        <v/>
      </c>
    </row>
    <row r="125" spans="1:14">
      <c r="A125" s="139">
        <v>116</v>
      </c>
      <c r="B125" s="140"/>
      <c r="C125" s="199"/>
      <c r="D125" s="140"/>
      <c r="E125" s="142"/>
      <c r="F125" s="16" t="str">
        <f t="shared" si="11"/>
        <v/>
      </c>
      <c r="I125" s="371" t="str">
        <f t="shared" si="14"/>
        <v/>
      </c>
      <c r="J125" s="371" t="str">
        <f t="shared" si="15"/>
        <v/>
      </c>
      <c r="K125" s="371" t="str">
        <f t="shared" si="16"/>
        <v/>
      </c>
      <c r="L125" s="371" t="str">
        <f t="shared" si="17"/>
        <v/>
      </c>
      <c r="M125" s="371" t="str">
        <f t="shared" si="18"/>
        <v/>
      </c>
      <c r="N125" s="371" t="str">
        <f t="shared" si="19"/>
        <v/>
      </c>
    </row>
    <row r="126" spans="1:14">
      <c r="A126" s="139">
        <v>117</v>
      </c>
      <c r="B126" s="140"/>
      <c r="C126" s="199"/>
      <c r="D126" s="140"/>
      <c r="E126" s="142"/>
      <c r="F126" s="16" t="str">
        <f t="shared" si="11"/>
        <v/>
      </c>
      <c r="I126" s="371" t="str">
        <f t="shared" si="14"/>
        <v/>
      </c>
      <c r="J126" s="371" t="str">
        <f t="shared" si="15"/>
        <v/>
      </c>
      <c r="K126" s="371" t="str">
        <f t="shared" si="16"/>
        <v/>
      </c>
      <c r="L126" s="371" t="str">
        <f t="shared" si="17"/>
        <v/>
      </c>
      <c r="M126" s="371" t="str">
        <f t="shared" si="18"/>
        <v/>
      </c>
      <c r="N126" s="371" t="str">
        <f t="shared" si="19"/>
        <v/>
      </c>
    </row>
    <row r="127" spans="1:14">
      <c r="A127" s="139">
        <v>118</v>
      </c>
      <c r="B127" s="140"/>
      <c r="C127" s="199"/>
      <c r="D127" s="140"/>
      <c r="E127" s="142"/>
      <c r="F127" s="16" t="str">
        <f t="shared" si="11"/>
        <v/>
      </c>
      <c r="I127" s="371" t="str">
        <f t="shared" si="14"/>
        <v/>
      </c>
      <c r="J127" s="371" t="str">
        <f t="shared" si="15"/>
        <v/>
      </c>
      <c r="K127" s="371" t="str">
        <f t="shared" si="16"/>
        <v/>
      </c>
      <c r="L127" s="371" t="str">
        <f t="shared" si="17"/>
        <v/>
      </c>
      <c r="M127" s="371" t="str">
        <f t="shared" si="18"/>
        <v/>
      </c>
      <c r="N127" s="371" t="str">
        <f t="shared" si="19"/>
        <v/>
      </c>
    </row>
    <row r="128" spans="1:14">
      <c r="A128" s="139">
        <v>119</v>
      </c>
      <c r="B128" s="140"/>
      <c r="C128" s="199"/>
      <c r="D128" s="140"/>
      <c r="E128" s="142"/>
      <c r="F128" s="16" t="str">
        <f t="shared" si="11"/>
        <v/>
      </c>
      <c r="I128" s="371" t="str">
        <f t="shared" si="14"/>
        <v/>
      </c>
      <c r="J128" s="371" t="str">
        <f t="shared" si="15"/>
        <v/>
      </c>
      <c r="K128" s="371" t="str">
        <f t="shared" si="16"/>
        <v/>
      </c>
      <c r="L128" s="371" t="str">
        <f t="shared" si="17"/>
        <v/>
      </c>
      <c r="M128" s="371" t="str">
        <f t="shared" si="18"/>
        <v/>
      </c>
      <c r="N128" s="371" t="str">
        <f t="shared" si="19"/>
        <v/>
      </c>
    </row>
    <row r="129" spans="1:14">
      <c r="A129" s="139">
        <v>120</v>
      </c>
      <c r="B129" s="140"/>
      <c r="C129" s="199"/>
      <c r="D129" s="140"/>
      <c r="E129" s="142"/>
      <c r="F129" s="16" t="str">
        <f t="shared" si="11"/>
        <v/>
      </c>
      <c r="I129" s="371" t="str">
        <f t="shared" si="14"/>
        <v/>
      </c>
      <c r="J129" s="371" t="str">
        <f t="shared" si="15"/>
        <v/>
      </c>
      <c r="K129" s="371" t="str">
        <f t="shared" si="16"/>
        <v/>
      </c>
      <c r="L129" s="371" t="str">
        <f t="shared" si="17"/>
        <v/>
      </c>
      <c r="M129" s="371" t="str">
        <f t="shared" si="18"/>
        <v/>
      </c>
      <c r="N129" s="371" t="str">
        <f t="shared" si="19"/>
        <v/>
      </c>
    </row>
    <row r="130" spans="1:14">
      <c r="A130" s="139">
        <v>121</v>
      </c>
      <c r="B130" s="140"/>
      <c r="C130" s="199"/>
      <c r="D130" s="140"/>
      <c r="E130" s="142"/>
      <c r="F130" s="16" t="str">
        <f t="shared" si="11"/>
        <v/>
      </c>
      <c r="I130" s="371" t="str">
        <f t="shared" si="14"/>
        <v/>
      </c>
      <c r="J130" s="371" t="str">
        <f t="shared" si="15"/>
        <v/>
      </c>
      <c r="K130" s="371" t="str">
        <f t="shared" si="16"/>
        <v/>
      </c>
      <c r="L130" s="371" t="str">
        <f t="shared" si="17"/>
        <v/>
      </c>
      <c r="M130" s="371" t="str">
        <f t="shared" si="18"/>
        <v/>
      </c>
      <c r="N130" s="371" t="str">
        <f t="shared" si="19"/>
        <v/>
      </c>
    </row>
    <row r="131" spans="1:14">
      <c r="A131" s="139">
        <v>122</v>
      </c>
      <c r="B131" s="140"/>
      <c r="C131" s="199"/>
      <c r="D131" s="140"/>
      <c r="E131" s="142"/>
      <c r="F131" s="16" t="str">
        <f t="shared" si="11"/>
        <v/>
      </c>
      <c r="I131" s="371" t="str">
        <f t="shared" si="14"/>
        <v/>
      </c>
      <c r="J131" s="371" t="str">
        <f t="shared" si="15"/>
        <v/>
      </c>
      <c r="K131" s="371" t="str">
        <f t="shared" si="16"/>
        <v/>
      </c>
      <c r="L131" s="371" t="str">
        <f t="shared" si="17"/>
        <v/>
      </c>
      <c r="M131" s="371" t="str">
        <f t="shared" si="18"/>
        <v/>
      </c>
      <c r="N131" s="371" t="str">
        <f t="shared" si="19"/>
        <v/>
      </c>
    </row>
    <row r="132" spans="1:14">
      <c r="A132" s="139">
        <v>123</v>
      </c>
      <c r="B132" s="140"/>
      <c r="C132" s="199"/>
      <c r="D132" s="140"/>
      <c r="E132" s="142"/>
      <c r="F132" s="16" t="str">
        <f t="shared" si="11"/>
        <v/>
      </c>
      <c r="I132" s="371" t="str">
        <f t="shared" si="14"/>
        <v/>
      </c>
      <c r="J132" s="371" t="str">
        <f t="shared" si="15"/>
        <v/>
      </c>
      <c r="K132" s="371" t="str">
        <f t="shared" si="16"/>
        <v/>
      </c>
      <c r="L132" s="371" t="str">
        <f t="shared" si="17"/>
        <v/>
      </c>
      <c r="M132" s="371" t="str">
        <f t="shared" si="18"/>
        <v/>
      </c>
      <c r="N132" s="371" t="str">
        <f t="shared" si="19"/>
        <v/>
      </c>
    </row>
    <row r="133" spans="1:14">
      <c r="A133" s="139">
        <v>124</v>
      </c>
      <c r="B133" s="140"/>
      <c r="C133" s="199"/>
      <c r="D133" s="140"/>
      <c r="E133" s="142"/>
      <c r="F133" s="16" t="str">
        <f t="shared" si="11"/>
        <v/>
      </c>
      <c r="I133" s="371" t="str">
        <f t="shared" si="14"/>
        <v/>
      </c>
      <c r="J133" s="371" t="str">
        <f t="shared" si="15"/>
        <v/>
      </c>
      <c r="K133" s="371" t="str">
        <f t="shared" si="16"/>
        <v/>
      </c>
      <c r="L133" s="371" t="str">
        <f t="shared" si="17"/>
        <v/>
      </c>
      <c r="M133" s="371" t="str">
        <f t="shared" si="18"/>
        <v/>
      </c>
      <c r="N133" s="371" t="str">
        <f t="shared" si="19"/>
        <v/>
      </c>
    </row>
    <row r="134" spans="1:14">
      <c r="A134" s="139">
        <v>125</v>
      </c>
      <c r="B134" s="140"/>
      <c r="C134" s="199"/>
      <c r="D134" s="140"/>
      <c r="E134" s="142"/>
      <c r="F134" s="16" t="str">
        <f t="shared" si="11"/>
        <v/>
      </c>
      <c r="I134" s="371" t="str">
        <f t="shared" si="14"/>
        <v/>
      </c>
      <c r="J134" s="371" t="str">
        <f t="shared" si="15"/>
        <v/>
      </c>
      <c r="K134" s="371" t="str">
        <f t="shared" si="16"/>
        <v/>
      </c>
      <c r="L134" s="371" t="str">
        <f t="shared" si="17"/>
        <v/>
      </c>
      <c r="M134" s="371" t="str">
        <f t="shared" si="18"/>
        <v/>
      </c>
      <c r="N134" s="371" t="str">
        <f t="shared" si="19"/>
        <v/>
      </c>
    </row>
    <row r="135" spans="1:14">
      <c r="A135" s="139">
        <v>126</v>
      </c>
      <c r="B135" s="140"/>
      <c r="C135" s="199"/>
      <c r="D135" s="140"/>
      <c r="E135" s="142"/>
      <c r="F135" s="16" t="str">
        <f t="shared" si="11"/>
        <v/>
      </c>
      <c r="I135" s="371" t="str">
        <f t="shared" si="14"/>
        <v/>
      </c>
      <c r="J135" s="371" t="str">
        <f t="shared" si="15"/>
        <v/>
      </c>
      <c r="K135" s="371" t="str">
        <f t="shared" si="16"/>
        <v/>
      </c>
      <c r="L135" s="371" t="str">
        <f t="shared" si="17"/>
        <v/>
      </c>
      <c r="M135" s="371" t="str">
        <f t="shared" si="18"/>
        <v/>
      </c>
      <c r="N135" s="371" t="str">
        <f t="shared" si="19"/>
        <v/>
      </c>
    </row>
    <row r="136" spans="1:14">
      <c r="A136" s="139">
        <v>127</v>
      </c>
      <c r="B136" s="140"/>
      <c r="C136" s="199"/>
      <c r="D136" s="140"/>
      <c r="E136" s="142"/>
      <c r="F136" s="16" t="str">
        <f t="shared" si="11"/>
        <v/>
      </c>
      <c r="I136" s="371" t="str">
        <f t="shared" si="14"/>
        <v/>
      </c>
      <c r="J136" s="371" t="str">
        <f t="shared" si="15"/>
        <v/>
      </c>
      <c r="K136" s="371" t="str">
        <f t="shared" si="16"/>
        <v/>
      </c>
      <c r="L136" s="371" t="str">
        <f t="shared" si="17"/>
        <v/>
      </c>
      <c r="M136" s="371" t="str">
        <f t="shared" si="18"/>
        <v/>
      </c>
      <c r="N136" s="371" t="str">
        <f t="shared" si="19"/>
        <v/>
      </c>
    </row>
    <row r="137" spans="1:14">
      <c r="A137" s="139">
        <v>128</v>
      </c>
      <c r="B137" s="140"/>
      <c r="C137" s="199"/>
      <c r="D137" s="140"/>
      <c r="E137" s="142"/>
      <c r="F137" s="16" t="str">
        <f t="shared" si="11"/>
        <v/>
      </c>
      <c r="I137" s="371" t="str">
        <f t="shared" si="14"/>
        <v/>
      </c>
      <c r="J137" s="371" t="str">
        <f t="shared" si="15"/>
        <v/>
      </c>
      <c r="K137" s="371" t="str">
        <f t="shared" si="16"/>
        <v/>
      </c>
      <c r="L137" s="371" t="str">
        <f t="shared" si="17"/>
        <v/>
      </c>
      <c r="M137" s="371" t="str">
        <f t="shared" si="18"/>
        <v/>
      </c>
      <c r="N137" s="371" t="str">
        <f t="shared" si="19"/>
        <v/>
      </c>
    </row>
    <row r="138" spans="1:14">
      <c r="A138" s="139">
        <v>129</v>
      </c>
      <c r="B138" s="140"/>
      <c r="C138" s="199"/>
      <c r="D138" s="140"/>
      <c r="E138" s="142"/>
      <c r="F138" s="16" t="str">
        <f t="shared" ref="F138:F201" si="20">IF(OR($B138="",$C138="",,,$E138&lt;an_initial,$E138&gt;an_final,),"",HLOOKUP(D138,ii9punctaje,2,FALSE) * C138)</f>
        <v/>
      </c>
      <c r="I138" s="371" t="str">
        <f t="shared" ref="I138:I201" si="21">IF(OR($B138="",$C138="",,,$E138&lt;an_initial,$E138&gt;an_final,),"",HLOOKUP(D138,ii9punctaje,2,FALSE)*C138*COUNTIF(D138,$I$7))</f>
        <v/>
      </c>
      <c r="J138" s="371" t="str">
        <f t="shared" ref="J138:J201" si="22">IF(OR($B138="",$C138="",,,$E138&lt;an_initial,$E138&gt;an_final,),"",HLOOKUP(D138,ii9punctaje,2,FALSE)*C138*COUNTIF(D138,$J$7))</f>
        <v/>
      </c>
      <c r="K138" s="371" t="str">
        <f t="shared" ref="K138:K201" si="23">IF(OR($B138="",$C138="",,,$E138&lt;an_initial,$E138&gt;an_final,),"",HLOOKUP(D138,ii9punctaje,2,FALSE)*C138*COUNTIF(D138,$K$7))</f>
        <v/>
      </c>
      <c r="L138" s="371" t="str">
        <f t="shared" ref="L138:L201" si="24">IF(OR($B138="",$C138="",,,$E138&lt;an_initial,$E138&gt;an_final,),"",HLOOKUP(D138,ii9punctaje,2,FALSE)*C138*COUNTIF(D138,$L$7))</f>
        <v/>
      </c>
      <c r="M138" s="371" t="str">
        <f t="shared" ref="M138:M201" si="25">IF(OR($B138="",$C138="",,,$E138&lt;an_initial,$E138&gt;an_final,),"",HLOOKUP(D138,ii9punctaje,2,FALSE)*C138*COUNTIF(D138,$M$7))</f>
        <v/>
      </c>
      <c r="N138" s="371" t="str">
        <f t="shared" ref="N138:N201" si="26">IF(OR($B138="",$C138="",,,$E138&lt;an_initial,$E138&gt;an_final,),"",HLOOKUP(D138,ii9punctaje,2,FALSE)*C138*COUNTIF(D138,$N$7))</f>
        <v/>
      </c>
    </row>
    <row r="139" spans="1:14">
      <c r="A139" s="139">
        <v>130</v>
      </c>
      <c r="B139" s="140"/>
      <c r="C139" s="199"/>
      <c r="D139" s="140"/>
      <c r="E139" s="142"/>
      <c r="F139" s="16" t="str">
        <f t="shared" si="20"/>
        <v/>
      </c>
      <c r="I139" s="371" t="str">
        <f t="shared" si="21"/>
        <v/>
      </c>
      <c r="J139" s="371" t="str">
        <f t="shared" si="22"/>
        <v/>
      </c>
      <c r="K139" s="371" t="str">
        <f t="shared" si="23"/>
        <v/>
      </c>
      <c r="L139" s="371" t="str">
        <f t="shared" si="24"/>
        <v/>
      </c>
      <c r="M139" s="371" t="str">
        <f t="shared" si="25"/>
        <v/>
      </c>
      <c r="N139" s="371" t="str">
        <f t="shared" si="26"/>
        <v/>
      </c>
    </row>
    <row r="140" spans="1:14">
      <c r="A140" s="139">
        <v>131</v>
      </c>
      <c r="B140" s="140"/>
      <c r="C140" s="199"/>
      <c r="D140" s="140"/>
      <c r="E140" s="142"/>
      <c r="F140" s="16" t="str">
        <f t="shared" si="20"/>
        <v/>
      </c>
      <c r="I140" s="371" t="str">
        <f t="shared" si="21"/>
        <v/>
      </c>
      <c r="J140" s="371" t="str">
        <f t="shared" si="22"/>
        <v/>
      </c>
      <c r="K140" s="371" t="str">
        <f t="shared" si="23"/>
        <v/>
      </c>
      <c r="L140" s="371" t="str">
        <f t="shared" si="24"/>
        <v/>
      </c>
      <c r="M140" s="371" t="str">
        <f t="shared" si="25"/>
        <v/>
      </c>
      <c r="N140" s="371" t="str">
        <f t="shared" si="26"/>
        <v/>
      </c>
    </row>
    <row r="141" spans="1:14">
      <c r="A141" s="139">
        <v>132</v>
      </c>
      <c r="B141" s="140"/>
      <c r="C141" s="199"/>
      <c r="D141" s="140"/>
      <c r="E141" s="142"/>
      <c r="F141" s="16" t="str">
        <f t="shared" si="20"/>
        <v/>
      </c>
      <c r="I141" s="371" t="str">
        <f t="shared" si="21"/>
        <v/>
      </c>
      <c r="J141" s="371" t="str">
        <f t="shared" si="22"/>
        <v/>
      </c>
      <c r="K141" s="371" t="str">
        <f t="shared" si="23"/>
        <v/>
      </c>
      <c r="L141" s="371" t="str">
        <f t="shared" si="24"/>
        <v/>
      </c>
      <c r="M141" s="371" t="str">
        <f t="shared" si="25"/>
        <v/>
      </c>
      <c r="N141" s="371" t="str">
        <f t="shared" si="26"/>
        <v/>
      </c>
    </row>
    <row r="142" spans="1:14">
      <c r="A142" s="139">
        <v>133</v>
      </c>
      <c r="B142" s="140"/>
      <c r="C142" s="199"/>
      <c r="D142" s="140"/>
      <c r="E142" s="142"/>
      <c r="F142" s="16" t="str">
        <f t="shared" si="20"/>
        <v/>
      </c>
      <c r="I142" s="371" t="str">
        <f t="shared" si="21"/>
        <v/>
      </c>
      <c r="J142" s="371" t="str">
        <f t="shared" si="22"/>
        <v/>
      </c>
      <c r="K142" s="371" t="str">
        <f t="shared" si="23"/>
        <v/>
      </c>
      <c r="L142" s="371" t="str">
        <f t="shared" si="24"/>
        <v/>
      </c>
      <c r="M142" s="371" t="str">
        <f t="shared" si="25"/>
        <v/>
      </c>
      <c r="N142" s="371" t="str">
        <f t="shared" si="26"/>
        <v/>
      </c>
    </row>
    <row r="143" spans="1:14">
      <c r="A143" s="139">
        <v>134</v>
      </c>
      <c r="B143" s="140"/>
      <c r="C143" s="199"/>
      <c r="D143" s="140"/>
      <c r="E143" s="142"/>
      <c r="F143" s="16" t="str">
        <f t="shared" si="20"/>
        <v/>
      </c>
      <c r="I143" s="371" t="str">
        <f t="shared" si="21"/>
        <v/>
      </c>
      <c r="J143" s="371" t="str">
        <f t="shared" si="22"/>
        <v/>
      </c>
      <c r="K143" s="371" t="str">
        <f t="shared" si="23"/>
        <v/>
      </c>
      <c r="L143" s="371" t="str">
        <f t="shared" si="24"/>
        <v/>
      </c>
      <c r="M143" s="371" t="str">
        <f t="shared" si="25"/>
        <v/>
      </c>
      <c r="N143" s="371" t="str">
        <f t="shared" si="26"/>
        <v/>
      </c>
    </row>
    <row r="144" spans="1:14">
      <c r="A144" s="139">
        <v>135</v>
      </c>
      <c r="B144" s="140"/>
      <c r="C144" s="199"/>
      <c r="D144" s="140"/>
      <c r="E144" s="142"/>
      <c r="F144" s="16" t="str">
        <f t="shared" si="20"/>
        <v/>
      </c>
      <c r="I144" s="371" t="str">
        <f t="shared" si="21"/>
        <v/>
      </c>
      <c r="J144" s="371" t="str">
        <f t="shared" si="22"/>
        <v/>
      </c>
      <c r="K144" s="371" t="str">
        <f t="shared" si="23"/>
        <v/>
      </c>
      <c r="L144" s="371" t="str">
        <f t="shared" si="24"/>
        <v/>
      </c>
      <c r="M144" s="371" t="str">
        <f t="shared" si="25"/>
        <v/>
      </c>
      <c r="N144" s="371" t="str">
        <f t="shared" si="26"/>
        <v/>
      </c>
    </row>
    <row r="145" spans="1:14">
      <c r="A145" s="139">
        <v>136</v>
      </c>
      <c r="B145" s="140"/>
      <c r="C145" s="199"/>
      <c r="D145" s="140"/>
      <c r="E145" s="142"/>
      <c r="F145" s="16" t="str">
        <f t="shared" si="20"/>
        <v/>
      </c>
      <c r="I145" s="371" t="str">
        <f t="shared" si="21"/>
        <v/>
      </c>
      <c r="J145" s="371" t="str">
        <f t="shared" si="22"/>
        <v/>
      </c>
      <c r="K145" s="371" t="str">
        <f t="shared" si="23"/>
        <v/>
      </c>
      <c r="L145" s="371" t="str">
        <f t="shared" si="24"/>
        <v/>
      </c>
      <c r="M145" s="371" t="str">
        <f t="shared" si="25"/>
        <v/>
      </c>
      <c r="N145" s="371" t="str">
        <f t="shared" si="26"/>
        <v/>
      </c>
    </row>
    <row r="146" spans="1:14">
      <c r="A146" s="139">
        <v>137</v>
      </c>
      <c r="B146" s="140"/>
      <c r="C146" s="199"/>
      <c r="D146" s="140"/>
      <c r="E146" s="142"/>
      <c r="F146" s="16" t="str">
        <f t="shared" si="20"/>
        <v/>
      </c>
      <c r="I146" s="371" t="str">
        <f t="shared" si="21"/>
        <v/>
      </c>
      <c r="J146" s="371" t="str">
        <f t="shared" si="22"/>
        <v/>
      </c>
      <c r="K146" s="371" t="str">
        <f t="shared" si="23"/>
        <v/>
      </c>
      <c r="L146" s="371" t="str">
        <f t="shared" si="24"/>
        <v/>
      </c>
      <c r="M146" s="371" t="str">
        <f t="shared" si="25"/>
        <v/>
      </c>
      <c r="N146" s="371" t="str">
        <f t="shared" si="26"/>
        <v/>
      </c>
    </row>
    <row r="147" spans="1:14">
      <c r="A147" s="139">
        <v>138</v>
      </c>
      <c r="B147" s="140"/>
      <c r="C147" s="199"/>
      <c r="D147" s="140"/>
      <c r="E147" s="142"/>
      <c r="F147" s="16" t="str">
        <f t="shared" si="20"/>
        <v/>
      </c>
      <c r="I147" s="371" t="str">
        <f t="shared" si="21"/>
        <v/>
      </c>
      <c r="J147" s="371" t="str">
        <f t="shared" si="22"/>
        <v/>
      </c>
      <c r="K147" s="371" t="str">
        <f t="shared" si="23"/>
        <v/>
      </c>
      <c r="L147" s="371" t="str">
        <f t="shared" si="24"/>
        <v/>
      </c>
      <c r="M147" s="371" t="str">
        <f t="shared" si="25"/>
        <v/>
      </c>
      <c r="N147" s="371" t="str">
        <f t="shared" si="26"/>
        <v/>
      </c>
    </row>
    <row r="148" spans="1:14">
      <c r="A148" s="139">
        <v>139</v>
      </c>
      <c r="B148" s="140"/>
      <c r="C148" s="199"/>
      <c r="D148" s="140"/>
      <c r="E148" s="142"/>
      <c r="F148" s="16" t="str">
        <f t="shared" si="20"/>
        <v/>
      </c>
      <c r="I148" s="371" t="str">
        <f t="shared" si="21"/>
        <v/>
      </c>
      <c r="J148" s="371" t="str">
        <f t="shared" si="22"/>
        <v/>
      </c>
      <c r="K148" s="371" t="str">
        <f t="shared" si="23"/>
        <v/>
      </c>
      <c r="L148" s="371" t="str">
        <f t="shared" si="24"/>
        <v/>
      </c>
      <c r="M148" s="371" t="str">
        <f t="shared" si="25"/>
        <v/>
      </c>
      <c r="N148" s="371" t="str">
        <f t="shared" si="26"/>
        <v/>
      </c>
    </row>
    <row r="149" spans="1:14">
      <c r="A149" s="139">
        <v>140</v>
      </c>
      <c r="B149" s="140"/>
      <c r="C149" s="199"/>
      <c r="D149" s="140"/>
      <c r="E149" s="142"/>
      <c r="F149" s="16" t="str">
        <f t="shared" si="20"/>
        <v/>
      </c>
      <c r="I149" s="371" t="str">
        <f t="shared" si="21"/>
        <v/>
      </c>
      <c r="J149" s="371" t="str">
        <f t="shared" si="22"/>
        <v/>
      </c>
      <c r="K149" s="371" t="str">
        <f t="shared" si="23"/>
        <v/>
      </c>
      <c r="L149" s="371" t="str">
        <f t="shared" si="24"/>
        <v/>
      </c>
      <c r="M149" s="371" t="str">
        <f t="shared" si="25"/>
        <v/>
      </c>
      <c r="N149" s="371" t="str">
        <f t="shared" si="26"/>
        <v/>
      </c>
    </row>
    <row r="150" spans="1:14">
      <c r="A150" s="139">
        <v>141</v>
      </c>
      <c r="B150" s="140"/>
      <c r="C150" s="199"/>
      <c r="D150" s="140"/>
      <c r="E150" s="142"/>
      <c r="F150" s="16" t="str">
        <f t="shared" si="20"/>
        <v/>
      </c>
      <c r="I150" s="371" t="str">
        <f t="shared" si="21"/>
        <v/>
      </c>
      <c r="J150" s="371" t="str">
        <f t="shared" si="22"/>
        <v/>
      </c>
      <c r="K150" s="371" t="str">
        <f t="shared" si="23"/>
        <v/>
      </c>
      <c r="L150" s="371" t="str">
        <f t="shared" si="24"/>
        <v/>
      </c>
      <c r="M150" s="371" t="str">
        <f t="shared" si="25"/>
        <v/>
      </c>
      <c r="N150" s="371" t="str">
        <f t="shared" si="26"/>
        <v/>
      </c>
    </row>
    <row r="151" spans="1:14">
      <c r="A151" s="139">
        <v>142</v>
      </c>
      <c r="B151" s="140"/>
      <c r="C151" s="199"/>
      <c r="D151" s="140"/>
      <c r="E151" s="142"/>
      <c r="F151" s="16" t="str">
        <f t="shared" si="20"/>
        <v/>
      </c>
      <c r="I151" s="371" t="str">
        <f t="shared" si="21"/>
        <v/>
      </c>
      <c r="J151" s="371" t="str">
        <f t="shared" si="22"/>
        <v/>
      </c>
      <c r="K151" s="371" t="str">
        <f t="shared" si="23"/>
        <v/>
      </c>
      <c r="L151" s="371" t="str">
        <f t="shared" si="24"/>
        <v/>
      </c>
      <c r="M151" s="371" t="str">
        <f t="shared" si="25"/>
        <v/>
      </c>
      <c r="N151" s="371" t="str">
        <f t="shared" si="26"/>
        <v/>
      </c>
    </row>
    <row r="152" spans="1:14">
      <c r="A152" s="139">
        <v>143</v>
      </c>
      <c r="B152" s="140"/>
      <c r="C152" s="199"/>
      <c r="D152" s="140"/>
      <c r="E152" s="142"/>
      <c r="F152" s="16" t="str">
        <f t="shared" si="20"/>
        <v/>
      </c>
      <c r="I152" s="371" t="str">
        <f t="shared" si="21"/>
        <v/>
      </c>
      <c r="J152" s="371" t="str">
        <f t="shared" si="22"/>
        <v/>
      </c>
      <c r="K152" s="371" t="str">
        <f t="shared" si="23"/>
        <v/>
      </c>
      <c r="L152" s="371" t="str">
        <f t="shared" si="24"/>
        <v/>
      </c>
      <c r="M152" s="371" t="str">
        <f t="shared" si="25"/>
        <v/>
      </c>
      <c r="N152" s="371" t="str">
        <f t="shared" si="26"/>
        <v/>
      </c>
    </row>
    <row r="153" spans="1:14">
      <c r="A153" s="139">
        <v>144</v>
      </c>
      <c r="B153" s="140"/>
      <c r="C153" s="199"/>
      <c r="D153" s="140"/>
      <c r="E153" s="142"/>
      <c r="F153" s="16" t="str">
        <f t="shared" si="20"/>
        <v/>
      </c>
      <c r="I153" s="371" t="str">
        <f t="shared" si="21"/>
        <v/>
      </c>
      <c r="J153" s="371" t="str">
        <f t="shared" si="22"/>
        <v/>
      </c>
      <c r="K153" s="371" t="str">
        <f t="shared" si="23"/>
        <v/>
      </c>
      <c r="L153" s="371" t="str">
        <f t="shared" si="24"/>
        <v/>
      </c>
      <c r="M153" s="371" t="str">
        <f t="shared" si="25"/>
        <v/>
      </c>
      <c r="N153" s="371" t="str">
        <f t="shared" si="26"/>
        <v/>
      </c>
    </row>
    <row r="154" spans="1:14">
      <c r="A154" s="139">
        <v>145</v>
      </c>
      <c r="B154" s="140"/>
      <c r="C154" s="199"/>
      <c r="D154" s="140"/>
      <c r="E154" s="142"/>
      <c r="F154" s="16" t="str">
        <f t="shared" si="20"/>
        <v/>
      </c>
      <c r="I154" s="371" t="str">
        <f t="shared" si="21"/>
        <v/>
      </c>
      <c r="J154" s="371" t="str">
        <f t="shared" si="22"/>
        <v/>
      </c>
      <c r="K154" s="371" t="str">
        <f t="shared" si="23"/>
        <v/>
      </c>
      <c r="L154" s="371" t="str">
        <f t="shared" si="24"/>
        <v/>
      </c>
      <c r="M154" s="371" t="str">
        <f t="shared" si="25"/>
        <v/>
      </c>
      <c r="N154" s="371" t="str">
        <f t="shared" si="26"/>
        <v/>
      </c>
    </row>
    <row r="155" spans="1:14">
      <c r="A155" s="139">
        <v>146</v>
      </c>
      <c r="B155" s="140"/>
      <c r="C155" s="199"/>
      <c r="D155" s="140"/>
      <c r="E155" s="142"/>
      <c r="F155" s="16" t="str">
        <f t="shared" si="20"/>
        <v/>
      </c>
      <c r="I155" s="371" t="str">
        <f t="shared" si="21"/>
        <v/>
      </c>
      <c r="J155" s="371" t="str">
        <f t="shared" si="22"/>
        <v/>
      </c>
      <c r="K155" s="371" t="str">
        <f t="shared" si="23"/>
        <v/>
      </c>
      <c r="L155" s="371" t="str">
        <f t="shared" si="24"/>
        <v/>
      </c>
      <c r="M155" s="371" t="str">
        <f t="shared" si="25"/>
        <v/>
      </c>
      <c r="N155" s="371" t="str">
        <f t="shared" si="26"/>
        <v/>
      </c>
    </row>
    <row r="156" spans="1:14">
      <c r="A156" s="139">
        <v>147</v>
      </c>
      <c r="B156" s="140"/>
      <c r="C156" s="199"/>
      <c r="D156" s="140"/>
      <c r="E156" s="142"/>
      <c r="F156" s="16" t="str">
        <f t="shared" si="20"/>
        <v/>
      </c>
      <c r="I156" s="371" t="str">
        <f t="shared" si="21"/>
        <v/>
      </c>
      <c r="J156" s="371" t="str">
        <f t="shared" si="22"/>
        <v/>
      </c>
      <c r="K156" s="371" t="str">
        <f t="shared" si="23"/>
        <v/>
      </c>
      <c r="L156" s="371" t="str">
        <f t="shared" si="24"/>
        <v/>
      </c>
      <c r="M156" s="371" t="str">
        <f t="shared" si="25"/>
        <v/>
      </c>
      <c r="N156" s="371" t="str">
        <f t="shared" si="26"/>
        <v/>
      </c>
    </row>
    <row r="157" spans="1:14">
      <c r="A157" s="139">
        <v>148</v>
      </c>
      <c r="B157" s="140"/>
      <c r="C157" s="199"/>
      <c r="D157" s="140"/>
      <c r="E157" s="142"/>
      <c r="F157" s="16" t="str">
        <f t="shared" si="20"/>
        <v/>
      </c>
      <c r="I157" s="371" t="str">
        <f t="shared" si="21"/>
        <v/>
      </c>
      <c r="J157" s="371" t="str">
        <f t="shared" si="22"/>
        <v/>
      </c>
      <c r="K157" s="371" t="str">
        <f t="shared" si="23"/>
        <v/>
      </c>
      <c r="L157" s="371" t="str">
        <f t="shared" si="24"/>
        <v/>
      </c>
      <c r="M157" s="371" t="str">
        <f t="shared" si="25"/>
        <v/>
      </c>
      <c r="N157" s="371" t="str">
        <f t="shared" si="26"/>
        <v/>
      </c>
    </row>
    <row r="158" spans="1:14">
      <c r="A158" s="139">
        <v>149</v>
      </c>
      <c r="B158" s="140"/>
      <c r="C158" s="199"/>
      <c r="D158" s="140"/>
      <c r="E158" s="142"/>
      <c r="F158" s="16" t="str">
        <f t="shared" si="20"/>
        <v/>
      </c>
      <c r="I158" s="371" t="str">
        <f t="shared" si="21"/>
        <v/>
      </c>
      <c r="J158" s="371" t="str">
        <f t="shared" si="22"/>
        <v/>
      </c>
      <c r="K158" s="371" t="str">
        <f t="shared" si="23"/>
        <v/>
      </c>
      <c r="L158" s="371" t="str">
        <f t="shared" si="24"/>
        <v/>
      </c>
      <c r="M158" s="371" t="str">
        <f t="shared" si="25"/>
        <v/>
      </c>
      <c r="N158" s="371" t="str">
        <f t="shared" si="26"/>
        <v/>
      </c>
    </row>
    <row r="159" spans="1:14">
      <c r="A159" s="139">
        <v>150</v>
      </c>
      <c r="B159" s="140"/>
      <c r="C159" s="199"/>
      <c r="D159" s="140"/>
      <c r="E159" s="142"/>
      <c r="F159" s="16" t="str">
        <f t="shared" si="20"/>
        <v/>
      </c>
      <c r="I159" s="371" t="str">
        <f t="shared" si="21"/>
        <v/>
      </c>
      <c r="J159" s="371" t="str">
        <f t="shared" si="22"/>
        <v/>
      </c>
      <c r="K159" s="371" t="str">
        <f t="shared" si="23"/>
        <v/>
      </c>
      <c r="L159" s="371" t="str">
        <f t="shared" si="24"/>
        <v/>
      </c>
      <c r="M159" s="371" t="str">
        <f t="shared" si="25"/>
        <v/>
      </c>
      <c r="N159" s="371" t="str">
        <f t="shared" si="26"/>
        <v/>
      </c>
    </row>
    <row r="160" spans="1:14">
      <c r="A160" s="139">
        <v>151</v>
      </c>
      <c r="B160" s="140"/>
      <c r="C160" s="199"/>
      <c r="D160" s="140"/>
      <c r="E160" s="142"/>
      <c r="F160" s="16" t="str">
        <f t="shared" si="20"/>
        <v/>
      </c>
      <c r="I160" s="371" t="str">
        <f t="shared" si="21"/>
        <v/>
      </c>
      <c r="J160" s="371" t="str">
        <f t="shared" si="22"/>
        <v/>
      </c>
      <c r="K160" s="371" t="str">
        <f t="shared" si="23"/>
        <v/>
      </c>
      <c r="L160" s="371" t="str">
        <f t="shared" si="24"/>
        <v/>
      </c>
      <c r="M160" s="371" t="str">
        <f t="shared" si="25"/>
        <v/>
      </c>
      <c r="N160" s="371" t="str">
        <f t="shared" si="26"/>
        <v/>
      </c>
    </row>
    <row r="161" spans="1:14">
      <c r="A161" s="139">
        <v>152</v>
      </c>
      <c r="B161" s="140"/>
      <c r="C161" s="199"/>
      <c r="D161" s="140"/>
      <c r="E161" s="142"/>
      <c r="F161" s="16" t="str">
        <f t="shared" si="20"/>
        <v/>
      </c>
      <c r="I161" s="371" t="str">
        <f t="shared" si="21"/>
        <v/>
      </c>
      <c r="J161" s="371" t="str">
        <f t="shared" si="22"/>
        <v/>
      </c>
      <c r="K161" s="371" t="str">
        <f t="shared" si="23"/>
        <v/>
      </c>
      <c r="L161" s="371" t="str">
        <f t="shared" si="24"/>
        <v/>
      </c>
      <c r="M161" s="371" t="str">
        <f t="shared" si="25"/>
        <v/>
      </c>
      <c r="N161" s="371" t="str">
        <f t="shared" si="26"/>
        <v/>
      </c>
    </row>
    <row r="162" spans="1:14">
      <c r="A162" s="139">
        <v>153</v>
      </c>
      <c r="B162" s="140"/>
      <c r="C162" s="199"/>
      <c r="D162" s="140"/>
      <c r="E162" s="142"/>
      <c r="F162" s="16" t="str">
        <f t="shared" si="20"/>
        <v/>
      </c>
      <c r="I162" s="371" t="str">
        <f t="shared" si="21"/>
        <v/>
      </c>
      <c r="J162" s="371" t="str">
        <f t="shared" si="22"/>
        <v/>
      </c>
      <c r="K162" s="371" t="str">
        <f t="shared" si="23"/>
        <v/>
      </c>
      <c r="L162" s="371" t="str">
        <f t="shared" si="24"/>
        <v/>
      </c>
      <c r="M162" s="371" t="str">
        <f t="shared" si="25"/>
        <v/>
      </c>
      <c r="N162" s="371" t="str">
        <f t="shared" si="26"/>
        <v/>
      </c>
    </row>
    <row r="163" spans="1:14">
      <c r="A163" s="139">
        <v>154</v>
      </c>
      <c r="B163" s="140"/>
      <c r="C163" s="199"/>
      <c r="D163" s="140"/>
      <c r="E163" s="142"/>
      <c r="F163" s="16" t="str">
        <f t="shared" si="20"/>
        <v/>
      </c>
      <c r="I163" s="371" t="str">
        <f t="shared" si="21"/>
        <v/>
      </c>
      <c r="J163" s="371" t="str">
        <f t="shared" si="22"/>
        <v/>
      </c>
      <c r="K163" s="371" t="str">
        <f t="shared" si="23"/>
        <v/>
      </c>
      <c r="L163" s="371" t="str">
        <f t="shared" si="24"/>
        <v/>
      </c>
      <c r="M163" s="371" t="str">
        <f t="shared" si="25"/>
        <v/>
      </c>
      <c r="N163" s="371" t="str">
        <f t="shared" si="26"/>
        <v/>
      </c>
    </row>
    <row r="164" spans="1:14">
      <c r="A164" s="139">
        <v>155</v>
      </c>
      <c r="B164" s="140"/>
      <c r="C164" s="199"/>
      <c r="D164" s="140"/>
      <c r="E164" s="142"/>
      <c r="F164" s="16" t="str">
        <f t="shared" si="20"/>
        <v/>
      </c>
      <c r="I164" s="371" t="str">
        <f t="shared" si="21"/>
        <v/>
      </c>
      <c r="J164" s="371" t="str">
        <f t="shared" si="22"/>
        <v/>
      </c>
      <c r="K164" s="371" t="str">
        <f t="shared" si="23"/>
        <v/>
      </c>
      <c r="L164" s="371" t="str">
        <f t="shared" si="24"/>
        <v/>
      </c>
      <c r="M164" s="371" t="str">
        <f t="shared" si="25"/>
        <v/>
      </c>
      <c r="N164" s="371" t="str">
        <f t="shared" si="26"/>
        <v/>
      </c>
    </row>
    <row r="165" spans="1:14">
      <c r="A165" s="139">
        <v>156</v>
      </c>
      <c r="B165" s="140"/>
      <c r="C165" s="199"/>
      <c r="D165" s="140"/>
      <c r="E165" s="142"/>
      <c r="F165" s="16" t="str">
        <f t="shared" si="20"/>
        <v/>
      </c>
      <c r="I165" s="371" t="str">
        <f t="shared" si="21"/>
        <v/>
      </c>
      <c r="J165" s="371" t="str">
        <f t="shared" si="22"/>
        <v/>
      </c>
      <c r="K165" s="371" t="str">
        <f t="shared" si="23"/>
        <v/>
      </c>
      <c r="L165" s="371" t="str">
        <f t="shared" si="24"/>
        <v/>
      </c>
      <c r="M165" s="371" t="str">
        <f t="shared" si="25"/>
        <v/>
      </c>
      <c r="N165" s="371" t="str">
        <f t="shared" si="26"/>
        <v/>
      </c>
    </row>
    <row r="166" spans="1:14">
      <c r="A166" s="139">
        <v>157</v>
      </c>
      <c r="B166" s="140"/>
      <c r="C166" s="199"/>
      <c r="D166" s="140"/>
      <c r="E166" s="142"/>
      <c r="F166" s="16" t="str">
        <f t="shared" si="20"/>
        <v/>
      </c>
      <c r="I166" s="371" t="str">
        <f t="shared" si="21"/>
        <v/>
      </c>
      <c r="J166" s="371" t="str">
        <f t="shared" si="22"/>
        <v/>
      </c>
      <c r="K166" s="371" t="str">
        <f t="shared" si="23"/>
        <v/>
      </c>
      <c r="L166" s="371" t="str">
        <f t="shared" si="24"/>
        <v/>
      </c>
      <c r="M166" s="371" t="str">
        <f t="shared" si="25"/>
        <v/>
      </c>
      <c r="N166" s="371" t="str">
        <f t="shared" si="26"/>
        <v/>
      </c>
    </row>
    <row r="167" spans="1:14">
      <c r="A167" s="139">
        <v>158</v>
      </c>
      <c r="B167" s="140"/>
      <c r="C167" s="199"/>
      <c r="D167" s="140"/>
      <c r="E167" s="142"/>
      <c r="F167" s="16" t="str">
        <f t="shared" si="20"/>
        <v/>
      </c>
      <c r="I167" s="371" t="str">
        <f t="shared" si="21"/>
        <v/>
      </c>
      <c r="J167" s="371" t="str">
        <f t="shared" si="22"/>
        <v/>
      </c>
      <c r="K167" s="371" t="str">
        <f t="shared" si="23"/>
        <v/>
      </c>
      <c r="L167" s="371" t="str">
        <f t="shared" si="24"/>
        <v/>
      </c>
      <c r="M167" s="371" t="str">
        <f t="shared" si="25"/>
        <v/>
      </c>
      <c r="N167" s="371" t="str">
        <f t="shared" si="26"/>
        <v/>
      </c>
    </row>
    <row r="168" spans="1:14">
      <c r="A168" s="139">
        <v>159</v>
      </c>
      <c r="B168" s="140"/>
      <c r="C168" s="199"/>
      <c r="D168" s="140"/>
      <c r="E168" s="142"/>
      <c r="F168" s="16" t="str">
        <f t="shared" si="20"/>
        <v/>
      </c>
      <c r="I168" s="371" t="str">
        <f t="shared" si="21"/>
        <v/>
      </c>
      <c r="J168" s="371" t="str">
        <f t="shared" si="22"/>
        <v/>
      </c>
      <c r="K168" s="371" t="str">
        <f t="shared" si="23"/>
        <v/>
      </c>
      <c r="L168" s="371" t="str">
        <f t="shared" si="24"/>
        <v/>
      </c>
      <c r="M168" s="371" t="str">
        <f t="shared" si="25"/>
        <v/>
      </c>
      <c r="N168" s="371" t="str">
        <f t="shared" si="26"/>
        <v/>
      </c>
    </row>
    <row r="169" spans="1:14">
      <c r="A169" s="139">
        <v>160</v>
      </c>
      <c r="B169" s="140"/>
      <c r="C169" s="199"/>
      <c r="D169" s="140"/>
      <c r="E169" s="142"/>
      <c r="F169" s="16" t="str">
        <f t="shared" si="20"/>
        <v/>
      </c>
      <c r="I169" s="371" t="str">
        <f t="shared" si="21"/>
        <v/>
      </c>
      <c r="J169" s="371" t="str">
        <f t="shared" si="22"/>
        <v/>
      </c>
      <c r="K169" s="371" t="str">
        <f t="shared" si="23"/>
        <v/>
      </c>
      <c r="L169" s="371" t="str">
        <f t="shared" si="24"/>
        <v/>
      </c>
      <c r="M169" s="371" t="str">
        <f t="shared" si="25"/>
        <v/>
      </c>
      <c r="N169" s="371" t="str">
        <f t="shared" si="26"/>
        <v/>
      </c>
    </row>
    <row r="170" spans="1:14">
      <c r="A170" s="139">
        <v>161</v>
      </c>
      <c r="B170" s="140"/>
      <c r="C170" s="199"/>
      <c r="D170" s="140"/>
      <c r="E170" s="142"/>
      <c r="F170" s="16" t="str">
        <f t="shared" si="20"/>
        <v/>
      </c>
      <c r="I170" s="371" t="str">
        <f t="shared" si="21"/>
        <v/>
      </c>
      <c r="J170" s="371" t="str">
        <f t="shared" si="22"/>
        <v/>
      </c>
      <c r="K170" s="371" t="str">
        <f t="shared" si="23"/>
        <v/>
      </c>
      <c r="L170" s="371" t="str">
        <f t="shared" si="24"/>
        <v/>
      </c>
      <c r="M170" s="371" t="str">
        <f t="shared" si="25"/>
        <v/>
      </c>
      <c r="N170" s="371" t="str">
        <f t="shared" si="26"/>
        <v/>
      </c>
    </row>
    <row r="171" spans="1:14">
      <c r="A171" s="139">
        <v>162</v>
      </c>
      <c r="B171" s="140"/>
      <c r="C171" s="199"/>
      <c r="D171" s="140"/>
      <c r="E171" s="142"/>
      <c r="F171" s="16" t="str">
        <f t="shared" si="20"/>
        <v/>
      </c>
      <c r="I171" s="371" t="str">
        <f t="shared" si="21"/>
        <v/>
      </c>
      <c r="J171" s="371" t="str">
        <f t="shared" si="22"/>
        <v/>
      </c>
      <c r="K171" s="371" t="str">
        <f t="shared" si="23"/>
        <v/>
      </c>
      <c r="L171" s="371" t="str">
        <f t="shared" si="24"/>
        <v/>
      </c>
      <c r="M171" s="371" t="str">
        <f t="shared" si="25"/>
        <v/>
      </c>
      <c r="N171" s="371" t="str">
        <f t="shared" si="26"/>
        <v/>
      </c>
    </row>
    <row r="172" spans="1:14">
      <c r="A172" s="139">
        <v>163</v>
      </c>
      <c r="B172" s="140"/>
      <c r="C172" s="199"/>
      <c r="D172" s="140"/>
      <c r="E172" s="142"/>
      <c r="F172" s="16" t="str">
        <f t="shared" si="20"/>
        <v/>
      </c>
      <c r="I172" s="371" t="str">
        <f t="shared" si="21"/>
        <v/>
      </c>
      <c r="J172" s="371" t="str">
        <f t="shared" si="22"/>
        <v/>
      </c>
      <c r="K172" s="371" t="str">
        <f t="shared" si="23"/>
        <v/>
      </c>
      <c r="L172" s="371" t="str">
        <f t="shared" si="24"/>
        <v/>
      </c>
      <c r="M172" s="371" t="str">
        <f t="shared" si="25"/>
        <v/>
      </c>
      <c r="N172" s="371" t="str">
        <f t="shared" si="26"/>
        <v/>
      </c>
    </row>
    <row r="173" spans="1:14">
      <c r="A173" s="139">
        <v>164</v>
      </c>
      <c r="B173" s="140"/>
      <c r="C173" s="199"/>
      <c r="D173" s="140"/>
      <c r="E173" s="142"/>
      <c r="F173" s="16" t="str">
        <f t="shared" si="20"/>
        <v/>
      </c>
      <c r="I173" s="371" t="str">
        <f t="shared" si="21"/>
        <v/>
      </c>
      <c r="J173" s="371" t="str">
        <f t="shared" si="22"/>
        <v/>
      </c>
      <c r="K173" s="371" t="str">
        <f t="shared" si="23"/>
        <v/>
      </c>
      <c r="L173" s="371" t="str">
        <f t="shared" si="24"/>
        <v/>
      </c>
      <c r="M173" s="371" t="str">
        <f t="shared" si="25"/>
        <v/>
      </c>
      <c r="N173" s="371" t="str">
        <f t="shared" si="26"/>
        <v/>
      </c>
    </row>
    <row r="174" spans="1:14">
      <c r="A174" s="139">
        <v>165</v>
      </c>
      <c r="B174" s="140"/>
      <c r="C174" s="199"/>
      <c r="D174" s="140"/>
      <c r="E174" s="142"/>
      <c r="F174" s="16" t="str">
        <f t="shared" si="20"/>
        <v/>
      </c>
      <c r="I174" s="371" t="str">
        <f t="shared" si="21"/>
        <v/>
      </c>
      <c r="J174" s="371" t="str">
        <f t="shared" si="22"/>
        <v/>
      </c>
      <c r="K174" s="371" t="str">
        <f t="shared" si="23"/>
        <v/>
      </c>
      <c r="L174" s="371" t="str">
        <f t="shared" si="24"/>
        <v/>
      </c>
      <c r="M174" s="371" t="str">
        <f t="shared" si="25"/>
        <v/>
      </c>
      <c r="N174" s="371" t="str">
        <f t="shared" si="26"/>
        <v/>
      </c>
    </row>
    <row r="175" spans="1:14">
      <c r="A175" s="139">
        <v>166</v>
      </c>
      <c r="B175" s="140"/>
      <c r="C175" s="199"/>
      <c r="D175" s="140"/>
      <c r="E175" s="142"/>
      <c r="F175" s="16" t="str">
        <f t="shared" si="20"/>
        <v/>
      </c>
      <c r="I175" s="371" t="str">
        <f t="shared" si="21"/>
        <v/>
      </c>
      <c r="J175" s="371" t="str">
        <f t="shared" si="22"/>
        <v/>
      </c>
      <c r="K175" s="371" t="str">
        <f t="shared" si="23"/>
        <v/>
      </c>
      <c r="L175" s="371" t="str">
        <f t="shared" si="24"/>
        <v/>
      </c>
      <c r="M175" s="371" t="str">
        <f t="shared" si="25"/>
        <v/>
      </c>
      <c r="N175" s="371" t="str">
        <f t="shared" si="26"/>
        <v/>
      </c>
    </row>
    <row r="176" spans="1:14">
      <c r="A176" s="139">
        <v>167</v>
      </c>
      <c r="B176" s="140"/>
      <c r="C176" s="199"/>
      <c r="D176" s="140"/>
      <c r="E176" s="142"/>
      <c r="F176" s="16" t="str">
        <f t="shared" si="20"/>
        <v/>
      </c>
      <c r="I176" s="371" t="str">
        <f t="shared" si="21"/>
        <v/>
      </c>
      <c r="J176" s="371" t="str">
        <f t="shared" si="22"/>
        <v/>
      </c>
      <c r="K176" s="371" t="str">
        <f t="shared" si="23"/>
        <v/>
      </c>
      <c r="L176" s="371" t="str">
        <f t="shared" si="24"/>
        <v/>
      </c>
      <c r="M176" s="371" t="str">
        <f t="shared" si="25"/>
        <v/>
      </c>
      <c r="N176" s="371" t="str">
        <f t="shared" si="26"/>
        <v/>
      </c>
    </row>
    <row r="177" spans="1:14">
      <c r="A177" s="139">
        <v>168</v>
      </c>
      <c r="B177" s="140"/>
      <c r="C177" s="199"/>
      <c r="D177" s="140"/>
      <c r="E177" s="142"/>
      <c r="F177" s="16" t="str">
        <f t="shared" si="20"/>
        <v/>
      </c>
      <c r="I177" s="371" t="str">
        <f t="shared" si="21"/>
        <v/>
      </c>
      <c r="J177" s="371" t="str">
        <f t="shared" si="22"/>
        <v/>
      </c>
      <c r="K177" s="371" t="str">
        <f t="shared" si="23"/>
        <v/>
      </c>
      <c r="L177" s="371" t="str">
        <f t="shared" si="24"/>
        <v/>
      </c>
      <c r="M177" s="371" t="str">
        <f t="shared" si="25"/>
        <v/>
      </c>
      <c r="N177" s="371" t="str">
        <f t="shared" si="26"/>
        <v/>
      </c>
    </row>
    <row r="178" spans="1:14">
      <c r="A178" s="139">
        <v>169</v>
      </c>
      <c r="B178" s="140"/>
      <c r="C178" s="199"/>
      <c r="D178" s="140"/>
      <c r="E178" s="142"/>
      <c r="F178" s="16" t="str">
        <f t="shared" si="20"/>
        <v/>
      </c>
      <c r="I178" s="371" t="str">
        <f t="shared" si="21"/>
        <v/>
      </c>
      <c r="J178" s="371" t="str">
        <f t="shared" si="22"/>
        <v/>
      </c>
      <c r="K178" s="371" t="str">
        <f t="shared" si="23"/>
        <v/>
      </c>
      <c r="L178" s="371" t="str">
        <f t="shared" si="24"/>
        <v/>
      </c>
      <c r="M178" s="371" t="str">
        <f t="shared" si="25"/>
        <v/>
      </c>
      <c r="N178" s="371" t="str">
        <f t="shared" si="26"/>
        <v/>
      </c>
    </row>
    <row r="179" spans="1:14">
      <c r="A179" s="139">
        <v>170</v>
      </c>
      <c r="B179" s="140"/>
      <c r="C179" s="199"/>
      <c r="D179" s="140"/>
      <c r="E179" s="142"/>
      <c r="F179" s="16" t="str">
        <f t="shared" si="20"/>
        <v/>
      </c>
      <c r="I179" s="371" t="str">
        <f t="shared" si="21"/>
        <v/>
      </c>
      <c r="J179" s="371" t="str">
        <f t="shared" si="22"/>
        <v/>
      </c>
      <c r="K179" s="371" t="str">
        <f t="shared" si="23"/>
        <v/>
      </c>
      <c r="L179" s="371" t="str">
        <f t="shared" si="24"/>
        <v/>
      </c>
      <c r="M179" s="371" t="str">
        <f t="shared" si="25"/>
        <v/>
      </c>
      <c r="N179" s="371" t="str">
        <f t="shared" si="26"/>
        <v/>
      </c>
    </row>
    <row r="180" spans="1:14">
      <c r="A180" s="139">
        <v>171</v>
      </c>
      <c r="B180" s="140"/>
      <c r="C180" s="199"/>
      <c r="D180" s="140"/>
      <c r="E180" s="142"/>
      <c r="F180" s="16" t="str">
        <f t="shared" si="20"/>
        <v/>
      </c>
      <c r="I180" s="371" t="str">
        <f t="shared" si="21"/>
        <v/>
      </c>
      <c r="J180" s="371" t="str">
        <f t="shared" si="22"/>
        <v/>
      </c>
      <c r="K180" s="371" t="str">
        <f t="shared" si="23"/>
        <v/>
      </c>
      <c r="L180" s="371" t="str">
        <f t="shared" si="24"/>
        <v/>
      </c>
      <c r="M180" s="371" t="str">
        <f t="shared" si="25"/>
        <v/>
      </c>
      <c r="N180" s="371" t="str">
        <f t="shared" si="26"/>
        <v/>
      </c>
    </row>
    <row r="181" spans="1:14">
      <c r="A181" s="139">
        <v>172</v>
      </c>
      <c r="B181" s="140"/>
      <c r="C181" s="199"/>
      <c r="D181" s="140"/>
      <c r="E181" s="142"/>
      <c r="F181" s="16" t="str">
        <f t="shared" si="20"/>
        <v/>
      </c>
      <c r="I181" s="371" t="str">
        <f t="shared" si="21"/>
        <v/>
      </c>
      <c r="J181" s="371" t="str">
        <f t="shared" si="22"/>
        <v/>
      </c>
      <c r="K181" s="371" t="str">
        <f t="shared" si="23"/>
        <v/>
      </c>
      <c r="L181" s="371" t="str">
        <f t="shared" si="24"/>
        <v/>
      </c>
      <c r="M181" s="371" t="str">
        <f t="shared" si="25"/>
        <v/>
      </c>
      <c r="N181" s="371" t="str">
        <f t="shared" si="26"/>
        <v/>
      </c>
    </row>
    <row r="182" spans="1:14">
      <c r="A182" s="139">
        <v>173</v>
      </c>
      <c r="B182" s="140"/>
      <c r="C182" s="199"/>
      <c r="D182" s="140"/>
      <c r="E182" s="142"/>
      <c r="F182" s="16" t="str">
        <f t="shared" si="20"/>
        <v/>
      </c>
      <c r="I182" s="371" t="str">
        <f t="shared" si="21"/>
        <v/>
      </c>
      <c r="J182" s="371" t="str">
        <f t="shared" si="22"/>
        <v/>
      </c>
      <c r="K182" s="371" t="str">
        <f t="shared" si="23"/>
        <v/>
      </c>
      <c r="L182" s="371" t="str">
        <f t="shared" si="24"/>
        <v/>
      </c>
      <c r="M182" s="371" t="str">
        <f t="shared" si="25"/>
        <v/>
      </c>
      <c r="N182" s="371" t="str">
        <f t="shared" si="26"/>
        <v/>
      </c>
    </row>
    <row r="183" spans="1:14">
      <c r="A183" s="139">
        <v>174</v>
      </c>
      <c r="B183" s="140"/>
      <c r="C183" s="199"/>
      <c r="D183" s="140"/>
      <c r="E183" s="142"/>
      <c r="F183" s="16" t="str">
        <f t="shared" si="20"/>
        <v/>
      </c>
      <c r="I183" s="371" t="str">
        <f t="shared" si="21"/>
        <v/>
      </c>
      <c r="J183" s="371" t="str">
        <f t="shared" si="22"/>
        <v/>
      </c>
      <c r="K183" s="371" t="str">
        <f t="shared" si="23"/>
        <v/>
      </c>
      <c r="L183" s="371" t="str">
        <f t="shared" si="24"/>
        <v/>
      </c>
      <c r="M183" s="371" t="str">
        <f t="shared" si="25"/>
        <v/>
      </c>
      <c r="N183" s="371" t="str">
        <f t="shared" si="26"/>
        <v/>
      </c>
    </row>
    <row r="184" spans="1:14">
      <c r="A184" s="139">
        <v>175</v>
      </c>
      <c r="B184" s="140"/>
      <c r="C184" s="199"/>
      <c r="D184" s="140"/>
      <c r="E184" s="142"/>
      <c r="F184" s="16" t="str">
        <f t="shared" si="20"/>
        <v/>
      </c>
      <c r="I184" s="371" t="str">
        <f t="shared" si="21"/>
        <v/>
      </c>
      <c r="J184" s="371" t="str">
        <f t="shared" si="22"/>
        <v/>
      </c>
      <c r="K184" s="371" t="str">
        <f t="shared" si="23"/>
        <v/>
      </c>
      <c r="L184" s="371" t="str">
        <f t="shared" si="24"/>
        <v/>
      </c>
      <c r="M184" s="371" t="str">
        <f t="shared" si="25"/>
        <v/>
      </c>
      <c r="N184" s="371" t="str">
        <f t="shared" si="26"/>
        <v/>
      </c>
    </row>
    <row r="185" spans="1:14">
      <c r="A185" s="139">
        <v>176</v>
      </c>
      <c r="B185" s="140"/>
      <c r="C185" s="199"/>
      <c r="D185" s="140"/>
      <c r="E185" s="142"/>
      <c r="F185" s="16" t="str">
        <f t="shared" si="20"/>
        <v/>
      </c>
      <c r="I185" s="371" t="str">
        <f t="shared" si="21"/>
        <v/>
      </c>
      <c r="J185" s="371" t="str">
        <f t="shared" si="22"/>
        <v/>
      </c>
      <c r="K185" s="371" t="str">
        <f t="shared" si="23"/>
        <v/>
      </c>
      <c r="L185" s="371" t="str">
        <f t="shared" si="24"/>
        <v/>
      </c>
      <c r="M185" s="371" t="str">
        <f t="shared" si="25"/>
        <v/>
      </c>
      <c r="N185" s="371" t="str">
        <f t="shared" si="26"/>
        <v/>
      </c>
    </row>
    <row r="186" spans="1:14">
      <c r="A186" s="139">
        <v>177</v>
      </c>
      <c r="B186" s="140"/>
      <c r="C186" s="199"/>
      <c r="D186" s="140"/>
      <c r="E186" s="142"/>
      <c r="F186" s="16" t="str">
        <f t="shared" si="20"/>
        <v/>
      </c>
      <c r="I186" s="371" t="str">
        <f t="shared" si="21"/>
        <v/>
      </c>
      <c r="J186" s="371" t="str">
        <f t="shared" si="22"/>
        <v/>
      </c>
      <c r="K186" s="371" t="str">
        <f t="shared" si="23"/>
        <v/>
      </c>
      <c r="L186" s="371" t="str">
        <f t="shared" si="24"/>
        <v/>
      </c>
      <c r="M186" s="371" t="str">
        <f t="shared" si="25"/>
        <v/>
      </c>
      <c r="N186" s="371" t="str">
        <f t="shared" si="26"/>
        <v/>
      </c>
    </row>
    <row r="187" spans="1:14">
      <c r="A187" s="139">
        <v>178</v>
      </c>
      <c r="B187" s="140"/>
      <c r="C187" s="199"/>
      <c r="D187" s="140"/>
      <c r="E187" s="142"/>
      <c r="F187" s="16" t="str">
        <f t="shared" si="20"/>
        <v/>
      </c>
      <c r="I187" s="371" t="str">
        <f t="shared" si="21"/>
        <v/>
      </c>
      <c r="J187" s="371" t="str">
        <f t="shared" si="22"/>
        <v/>
      </c>
      <c r="K187" s="371" t="str">
        <f t="shared" si="23"/>
        <v/>
      </c>
      <c r="L187" s="371" t="str">
        <f t="shared" si="24"/>
        <v/>
      </c>
      <c r="M187" s="371" t="str">
        <f t="shared" si="25"/>
        <v/>
      </c>
      <c r="N187" s="371" t="str">
        <f t="shared" si="26"/>
        <v/>
      </c>
    </row>
    <row r="188" spans="1:14">
      <c r="A188" s="139">
        <v>179</v>
      </c>
      <c r="B188" s="140"/>
      <c r="C188" s="199"/>
      <c r="D188" s="140"/>
      <c r="E188" s="142"/>
      <c r="F188" s="16" t="str">
        <f t="shared" si="20"/>
        <v/>
      </c>
      <c r="I188" s="371" t="str">
        <f t="shared" si="21"/>
        <v/>
      </c>
      <c r="J188" s="371" t="str">
        <f t="shared" si="22"/>
        <v/>
      </c>
      <c r="K188" s="371" t="str">
        <f t="shared" si="23"/>
        <v/>
      </c>
      <c r="L188" s="371" t="str">
        <f t="shared" si="24"/>
        <v/>
      </c>
      <c r="M188" s="371" t="str">
        <f t="shared" si="25"/>
        <v/>
      </c>
      <c r="N188" s="371" t="str">
        <f t="shared" si="26"/>
        <v/>
      </c>
    </row>
    <row r="189" spans="1:14">
      <c r="A189" s="139">
        <v>180</v>
      </c>
      <c r="B189" s="140"/>
      <c r="C189" s="199"/>
      <c r="D189" s="140"/>
      <c r="E189" s="142"/>
      <c r="F189" s="16" t="str">
        <f t="shared" si="20"/>
        <v/>
      </c>
      <c r="I189" s="371" t="str">
        <f t="shared" si="21"/>
        <v/>
      </c>
      <c r="J189" s="371" t="str">
        <f t="shared" si="22"/>
        <v/>
      </c>
      <c r="K189" s="371" t="str">
        <f t="shared" si="23"/>
        <v/>
      </c>
      <c r="L189" s="371" t="str">
        <f t="shared" si="24"/>
        <v/>
      </c>
      <c r="M189" s="371" t="str">
        <f t="shared" si="25"/>
        <v/>
      </c>
      <c r="N189" s="371" t="str">
        <f t="shared" si="26"/>
        <v/>
      </c>
    </row>
    <row r="190" spans="1:14">
      <c r="A190" s="139">
        <v>181</v>
      </c>
      <c r="B190" s="140"/>
      <c r="C190" s="199"/>
      <c r="D190" s="140"/>
      <c r="E190" s="142"/>
      <c r="F190" s="16" t="str">
        <f t="shared" si="20"/>
        <v/>
      </c>
      <c r="I190" s="371" t="str">
        <f t="shared" si="21"/>
        <v/>
      </c>
      <c r="J190" s="371" t="str">
        <f t="shared" si="22"/>
        <v/>
      </c>
      <c r="K190" s="371" t="str">
        <f t="shared" si="23"/>
        <v/>
      </c>
      <c r="L190" s="371" t="str">
        <f t="shared" si="24"/>
        <v/>
      </c>
      <c r="M190" s="371" t="str">
        <f t="shared" si="25"/>
        <v/>
      </c>
      <c r="N190" s="371" t="str">
        <f t="shared" si="26"/>
        <v/>
      </c>
    </row>
    <row r="191" spans="1:14">
      <c r="A191" s="139">
        <v>182</v>
      </c>
      <c r="B191" s="140"/>
      <c r="C191" s="199"/>
      <c r="D191" s="140"/>
      <c r="E191" s="142"/>
      <c r="F191" s="16" t="str">
        <f t="shared" si="20"/>
        <v/>
      </c>
      <c r="I191" s="371" t="str">
        <f t="shared" si="21"/>
        <v/>
      </c>
      <c r="J191" s="371" t="str">
        <f t="shared" si="22"/>
        <v/>
      </c>
      <c r="K191" s="371" t="str">
        <f t="shared" si="23"/>
        <v/>
      </c>
      <c r="L191" s="371" t="str">
        <f t="shared" si="24"/>
        <v/>
      </c>
      <c r="M191" s="371" t="str">
        <f t="shared" si="25"/>
        <v/>
      </c>
      <c r="N191" s="371" t="str">
        <f t="shared" si="26"/>
        <v/>
      </c>
    </row>
    <row r="192" spans="1:14">
      <c r="A192" s="139">
        <v>183</v>
      </c>
      <c r="B192" s="140"/>
      <c r="C192" s="199"/>
      <c r="D192" s="140"/>
      <c r="E192" s="142"/>
      <c r="F192" s="16" t="str">
        <f t="shared" si="20"/>
        <v/>
      </c>
      <c r="I192" s="371" t="str">
        <f t="shared" si="21"/>
        <v/>
      </c>
      <c r="J192" s="371" t="str">
        <f t="shared" si="22"/>
        <v/>
      </c>
      <c r="K192" s="371" t="str">
        <f t="shared" si="23"/>
        <v/>
      </c>
      <c r="L192" s="371" t="str">
        <f t="shared" si="24"/>
        <v/>
      </c>
      <c r="M192" s="371" t="str">
        <f t="shared" si="25"/>
        <v/>
      </c>
      <c r="N192" s="371" t="str">
        <f t="shared" si="26"/>
        <v/>
      </c>
    </row>
    <row r="193" spans="1:14">
      <c r="A193" s="139">
        <v>184</v>
      </c>
      <c r="B193" s="140"/>
      <c r="C193" s="199"/>
      <c r="D193" s="140"/>
      <c r="E193" s="142"/>
      <c r="F193" s="16" t="str">
        <f t="shared" si="20"/>
        <v/>
      </c>
      <c r="I193" s="371" t="str">
        <f t="shared" si="21"/>
        <v/>
      </c>
      <c r="J193" s="371" t="str">
        <f t="shared" si="22"/>
        <v/>
      </c>
      <c r="K193" s="371" t="str">
        <f t="shared" si="23"/>
        <v/>
      </c>
      <c r="L193" s="371" t="str">
        <f t="shared" si="24"/>
        <v/>
      </c>
      <c r="M193" s="371" t="str">
        <f t="shared" si="25"/>
        <v/>
      </c>
      <c r="N193" s="371" t="str">
        <f t="shared" si="26"/>
        <v/>
      </c>
    </row>
    <row r="194" spans="1:14">
      <c r="A194" s="139">
        <v>185</v>
      </c>
      <c r="B194" s="140"/>
      <c r="C194" s="199"/>
      <c r="D194" s="140"/>
      <c r="E194" s="142"/>
      <c r="F194" s="16" t="str">
        <f t="shared" si="20"/>
        <v/>
      </c>
      <c r="I194" s="371" t="str">
        <f t="shared" si="21"/>
        <v/>
      </c>
      <c r="J194" s="371" t="str">
        <f t="shared" si="22"/>
        <v/>
      </c>
      <c r="K194" s="371" t="str">
        <f t="shared" si="23"/>
        <v/>
      </c>
      <c r="L194" s="371" t="str">
        <f t="shared" si="24"/>
        <v/>
      </c>
      <c r="M194" s="371" t="str">
        <f t="shared" si="25"/>
        <v/>
      </c>
      <c r="N194" s="371" t="str">
        <f t="shared" si="26"/>
        <v/>
      </c>
    </row>
    <row r="195" spans="1:14">
      <c r="A195" s="139">
        <v>186</v>
      </c>
      <c r="B195" s="140"/>
      <c r="C195" s="199"/>
      <c r="D195" s="140"/>
      <c r="E195" s="142"/>
      <c r="F195" s="16" t="str">
        <f t="shared" si="20"/>
        <v/>
      </c>
      <c r="I195" s="371" t="str">
        <f t="shared" si="21"/>
        <v/>
      </c>
      <c r="J195" s="371" t="str">
        <f t="shared" si="22"/>
        <v/>
      </c>
      <c r="K195" s="371" t="str">
        <f t="shared" si="23"/>
        <v/>
      </c>
      <c r="L195" s="371" t="str">
        <f t="shared" si="24"/>
        <v/>
      </c>
      <c r="M195" s="371" t="str">
        <f t="shared" si="25"/>
        <v/>
      </c>
      <c r="N195" s="371" t="str">
        <f t="shared" si="26"/>
        <v/>
      </c>
    </row>
    <row r="196" spans="1:14">
      <c r="A196" s="139">
        <v>187</v>
      </c>
      <c r="B196" s="140"/>
      <c r="C196" s="199"/>
      <c r="D196" s="140"/>
      <c r="E196" s="142"/>
      <c r="F196" s="16" t="str">
        <f t="shared" si="20"/>
        <v/>
      </c>
      <c r="I196" s="371" t="str">
        <f t="shared" si="21"/>
        <v/>
      </c>
      <c r="J196" s="371" t="str">
        <f t="shared" si="22"/>
        <v/>
      </c>
      <c r="K196" s="371" t="str">
        <f t="shared" si="23"/>
        <v/>
      </c>
      <c r="L196" s="371" t="str">
        <f t="shared" si="24"/>
        <v/>
      </c>
      <c r="M196" s="371" t="str">
        <f t="shared" si="25"/>
        <v/>
      </c>
      <c r="N196" s="371" t="str">
        <f t="shared" si="26"/>
        <v/>
      </c>
    </row>
    <row r="197" spans="1:14">
      <c r="A197" s="139">
        <v>188</v>
      </c>
      <c r="B197" s="140"/>
      <c r="C197" s="199"/>
      <c r="D197" s="140"/>
      <c r="E197" s="142"/>
      <c r="F197" s="16" t="str">
        <f t="shared" si="20"/>
        <v/>
      </c>
      <c r="I197" s="371" t="str">
        <f t="shared" si="21"/>
        <v/>
      </c>
      <c r="J197" s="371" t="str">
        <f t="shared" si="22"/>
        <v/>
      </c>
      <c r="K197" s="371" t="str">
        <f t="shared" si="23"/>
        <v/>
      </c>
      <c r="L197" s="371" t="str">
        <f t="shared" si="24"/>
        <v/>
      </c>
      <c r="M197" s="371" t="str">
        <f t="shared" si="25"/>
        <v/>
      </c>
      <c r="N197" s="371" t="str">
        <f t="shared" si="26"/>
        <v/>
      </c>
    </row>
    <row r="198" spans="1:14">
      <c r="A198" s="139">
        <v>189</v>
      </c>
      <c r="B198" s="140"/>
      <c r="C198" s="199"/>
      <c r="D198" s="140"/>
      <c r="E198" s="142"/>
      <c r="F198" s="16" t="str">
        <f t="shared" si="20"/>
        <v/>
      </c>
      <c r="I198" s="371" t="str">
        <f t="shared" si="21"/>
        <v/>
      </c>
      <c r="J198" s="371" t="str">
        <f t="shared" si="22"/>
        <v/>
      </c>
      <c r="K198" s="371" t="str">
        <f t="shared" si="23"/>
        <v/>
      </c>
      <c r="L198" s="371" t="str">
        <f t="shared" si="24"/>
        <v/>
      </c>
      <c r="M198" s="371" t="str">
        <f t="shared" si="25"/>
        <v/>
      </c>
      <c r="N198" s="371" t="str">
        <f t="shared" si="26"/>
        <v/>
      </c>
    </row>
    <row r="199" spans="1:14">
      <c r="A199" s="139">
        <v>190</v>
      </c>
      <c r="B199" s="140"/>
      <c r="C199" s="199"/>
      <c r="D199" s="140"/>
      <c r="E199" s="142"/>
      <c r="F199" s="16" t="str">
        <f t="shared" si="20"/>
        <v/>
      </c>
      <c r="I199" s="371" t="str">
        <f t="shared" si="21"/>
        <v/>
      </c>
      <c r="J199" s="371" t="str">
        <f t="shared" si="22"/>
        <v/>
      </c>
      <c r="K199" s="371" t="str">
        <f t="shared" si="23"/>
        <v/>
      </c>
      <c r="L199" s="371" t="str">
        <f t="shared" si="24"/>
        <v/>
      </c>
      <c r="M199" s="371" t="str">
        <f t="shared" si="25"/>
        <v/>
      </c>
      <c r="N199" s="371" t="str">
        <f t="shared" si="26"/>
        <v/>
      </c>
    </row>
    <row r="200" spans="1:14">
      <c r="A200" s="139">
        <v>191</v>
      </c>
      <c r="B200" s="140"/>
      <c r="C200" s="199"/>
      <c r="D200" s="140"/>
      <c r="E200" s="142"/>
      <c r="F200" s="16" t="str">
        <f t="shared" si="20"/>
        <v/>
      </c>
      <c r="I200" s="371" t="str">
        <f t="shared" si="21"/>
        <v/>
      </c>
      <c r="J200" s="371" t="str">
        <f t="shared" si="22"/>
        <v/>
      </c>
      <c r="K200" s="371" t="str">
        <f t="shared" si="23"/>
        <v/>
      </c>
      <c r="L200" s="371" t="str">
        <f t="shared" si="24"/>
        <v/>
      </c>
      <c r="M200" s="371" t="str">
        <f t="shared" si="25"/>
        <v/>
      </c>
      <c r="N200" s="371" t="str">
        <f t="shared" si="26"/>
        <v/>
      </c>
    </row>
    <row r="201" spans="1:14">
      <c r="A201" s="139">
        <v>192</v>
      </c>
      <c r="B201" s="140"/>
      <c r="C201" s="199"/>
      <c r="D201" s="140"/>
      <c r="E201" s="142"/>
      <c r="F201" s="16" t="str">
        <f t="shared" si="20"/>
        <v/>
      </c>
      <c r="I201" s="371" t="str">
        <f t="shared" si="21"/>
        <v/>
      </c>
      <c r="J201" s="371" t="str">
        <f t="shared" si="22"/>
        <v/>
      </c>
      <c r="K201" s="371" t="str">
        <f t="shared" si="23"/>
        <v/>
      </c>
      <c r="L201" s="371" t="str">
        <f t="shared" si="24"/>
        <v/>
      </c>
      <c r="M201" s="371" t="str">
        <f t="shared" si="25"/>
        <v/>
      </c>
      <c r="N201" s="371" t="str">
        <f t="shared" si="26"/>
        <v/>
      </c>
    </row>
    <row r="202" spans="1:14">
      <c r="A202" s="139">
        <v>193</v>
      </c>
      <c r="B202" s="140"/>
      <c r="C202" s="199"/>
      <c r="D202" s="140"/>
      <c r="E202" s="142"/>
      <c r="F202" s="16" t="str">
        <f t="shared" ref="F202:F259" si="27">IF(OR($B202="",$C202="",,,$E202&lt;an_initial,$E202&gt;an_final,),"",HLOOKUP(D202,ii9punctaje,2,FALSE) * C202)</f>
        <v/>
      </c>
      <c r="I202" s="371" t="str">
        <f t="shared" ref="I202:I259" si="28">IF(OR($B202="",$C202="",,,$E202&lt;an_initial,$E202&gt;an_final,),"",HLOOKUP(D202,ii9punctaje,2,FALSE)*C202*COUNTIF(D202,$I$7))</f>
        <v/>
      </c>
      <c r="J202" s="371" t="str">
        <f t="shared" ref="J202:J259" si="29">IF(OR($B202="",$C202="",,,$E202&lt;an_initial,$E202&gt;an_final,),"",HLOOKUP(D202,ii9punctaje,2,FALSE)*C202*COUNTIF(D202,$J$7))</f>
        <v/>
      </c>
      <c r="K202" s="371" t="str">
        <f t="shared" ref="K202:K259" si="30">IF(OR($B202="",$C202="",,,$E202&lt;an_initial,$E202&gt;an_final,),"",HLOOKUP(D202,ii9punctaje,2,FALSE)*C202*COUNTIF(D202,$K$7))</f>
        <v/>
      </c>
      <c r="L202" s="371" t="str">
        <f t="shared" ref="L202:L259" si="31">IF(OR($B202="",$C202="",,,$E202&lt;an_initial,$E202&gt;an_final,),"",HLOOKUP(D202,ii9punctaje,2,FALSE)*C202*COUNTIF(D202,$L$7))</f>
        <v/>
      </c>
      <c r="M202" s="371" t="str">
        <f t="shared" ref="M202:M259" si="32">IF(OR($B202="",$C202="",,,$E202&lt;an_initial,$E202&gt;an_final,),"",HLOOKUP(D202,ii9punctaje,2,FALSE)*C202*COUNTIF(D202,$M$7))</f>
        <v/>
      </c>
      <c r="N202" s="371" t="str">
        <f t="shared" ref="N202:N259" si="33">IF(OR($B202="",$C202="",,,$E202&lt;an_initial,$E202&gt;an_final,),"",HLOOKUP(D202,ii9punctaje,2,FALSE)*C202*COUNTIF(D202,$N$7))</f>
        <v/>
      </c>
    </row>
    <row r="203" spans="1:14">
      <c r="A203" s="139">
        <v>194</v>
      </c>
      <c r="B203" s="140"/>
      <c r="C203" s="199"/>
      <c r="D203" s="140"/>
      <c r="E203" s="142"/>
      <c r="F203" s="16" t="str">
        <f t="shared" si="27"/>
        <v/>
      </c>
      <c r="I203" s="371" t="str">
        <f t="shared" si="28"/>
        <v/>
      </c>
      <c r="J203" s="371" t="str">
        <f t="shared" si="29"/>
        <v/>
      </c>
      <c r="K203" s="371" t="str">
        <f t="shared" si="30"/>
        <v/>
      </c>
      <c r="L203" s="371" t="str">
        <f t="shared" si="31"/>
        <v/>
      </c>
      <c r="M203" s="371" t="str">
        <f t="shared" si="32"/>
        <v/>
      </c>
      <c r="N203" s="371" t="str">
        <f t="shared" si="33"/>
        <v/>
      </c>
    </row>
    <row r="204" spans="1:14">
      <c r="A204" s="139">
        <v>195</v>
      </c>
      <c r="B204" s="140"/>
      <c r="C204" s="199"/>
      <c r="D204" s="140"/>
      <c r="E204" s="142"/>
      <c r="F204" s="16" t="str">
        <f t="shared" si="27"/>
        <v/>
      </c>
      <c r="I204" s="371" t="str">
        <f t="shared" si="28"/>
        <v/>
      </c>
      <c r="J204" s="371" t="str">
        <f t="shared" si="29"/>
        <v/>
      </c>
      <c r="K204" s="371" t="str">
        <f t="shared" si="30"/>
        <v/>
      </c>
      <c r="L204" s="371" t="str">
        <f t="shared" si="31"/>
        <v/>
      </c>
      <c r="M204" s="371" t="str">
        <f t="shared" si="32"/>
        <v/>
      </c>
      <c r="N204" s="371" t="str">
        <f t="shared" si="33"/>
        <v/>
      </c>
    </row>
    <row r="205" spans="1:14">
      <c r="A205" s="139">
        <v>196</v>
      </c>
      <c r="B205" s="140"/>
      <c r="C205" s="199"/>
      <c r="D205" s="140"/>
      <c r="E205" s="142"/>
      <c r="F205" s="16" t="str">
        <f t="shared" si="27"/>
        <v/>
      </c>
      <c r="I205" s="371" t="str">
        <f t="shared" si="28"/>
        <v/>
      </c>
      <c r="J205" s="371" t="str">
        <f t="shared" si="29"/>
        <v/>
      </c>
      <c r="K205" s="371" t="str">
        <f t="shared" si="30"/>
        <v/>
      </c>
      <c r="L205" s="371" t="str">
        <f t="shared" si="31"/>
        <v/>
      </c>
      <c r="M205" s="371" t="str">
        <f t="shared" si="32"/>
        <v/>
      </c>
      <c r="N205" s="371" t="str">
        <f t="shared" si="33"/>
        <v/>
      </c>
    </row>
    <row r="206" spans="1:14">
      <c r="A206" s="139">
        <v>197</v>
      </c>
      <c r="B206" s="140"/>
      <c r="C206" s="199"/>
      <c r="D206" s="140"/>
      <c r="E206" s="142"/>
      <c r="F206" s="16" t="str">
        <f t="shared" si="27"/>
        <v/>
      </c>
      <c r="I206" s="371" t="str">
        <f t="shared" si="28"/>
        <v/>
      </c>
      <c r="J206" s="371" t="str">
        <f t="shared" si="29"/>
        <v/>
      </c>
      <c r="K206" s="371" t="str">
        <f t="shared" si="30"/>
        <v/>
      </c>
      <c r="L206" s="371" t="str">
        <f t="shared" si="31"/>
        <v/>
      </c>
      <c r="M206" s="371" t="str">
        <f t="shared" si="32"/>
        <v/>
      </c>
      <c r="N206" s="371" t="str">
        <f t="shared" si="33"/>
        <v/>
      </c>
    </row>
    <row r="207" spans="1:14">
      <c r="A207" s="139">
        <v>198</v>
      </c>
      <c r="B207" s="140"/>
      <c r="C207" s="199"/>
      <c r="D207" s="140"/>
      <c r="E207" s="142"/>
      <c r="F207" s="16" t="str">
        <f t="shared" si="27"/>
        <v/>
      </c>
      <c r="I207" s="371" t="str">
        <f t="shared" si="28"/>
        <v/>
      </c>
      <c r="J207" s="371" t="str">
        <f t="shared" si="29"/>
        <v/>
      </c>
      <c r="K207" s="371" t="str">
        <f t="shared" si="30"/>
        <v/>
      </c>
      <c r="L207" s="371" t="str">
        <f t="shared" si="31"/>
        <v/>
      </c>
      <c r="M207" s="371" t="str">
        <f t="shared" si="32"/>
        <v/>
      </c>
      <c r="N207" s="371" t="str">
        <f t="shared" si="33"/>
        <v/>
      </c>
    </row>
    <row r="208" spans="1:14">
      <c r="A208" s="139">
        <v>199</v>
      </c>
      <c r="B208" s="140"/>
      <c r="C208" s="199"/>
      <c r="D208" s="140"/>
      <c r="E208" s="142"/>
      <c r="F208" s="16" t="str">
        <f t="shared" si="27"/>
        <v/>
      </c>
      <c r="I208" s="371" t="str">
        <f t="shared" si="28"/>
        <v/>
      </c>
      <c r="J208" s="371" t="str">
        <f t="shared" si="29"/>
        <v/>
      </c>
      <c r="K208" s="371" t="str">
        <f t="shared" si="30"/>
        <v/>
      </c>
      <c r="L208" s="371" t="str">
        <f t="shared" si="31"/>
        <v/>
      </c>
      <c r="M208" s="371" t="str">
        <f t="shared" si="32"/>
        <v/>
      </c>
      <c r="N208" s="371" t="str">
        <f t="shared" si="33"/>
        <v/>
      </c>
    </row>
    <row r="209" spans="1:14">
      <c r="A209" s="139">
        <v>200</v>
      </c>
      <c r="B209" s="140"/>
      <c r="C209" s="199"/>
      <c r="D209" s="140"/>
      <c r="E209" s="142"/>
      <c r="F209" s="16" t="str">
        <f t="shared" si="27"/>
        <v/>
      </c>
      <c r="I209" s="371" t="str">
        <f t="shared" si="28"/>
        <v/>
      </c>
      <c r="J209" s="371" t="str">
        <f t="shared" si="29"/>
        <v/>
      </c>
      <c r="K209" s="371" t="str">
        <f t="shared" si="30"/>
        <v/>
      </c>
      <c r="L209" s="371" t="str">
        <f t="shared" si="31"/>
        <v/>
      </c>
      <c r="M209" s="371" t="str">
        <f t="shared" si="32"/>
        <v/>
      </c>
      <c r="N209" s="371" t="str">
        <f t="shared" si="33"/>
        <v/>
      </c>
    </row>
    <row r="210" spans="1:14">
      <c r="A210" s="139">
        <v>201</v>
      </c>
      <c r="B210" s="140"/>
      <c r="C210" s="199"/>
      <c r="D210" s="140"/>
      <c r="E210" s="142"/>
      <c r="F210" s="16" t="str">
        <f t="shared" si="27"/>
        <v/>
      </c>
      <c r="I210" s="371" t="str">
        <f t="shared" si="28"/>
        <v/>
      </c>
      <c r="J210" s="371" t="str">
        <f t="shared" si="29"/>
        <v/>
      </c>
      <c r="K210" s="371" t="str">
        <f t="shared" si="30"/>
        <v/>
      </c>
      <c r="L210" s="371" t="str">
        <f t="shared" si="31"/>
        <v/>
      </c>
      <c r="M210" s="371" t="str">
        <f t="shared" si="32"/>
        <v/>
      </c>
      <c r="N210" s="371" t="str">
        <f t="shared" si="33"/>
        <v/>
      </c>
    </row>
    <row r="211" spans="1:14">
      <c r="A211" s="139">
        <v>202</v>
      </c>
      <c r="B211" s="140"/>
      <c r="C211" s="199"/>
      <c r="D211" s="140"/>
      <c r="E211" s="142"/>
      <c r="F211" s="16" t="str">
        <f t="shared" si="27"/>
        <v/>
      </c>
      <c r="I211" s="371" t="str">
        <f t="shared" si="28"/>
        <v/>
      </c>
      <c r="J211" s="371" t="str">
        <f t="shared" si="29"/>
        <v/>
      </c>
      <c r="K211" s="371" t="str">
        <f t="shared" si="30"/>
        <v/>
      </c>
      <c r="L211" s="371" t="str">
        <f t="shared" si="31"/>
        <v/>
      </c>
      <c r="M211" s="371" t="str">
        <f t="shared" si="32"/>
        <v/>
      </c>
      <c r="N211" s="371" t="str">
        <f t="shared" si="33"/>
        <v/>
      </c>
    </row>
    <row r="212" spans="1:14">
      <c r="A212" s="139">
        <v>203</v>
      </c>
      <c r="B212" s="140"/>
      <c r="C212" s="199"/>
      <c r="D212" s="140"/>
      <c r="E212" s="142"/>
      <c r="F212" s="16" t="str">
        <f t="shared" si="27"/>
        <v/>
      </c>
      <c r="I212" s="371" t="str">
        <f t="shared" si="28"/>
        <v/>
      </c>
      <c r="J212" s="371" t="str">
        <f t="shared" si="29"/>
        <v/>
      </c>
      <c r="K212" s="371" t="str">
        <f t="shared" si="30"/>
        <v/>
      </c>
      <c r="L212" s="371" t="str">
        <f t="shared" si="31"/>
        <v/>
      </c>
      <c r="M212" s="371" t="str">
        <f t="shared" si="32"/>
        <v/>
      </c>
      <c r="N212" s="371" t="str">
        <f t="shared" si="33"/>
        <v/>
      </c>
    </row>
    <row r="213" spans="1:14">
      <c r="A213" s="139">
        <v>204</v>
      </c>
      <c r="B213" s="140"/>
      <c r="C213" s="199"/>
      <c r="D213" s="140"/>
      <c r="E213" s="142"/>
      <c r="F213" s="16" t="str">
        <f t="shared" si="27"/>
        <v/>
      </c>
      <c r="I213" s="371" t="str">
        <f t="shared" si="28"/>
        <v/>
      </c>
      <c r="J213" s="371" t="str">
        <f t="shared" si="29"/>
        <v/>
      </c>
      <c r="K213" s="371" t="str">
        <f t="shared" si="30"/>
        <v/>
      </c>
      <c r="L213" s="371" t="str">
        <f t="shared" si="31"/>
        <v/>
      </c>
      <c r="M213" s="371" t="str">
        <f t="shared" si="32"/>
        <v/>
      </c>
      <c r="N213" s="371" t="str">
        <f t="shared" si="33"/>
        <v/>
      </c>
    </row>
    <row r="214" spans="1:14">
      <c r="A214" s="139">
        <v>205</v>
      </c>
      <c r="B214" s="140"/>
      <c r="C214" s="199"/>
      <c r="D214" s="140"/>
      <c r="E214" s="142"/>
      <c r="F214" s="16" t="str">
        <f t="shared" si="27"/>
        <v/>
      </c>
      <c r="I214" s="371" t="str">
        <f t="shared" si="28"/>
        <v/>
      </c>
      <c r="J214" s="371" t="str">
        <f t="shared" si="29"/>
        <v/>
      </c>
      <c r="K214" s="371" t="str">
        <f t="shared" si="30"/>
        <v/>
      </c>
      <c r="L214" s="371" t="str">
        <f t="shared" si="31"/>
        <v/>
      </c>
      <c r="M214" s="371" t="str">
        <f t="shared" si="32"/>
        <v/>
      </c>
      <c r="N214" s="371" t="str">
        <f t="shared" si="33"/>
        <v/>
      </c>
    </row>
    <row r="215" spans="1:14">
      <c r="A215" s="139">
        <v>206</v>
      </c>
      <c r="B215" s="140"/>
      <c r="C215" s="199"/>
      <c r="D215" s="140"/>
      <c r="E215" s="142"/>
      <c r="F215" s="16" t="str">
        <f t="shared" si="27"/>
        <v/>
      </c>
      <c r="I215" s="371" t="str">
        <f t="shared" si="28"/>
        <v/>
      </c>
      <c r="J215" s="371" t="str">
        <f t="shared" si="29"/>
        <v/>
      </c>
      <c r="K215" s="371" t="str">
        <f t="shared" si="30"/>
        <v/>
      </c>
      <c r="L215" s="371" t="str">
        <f t="shared" si="31"/>
        <v/>
      </c>
      <c r="M215" s="371" t="str">
        <f t="shared" si="32"/>
        <v/>
      </c>
      <c r="N215" s="371" t="str">
        <f t="shared" si="33"/>
        <v/>
      </c>
    </row>
    <row r="216" spans="1:14">
      <c r="A216" s="139">
        <v>207</v>
      </c>
      <c r="B216" s="140"/>
      <c r="C216" s="199"/>
      <c r="D216" s="140"/>
      <c r="E216" s="142"/>
      <c r="F216" s="16" t="str">
        <f t="shared" si="27"/>
        <v/>
      </c>
      <c r="I216" s="371" t="str">
        <f t="shared" si="28"/>
        <v/>
      </c>
      <c r="J216" s="371" t="str">
        <f t="shared" si="29"/>
        <v/>
      </c>
      <c r="K216" s="371" t="str">
        <f t="shared" si="30"/>
        <v/>
      </c>
      <c r="L216" s="371" t="str">
        <f t="shared" si="31"/>
        <v/>
      </c>
      <c r="M216" s="371" t="str">
        <f t="shared" si="32"/>
        <v/>
      </c>
      <c r="N216" s="371" t="str">
        <f t="shared" si="33"/>
        <v/>
      </c>
    </row>
    <row r="217" spans="1:14">
      <c r="A217" s="139">
        <v>208</v>
      </c>
      <c r="B217" s="140"/>
      <c r="C217" s="199"/>
      <c r="D217" s="140"/>
      <c r="E217" s="142"/>
      <c r="F217" s="16" t="str">
        <f t="shared" si="27"/>
        <v/>
      </c>
      <c r="I217" s="371" t="str">
        <f t="shared" si="28"/>
        <v/>
      </c>
      <c r="J217" s="371" t="str">
        <f t="shared" si="29"/>
        <v/>
      </c>
      <c r="K217" s="371" t="str">
        <f t="shared" si="30"/>
        <v/>
      </c>
      <c r="L217" s="371" t="str">
        <f t="shared" si="31"/>
        <v/>
      </c>
      <c r="M217" s="371" t="str">
        <f t="shared" si="32"/>
        <v/>
      </c>
      <c r="N217" s="371" t="str">
        <f t="shared" si="33"/>
        <v/>
      </c>
    </row>
    <row r="218" spans="1:14">
      <c r="A218" s="139">
        <v>209</v>
      </c>
      <c r="B218" s="140"/>
      <c r="C218" s="199"/>
      <c r="D218" s="140"/>
      <c r="E218" s="142"/>
      <c r="F218" s="16" t="str">
        <f t="shared" si="27"/>
        <v/>
      </c>
      <c r="I218" s="371" t="str">
        <f t="shared" si="28"/>
        <v/>
      </c>
      <c r="J218" s="371" t="str">
        <f t="shared" si="29"/>
        <v/>
      </c>
      <c r="K218" s="371" t="str">
        <f t="shared" si="30"/>
        <v/>
      </c>
      <c r="L218" s="371" t="str">
        <f t="shared" si="31"/>
        <v/>
      </c>
      <c r="M218" s="371" t="str">
        <f t="shared" si="32"/>
        <v/>
      </c>
      <c r="N218" s="371" t="str">
        <f t="shared" si="33"/>
        <v/>
      </c>
    </row>
    <row r="219" spans="1:14">
      <c r="A219" s="139">
        <v>210</v>
      </c>
      <c r="B219" s="140"/>
      <c r="C219" s="199"/>
      <c r="D219" s="140"/>
      <c r="E219" s="142"/>
      <c r="F219" s="16" t="str">
        <f t="shared" si="27"/>
        <v/>
      </c>
      <c r="I219" s="371" t="str">
        <f t="shared" si="28"/>
        <v/>
      </c>
      <c r="J219" s="371" t="str">
        <f t="shared" si="29"/>
        <v/>
      </c>
      <c r="K219" s="371" t="str">
        <f t="shared" si="30"/>
        <v/>
      </c>
      <c r="L219" s="371" t="str">
        <f t="shared" si="31"/>
        <v/>
      </c>
      <c r="M219" s="371" t="str">
        <f t="shared" si="32"/>
        <v/>
      </c>
      <c r="N219" s="371" t="str">
        <f t="shared" si="33"/>
        <v/>
      </c>
    </row>
    <row r="220" spans="1:14">
      <c r="A220" s="139">
        <v>211</v>
      </c>
      <c r="B220" s="140"/>
      <c r="C220" s="199"/>
      <c r="D220" s="140"/>
      <c r="E220" s="142"/>
      <c r="F220" s="16" t="str">
        <f t="shared" si="27"/>
        <v/>
      </c>
      <c r="I220" s="371" t="str">
        <f t="shared" si="28"/>
        <v/>
      </c>
      <c r="J220" s="371" t="str">
        <f t="shared" si="29"/>
        <v/>
      </c>
      <c r="K220" s="371" t="str">
        <f t="shared" si="30"/>
        <v/>
      </c>
      <c r="L220" s="371" t="str">
        <f t="shared" si="31"/>
        <v/>
      </c>
      <c r="M220" s="371" t="str">
        <f t="shared" si="32"/>
        <v/>
      </c>
      <c r="N220" s="371" t="str">
        <f t="shared" si="33"/>
        <v/>
      </c>
    </row>
    <row r="221" spans="1:14">
      <c r="A221" s="139">
        <v>212</v>
      </c>
      <c r="B221" s="140"/>
      <c r="C221" s="199"/>
      <c r="D221" s="140"/>
      <c r="E221" s="142"/>
      <c r="F221" s="16" t="str">
        <f t="shared" si="27"/>
        <v/>
      </c>
      <c r="I221" s="371" t="str">
        <f t="shared" si="28"/>
        <v/>
      </c>
      <c r="J221" s="371" t="str">
        <f t="shared" si="29"/>
        <v/>
      </c>
      <c r="K221" s="371" t="str">
        <f t="shared" si="30"/>
        <v/>
      </c>
      <c r="L221" s="371" t="str">
        <f t="shared" si="31"/>
        <v/>
      </c>
      <c r="M221" s="371" t="str">
        <f t="shared" si="32"/>
        <v/>
      </c>
      <c r="N221" s="371" t="str">
        <f t="shared" si="33"/>
        <v/>
      </c>
    </row>
    <row r="222" spans="1:14">
      <c r="A222" s="139">
        <v>213</v>
      </c>
      <c r="B222" s="140"/>
      <c r="C222" s="199"/>
      <c r="D222" s="140"/>
      <c r="E222" s="142"/>
      <c r="F222" s="16" t="str">
        <f t="shared" si="27"/>
        <v/>
      </c>
      <c r="I222" s="371" t="str">
        <f t="shared" si="28"/>
        <v/>
      </c>
      <c r="J222" s="371" t="str">
        <f t="shared" si="29"/>
        <v/>
      </c>
      <c r="K222" s="371" t="str">
        <f t="shared" si="30"/>
        <v/>
      </c>
      <c r="L222" s="371" t="str">
        <f t="shared" si="31"/>
        <v/>
      </c>
      <c r="M222" s="371" t="str">
        <f t="shared" si="32"/>
        <v/>
      </c>
      <c r="N222" s="371" t="str">
        <f t="shared" si="33"/>
        <v/>
      </c>
    </row>
    <row r="223" spans="1:14">
      <c r="A223" s="139">
        <v>214</v>
      </c>
      <c r="B223" s="140"/>
      <c r="C223" s="199"/>
      <c r="D223" s="140"/>
      <c r="E223" s="142"/>
      <c r="F223" s="16" t="str">
        <f t="shared" si="27"/>
        <v/>
      </c>
      <c r="I223" s="371" t="str">
        <f t="shared" si="28"/>
        <v/>
      </c>
      <c r="J223" s="371" t="str">
        <f t="shared" si="29"/>
        <v/>
      </c>
      <c r="K223" s="371" t="str">
        <f t="shared" si="30"/>
        <v/>
      </c>
      <c r="L223" s="371" t="str">
        <f t="shared" si="31"/>
        <v/>
      </c>
      <c r="M223" s="371" t="str">
        <f t="shared" si="32"/>
        <v/>
      </c>
      <c r="N223" s="371" t="str">
        <f t="shared" si="33"/>
        <v/>
      </c>
    </row>
    <row r="224" spans="1:14">
      <c r="A224" s="139">
        <v>215</v>
      </c>
      <c r="B224" s="140"/>
      <c r="C224" s="199"/>
      <c r="D224" s="140"/>
      <c r="E224" s="142"/>
      <c r="F224" s="16" t="str">
        <f t="shared" si="27"/>
        <v/>
      </c>
      <c r="I224" s="371" t="str">
        <f t="shared" si="28"/>
        <v/>
      </c>
      <c r="J224" s="371" t="str">
        <f t="shared" si="29"/>
        <v/>
      </c>
      <c r="K224" s="371" t="str">
        <f t="shared" si="30"/>
        <v/>
      </c>
      <c r="L224" s="371" t="str">
        <f t="shared" si="31"/>
        <v/>
      </c>
      <c r="M224" s="371" t="str">
        <f t="shared" si="32"/>
        <v/>
      </c>
      <c r="N224" s="371" t="str">
        <f t="shared" si="33"/>
        <v/>
      </c>
    </row>
    <row r="225" spans="1:14">
      <c r="A225" s="139">
        <v>216</v>
      </c>
      <c r="B225" s="140"/>
      <c r="C225" s="199"/>
      <c r="D225" s="140"/>
      <c r="E225" s="142"/>
      <c r="F225" s="16" t="str">
        <f t="shared" si="27"/>
        <v/>
      </c>
      <c r="I225" s="371" t="str">
        <f t="shared" si="28"/>
        <v/>
      </c>
      <c r="J225" s="371" t="str">
        <f t="shared" si="29"/>
        <v/>
      </c>
      <c r="K225" s="371" t="str">
        <f t="shared" si="30"/>
        <v/>
      </c>
      <c r="L225" s="371" t="str">
        <f t="shared" si="31"/>
        <v/>
      </c>
      <c r="M225" s="371" t="str">
        <f t="shared" si="32"/>
        <v/>
      </c>
      <c r="N225" s="371" t="str">
        <f t="shared" si="33"/>
        <v/>
      </c>
    </row>
    <row r="226" spans="1:14">
      <c r="A226" s="139">
        <v>217</v>
      </c>
      <c r="B226" s="140"/>
      <c r="C226" s="199"/>
      <c r="D226" s="140"/>
      <c r="E226" s="142"/>
      <c r="F226" s="16" t="str">
        <f t="shared" si="27"/>
        <v/>
      </c>
      <c r="I226" s="371" t="str">
        <f t="shared" si="28"/>
        <v/>
      </c>
      <c r="J226" s="371" t="str">
        <f t="shared" si="29"/>
        <v/>
      </c>
      <c r="K226" s="371" t="str">
        <f t="shared" si="30"/>
        <v/>
      </c>
      <c r="L226" s="371" t="str">
        <f t="shared" si="31"/>
        <v/>
      </c>
      <c r="M226" s="371" t="str">
        <f t="shared" si="32"/>
        <v/>
      </c>
      <c r="N226" s="371" t="str">
        <f t="shared" si="33"/>
        <v/>
      </c>
    </row>
    <row r="227" spans="1:14">
      <c r="A227" s="139">
        <v>218</v>
      </c>
      <c r="B227" s="140"/>
      <c r="C227" s="199"/>
      <c r="D227" s="140"/>
      <c r="E227" s="142"/>
      <c r="F227" s="16" t="str">
        <f t="shared" si="27"/>
        <v/>
      </c>
      <c r="I227" s="371" t="str">
        <f t="shared" si="28"/>
        <v/>
      </c>
      <c r="J227" s="371" t="str">
        <f t="shared" si="29"/>
        <v/>
      </c>
      <c r="K227" s="371" t="str">
        <f t="shared" si="30"/>
        <v/>
      </c>
      <c r="L227" s="371" t="str">
        <f t="shared" si="31"/>
        <v/>
      </c>
      <c r="M227" s="371" t="str">
        <f t="shared" si="32"/>
        <v/>
      </c>
      <c r="N227" s="371" t="str">
        <f t="shared" si="33"/>
        <v/>
      </c>
    </row>
    <row r="228" spans="1:14">
      <c r="A228" s="139">
        <v>219</v>
      </c>
      <c r="B228" s="140"/>
      <c r="C228" s="199"/>
      <c r="D228" s="140"/>
      <c r="E228" s="142"/>
      <c r="F228" s="16" t="str">
        <f t="shared" si="27"/>
        <v/>
      </c>
      <c r="I228" s="371" t="str">
        <f t="shared" si="28"/>
        <v/>
      </c>
      <c r="J228" s="371" t="str">
        <f t="shared" si="29"/>
        <v/>
      </c>
      <c r="K228" s="371" t="str">
        <f t="shared" si="30"/>
        <v/>
      </c>
      <c r="L228" s="371" t="str">
        <f t="shared" si="31"/>
        <v/>
      </c>
      <c r="M228" s="371" t="str">
        <f t="shared" si="32"/>
        <v/>
      </c>
      <c r="N228" s="371" t="str">
        <f t="shared" si="33"/>
        <v/>
      </c>
    </row>
    <row r="229" spans="1:14">
      <c r="A229" s="139">
        <v>220</v>
      </c>
      <c r="B229" s="140"/>
      <c r="C229" s="199"/>
      <c r="D229" s="140"/>
      <c r="E229" s="142"/>
      <c r="F229" s="16" t="str">
        <f t="shared" si="27"/>
        <v/>
      </c>
      <c r="I229" s="371" t="str">
        <f t="shared" si="28"/>
        <v/>
      </c>
      <c r="J229" s="371" t="str">
        <f t="shared" si="29"/>
        <v/>
      </c>
      <c r="K229" s="371" t="str">
        <f t="shared" si="30"/>
        <v/>
      </c>
      <c r="L229" s="371" t="str">
        <f t="shared" si="31"/>
        <v/>
      </c>
      <c r="M229" s="371" t="str">
        <f t="shared" si="32"/>
        <v/>
      </c>
      <c r="N229" s="371" t="str">
        <f t="shared" si="33"/>
        <v/>
      </c>
    </row>
    <row r="230" spans="1:14">
      <c r="A230" s="139">
        <v>221</v>
      </c>
      <c r="B230" s="140"/>
      <c r="C230" s="199"/>
      <c r="D230" s="140"/>
      <c r="E230" s="142"/>
      <c r="F230" s="16" t="str">
        <f t="shared" si="27"/>
        <v/>
      </c>
      <c r="I230" s="371" t="str">
        <f t="shared" si="28"/>
        <v/>
      </c>
      <c r="J230" s="371" t="str">
        <f t="shared" si="29"/>
        <v/>
      </c>
      <c r="K230" s="371" t="str">
        <f t="shared" si="30"/>
        <v/>
      </c>
      <c r="L230" s="371" t="str">
        <f t="shared" si="31"/>
        <v/>
      </c>
      <c r="M230" s="371" t="str">
        <f t="shared" si="32"/>
        <v/>
      </c>
      <c r="N230" s="371" t="str">
        <f t="shared" si="33"/>
        <v/>
      </c>
    </row>
    <row r="231" spans="1:14">
      <c r="A231" s="139">
        <v>222</v>
      </c>
      <c r="B231" s="140"/>
      <c r="C231" s="199"/>
      <c r="D231" s="140"/>
      <c r="E231" s="142"/>
      <c r="F231" s="16" t="str">
        <f t="shared" si="27"/>
        <v/>
      </c>
      <c r="I231" s="371" t="str">
        <f t="shared" si="28"/>
        <v/>
      </c>
      <c r="J231" s="371" t="str">
        <f t="shared" si="29"/>
        <v/>
      </c>
      <c r="K231" s="371" t="str">
        <f t="shared" si="30"/>
        <v/>
      </c>
      <c r="L231" s="371" t="str">
        <f t="shared" si="31"/>
        <v/>
      </c>
      <c r="M231" s="371" t="str">
        <f t="shared" si="32"/>
        <v/>
      </c>
      <c r="N231" s="371" t="str">
        <f t="shared" si="33"/>
        <v/>
      </c>
    </row>
    <row r="232" spans="1:14">
      <c r="A232" s="139">
        <v>223</v>
      </c>
      <c r="B232" s="140"/>
      <c r="C232" s="199"/>
      <c r="D232" s="140"/>
      <c r="E232" s="142"/>
      <c r="F232" s="16" t="str">
        <f t="shared" si="27"/>
        <v/>
      </c>
      <c r="I232" s="371" t="str">
        <f t="shared" si="28"/>
        <v/>
      </c>
      <c r="J232" s="371" t="str">
        <f t="shared" si="29"/>
        <v/>
      </c>
      <c r="K232" s="371" t="str">
        <f t="shared" si="30"/>
        <v/>
      </c>
      <c r="L232" s="371" t="str">
        <f t="shared" si="31"/>
        <v/>
      </c>
      <c r="M232" s="371" t="str">
        <f t="shared" si="32"/>
        <v/>
      </c>
      <c r="N232" s="371" t="str">
        <f t="shared" si="33"/>
        <v/>
      </c>
    </row>
    <row r="233" spans="1:14">
      <c r="A233" s="139">
        <v>224</v>
      </c>
      <c r="B233" s="140"/>
      <c r="C233" s="199"/>
      <c r="D233" s="140"/>
      <c r="E233" s="142"/>
      <c r="F233" s="16" t="str">
        <f t="shared" si="27"/>
        <v/>
      </c>
      <c r="I233" s="371" t="str">
        <f t="shared" si="28"/>
        <v/>
      </c>
      <c r="J233" s="371" t="str">
        <f t="shared" si="29"/>
        <v/>
      </c>
      <c r="K233" s="371" t="str">
        <f t="shared" si="30"/>
        <v/>
      </c>
      <c r="L233" s="371" t="str">
        <f t="shared" si="31"/>
        <v/>
      </c>
      <c r="M233" s="371" t="str">
        <f t="shared" si="32"/>
        <v/>
      </c>
      <c r="N233" s="371" t="str">
        <f t="shared" si="33"/>
        <v/>
      </c>
    </row>
    <row r="234" spans="1:14">
      <c r="A234" s="139">
        <v>225</v>
      </c>
      <c r="B234" s="140"/>
      <c r="C234" s="199"/>
      <c r="D234" s="140"/>
      <c r="E234" s="142"/>
      <c r="F234" s="16" t="str">
        <f t="shared" si="27"/>
        <v/>
      </c>
      <c r="I234" s="371" t="str">
        <f t="shared" si="28"/>
        <v/>
      </c>
      <c r="J234" s="371" t="str">
        <f t="shared" si="29"/>
        <v/>
      </c>
      <c r="K234" s="371" t="str">
        <f t="shared" si="30"/>
        <v/>
      </c>
      <c r="L234" s="371" t="str">
        <f t="shared" si="31"/>
        <v/>
      </c>
      <c r="M234" s="371" t="str">
        <f t="shared" si="32"/>
        <v/>
      </c>
      <c r="N234" s="371" t="str">
        <f t="shared" si="33"/>
        <v/>
      </c>
    </row>
    <row r="235" spans="1:14">
      <c r="A235" s="139">
        <v>226</v>
      </c>
      <c r="B235" s="140"/>
      <c r="C235" s="199"/>
      <c r="D235" s="140"/>
      <c r="E235" s="142"/>
      <c r="F235" s="16" t="str">
        <f t="shared" si="27"/>
        <v/>
      </c>
      <c r="I235" s="371" t="str">
        <f t="shared" si="28"/>
        <v/>
      </c>
      <c r="J235" s="371" t="str">
        <f t="shared" si="29"/>
        <v/>
      </c>
      <c r="K235" s="371" t="str">
        <f t="shared" si="30"/>
        <v/>
      </c>
      <c r="L235" s="371" t="str">
        <f t="shared" si="31"/>
        <v/>
      </c>
      <c r="M235" s="371" t="str">
        <f t="shared" si="32"/>
        <v/>
      </c>
      <c r="N235" s="371" t="str">
        <f t="shared" si="33"/>
        <v/>
      </c>
    </row>
    <row r="236" spans="1:14">
      <c r="A236" s="139">
        <v>227</v>
      </c>
      <c r="B236" s="140"/>
      <c r="C236" s="199"/>
      <c r="D236" s="140"/>
      <c r="E236" s="142"/>
      <c r="F236" s="16" t="str">
        <f t="shared" si="27"/>
        <v/>
      </c>
      <c r="I236" s="371" t="str">
        <f t="shared" si="28"/>
        <v/>
      </c>
      <c r="J236" s="371" t="str">
        <f t="shared" si="29"/>
        <v/>
      </c>
      <c r="K236" s="371" t="str">
        <f t="shared" si="30"/>
        <v/>
      </c>
      <c r="L236" s="371" t="str">
        <f t="shared" si="31"/>
        <v/>
      </c>
      <c r="M236" s="371" t="str">
        <f t="shared" si="32"/>
        <v/>
      </c>
      <c r="N236" s="371" t="str">
        <f t="shared" si="33"/>
        <v/>
      </c>
    </row>
    <row r="237" spans="1:14">
      <c r="A237" s="139">
        <v>228</v>
      </c>
      <c r="B237" s="140"/>
      <c r="C237" s="199"/>
      <c r="D237" s="140"/>
      <c r="E237" s="142"/>
      <c r="F237" s="16" t="str">
        <f t="shared" si="27"/>
        <v/>
      </c>
      <c r="I237" s="371" t="str">
        <f t="shared" si="28"/>
        <v/>
      </c>
      <c r="J237" s="371" t="str">
        <f t="shared" si="29"/>
        <v/>
      </c>
      <c r="K237" s="371" t="str">
        <f t="shared" si="30"/>
        <v/>
      </c>
      <c r="L237" s="371" t="str">
        <f t="shared" si="31"/>
        <v/>
      </c>
      <c r="M237" s="371" t="str">
        <f t="shared" si="32"/>
        <v/>
      </c>
      <c r="N237" s="371" t="str">
        <f t="shared" si="33"/>
        <v/>
      </c>
    </row>
    <row r="238" spans="1:14">
      <c r="A238" s="139">
        <v>229</v>
      </c>
      <c r="B238" s="140"/>
      <c r="C238" s="199"/>
      <c r="D238" s="140"/>
      <c r="E238" s="142"/>
      <c r="F238" s="16" t="str">
        <f t="shared" si="27"/>
        <v/>
      </c>
      <c r="I238" s="371" t="str">
        <f t="shared" si="28"/>
        <v/>
      </c>
      <c r="J238" s="371" t="str">
        <f t="shared" si="29"/>
        <v/>
      </c>
      <c r="K238" s="371" t="str">
        <f t="shared" si="30"/>
        <v/>
      </c>
      <c r="L238" s="371" t="str">
        <f t="shared" si="31"/>
        <v/>
      </c>
      <c r="M238" s="371" t="str">
        <f t="shared" si="32"/>
        <v/>
      </c>
      <c r="N238" s="371" t="str">
        <f t="shared" si="33"/>
        <v/>
      </c>
    </row>
    <row r="239" spans="1:14">
      <c r="A239" s="139">
        <v>230</v>
      </c>
      <c r="B239" s="140"/>
      <c r="C239" s="199"/>
      <c r="D239" s="140"/>
      <c r="E239" s="142"/>
      <c r="F239" s="16" t="str">
        <f t="shared" si="27"/>
        <v/>
      </c>
      <c r="I239" s="371" t="str">
        <f t="shared" si="28"/>
        <v/>
      </c>
      <c r="J239" s="371" t="str">
        <f t="shared" si="29"/>
        <v/>
      </c>
      <c r="K239" s="371" t="str">
        <f t="shared" si="30"/>
        <v/>
      </c>
      <c r="L239" s="371" t="str">
        <f t="shared" si="31"/>
        <v/>
      </c>
      <c r="M239" s="371" t="str">
        <f t="shared" si="32"/>
        <v/>
      </c>
      <c r="N239" s="371" t="str">
        <f t="shared" si="33"/>
        <v/>
      </c>
    </row>
    <row r="240" spans="1:14">
      <c r="A240" s="139">
        <v>231</v>
      </c>
      <c r="B240" s="140"/>
      <c r="C240" s="199"/>
      <c r="D240" s="140"/>
      <c r="E240" s="142"/>
      <c r="F240" s="16" t="str">
        <f t="shared" si="27"/>
        <v/>
      </c>
      <c r="I240" s="371" t="str">
        <f t="shared" si="28"/>
        <v/>
      </c>
      <c r="J240" s="371" t="str">
        <f t="shared" si="29"/>
        <v/>
      </c>
      <c r="K240" s="371" t="str">
        <f t="shared" si="30"/>
        <v/>
      </c>
      <c r="L240" s="371" t="str">
        <f t="shared" si="31"/>
        <v/>
      </c>
      <c r="M240" s="371" t="str">
        <f t="shared" si="32"/>
        <v/>
      </c>
      <c r="N240" s="371" t="str">
        <f t="shared" si="33"/>
        <v/>
      </c>
    </row>
    <row r="241" spans="1:14">
      <c r="A241" s="139">
        <v>232</v>
      </c>
      <c r="B241" s="140"/>
      <c r="C241" s="199"/>
      <c r="D241" s="140"/>
      <c r="E241" s="142"/>
      <c r="F241" s="16" t="str">
        <f t="shared" si="27"/>
        <v/>
      </c>
      <c r="I241" s="371" t="str">
        <f t="shared" si="28"/>
        <v/>
      </c>
      <c r="J241" s="371" t="str">
        <f t="shared" si="29"/>
        <v/>
      </c>
      <c r="K241" s="371" t="str">
        <f t="shared" si="30"/>
        <v/>
      </c>
      <c r="L241" s="371" t="str">
        <f t="shared" si="31"/>
        <v/>
      </c>
      <c r="M241" s="371" t="str">
        <f t="shared" si="32"/>
        <v/>
      </c>
      <c r="N241" s="371" t="str">
        <f t="shared" si="33"/>
        <v/>
      </c>
    </row>
    <row r="242" spans="1:14">
      <c r="A242" s="139">
        <v>233</v>
      </c>
      <c r="B242" s="140"/>
      <c r="C242" s="199"/>
      <c r="D242" s="140"/>
      <c r="E242" s="142"/>
      <c r="F242" s="16" t="str">
        <f t="shared" si="27"/>
        <v/>
      </c>
      <c r="I242" s="371" t="str">
        <f t="shared" si="28"/>
        <v/>
      </c>
      <c r="J242" s="371" t="str">
        <f t="shared" si="29"/>
        <v/>
      </c>
      <c r="K242" s="371" t="str">
        <f t="shared" si="30"/>
        <v/>
      </c>
      <c r="L242" s="371" t="str">
        <f t="shared" si="31"/>
        <v/>
      </c>
      <c r="M242" s="371" t="str">
        <f t="shared" si="32"/>
        <v/>
      </c>
      <c r="N242" s="371" t="str">
        <f t="shared" si="33"/>
        <v/>
      </c>
    </row>
    <row r="243" spans="1:14">
      <c r="A243" s="139">
        <v>234</v>
      </c>
      <c r="B243" s="140"/>
      <c r="C243" s="199"/>
      <c r="D243" s="140"/>
      <c r="E243" s="142"/>
      <c r="F243" s="16" t="str">
        <f t="shared" si="27"/>
        <v/>
      </c>
      <c r="I243" s="371" t="str">
        <f t="shared" si="28"/>
        <v/>
      </c>
      <c r="J243" s="371" t="str">
        <f t="shared" si="29"/>
        <v/>
      </c>
      <c r="K243" s="371" t="str">
        <f t="shared" si="30"/>
        <v/>
      </c>
      <c r="L243" s="371" t="str">
        <f t="shared" si="31"/>
        <v/>
      </c>
      <c r="M243" s="371" t="str">
        <f t="shared" si="32"/>
        <v/>
      </c>
      <c r="N243" s="371" t="str">
        <f t="shared" si="33"/>
        <v/>
      </c>
    </row>
    <row r="244" spans="1:14">
      <c r="A244" s="139">
        <v>235</v>
      </c>
      <c r="B244" s="140"/>
      <c r="C244" s="199"/>
      <c r="D244" s="140"/>
      <c r="E244" s="142"/>
      <c r="F244" s="16" t="str">
        <f t="shared" si="27"/>
        <v/>
      </c>
      <c r="I244" s="371" t="str">
        <f t="shared" si="28"/>
        <v/>
      </c>
      <c r="J244" s="371" t="str">
        <f t="shared" si="29"/>
        <v/>
      </c>
      <c r="K244" s="371" t="str">
        <f t="shared" si="30"/>
        <v/>
      </c>
      <c r="L244" s="371" t="str">
        <f t="shared" si="31"/>
        <v/>
      </c>
      <c r="M244" s="371" t="str">
        <f t="shared" si="32"/>
        <v/>
      </c>
      <c r="N244" s="371" t="str">
        <f t="shared" si="33"/>
        <v/>
      </c>
    </row>
    <row r="245" spans="1:14">
      <c r="A245" s="139">
        <v>236</v>
      </c>
      <c r="B245" s="140"/>
      <c r="C245" s="199"/>
      <c r="D245" s="140"/>
      <c r="E245" s="142"/>
      <c r="F245" s="16" t="str">
        <f t="shared" si="27"/>
        <v/>
      </c>
      <c r="I245" s="371" t="str">
        <f t="shared" si="28"/>
        <v/>
      </c>
      <c r="J245" s="371" t="str">
        <f t="shared" si="29"/>
        <v/>
      </c>
      <c r="K245" s="371" t="str">
        <f t="shared" si="30"/>
        <v/>
      </c>
      <c r="L245" s="371" t="str">
        <f t="shared" si="31"/>
        <v/>
      </c>
      <c r="M245" s="371" t="str">
        <f t="shared" si="32"/>
        <v/>
      </c>
      <c r="N245" s="371" t="str">
        <f t="shared" si="33"/>
        <v/>
      </c>
    </row>
    <row r="246" spans="1:14">
      <c r="A246" s="139">
        <v>237</v>
      </c>
      <c r="B246" s="140"/>
      <c r="C246" s="199"/>
      <c r="D246" s="140"/>
      <c r="E246" s="142"/>
      <c r="F246" s="16" t="str">
        <f t="shared" si="27"/>
        <v/>
      </c>
      <c r="I246" s="371" t="str">
        <f t="shared" si="28"/>
        <v/>
      </c>
      <c r="J246" s="371" t="str">
        <f t="shared" si="29"/>
        <v/>
      </c>
      <c r="K246" s="371" t="str">
        <f t="shared" si="30"/>
        <v/>
      </c>
      <c r="L246" s="371" t="str">
        <f t="shared" si="31"/>
        <v/>
      </c>
      <c r="M246" s="371" t="str">
        <f t="shared" si="32"/>
        <v/>
      </c>
      <c r="N246" s="371" t="str">
        <f t="shared" si="33"/>
        <v/>
      </c>
    </row>
    <row r="247" spans="1:14">
      <c r="A247" s="139">
        <v>238</v>
      </c>
      <c r="B247" s="140"/>
      <c r="C247" s="199"/>
      <c r="D247" s="140"/>
      <c r="E247" s="142"/>
      <c r="F247" s="16" t="str">
        <f t="shared" si="27"/>
        <v/>
      </c>
      <c r="I247" s="371" t="str">
        <f t="shared" si="28"/>
        <v/>
      </c>
      <c r="J247" s="371" t="str">
        <f t="shared" si="29"/>
        <v/>
      </c>
      <c r="K247" s="371" t="str">
        <f t="shared" si="30"/>
        <v/>
      </c>
      <c r="L247" s="371" t="str">
        <f t="shared" si="31"/>
        <v/>
      </c>
      <c r="M247" s="371" t="str">
        <f t="shared" si="32"/>
        <v/>
      </c>
      <c r="N247" s="371" t="str">
        <f t="shared" si="33"/>
        <v/>
      </c>
    </row>
    <row r="248" spans="1:14">
      <c r="A248" s="139">
        <v>239</v>
      </c>
      <c r="B248" s="140"/>
      <c r="C248" s="199"/>
      <c r="D248" s="140"/>
      <c r="E248" s="142"/>
      <c r="F248" s="16" t="str">
        <f t="shared" si="27"/>
        <v/>
      </c>
      <c r="I248" s="371" t="str">
        <f t="shared" si="28"/>
        <v/>
      </c>
      <c r="J248" s="371" t="str">
        <f t="shared" si="29"/>
        <v/>
      </c>
      <c r="K248" s="371" t="str">
        <f t="shared" si="30"/>
        <v/>
      </c>
      <c r="L248" s="371" t="str">
        <f t="shared" si="31"/>
        <v/>
      </c>
      <c r="M248" s="371" t="str">
        <f t="shared" si="32"/>
        <v/>
      </c>
      <c r="N248" s="371" t="str">
        <f t="shared" si="33"/>
        <v/>
      </c>
    </row>
    <row r="249" spans="1:14">
      <c r="A249" s="139">
        <v>240</v>
      </c>
      <c r="B249" s="140"/>
      <c r="C249" s="199"/>
      <c r="D249" s="140"/>
      <c r="E249" s="142"/>
      <c r="F249" s="16" t="str">
        <f t="shared" si="27"/>
        <v/>
      </c>
      <c r="I249" s="371" t="str">
        <f t="shared" si="28"/>
        <v/>
      </c>
      <c r="J249" s="371" t="str">
        <f t="shared" si="29"/>
        <v/>
      </c>
      <c r="K249" s="371" t="str">
        <f t="shared" si="30"/>
        <v/>
      </c>
      <c r="L249" s="371" t="str">
        <f t="shared" si="31"/>
        <v/>
      </c>
      <c r="M249" s="371" t="str">
        <f t="shared" si="32"/>
        <v/>
      </c>
      <c r="N249" s="371" t="str">
        <f t="shared" si="33"/>
        <v/>
      </c>
    </row>
    <row r="250" spans="1:14">
      <c r="A250" s="139">
        <v>241</v>
      </c>
      <c r="B250" s="140"/>
      <c r="C250" s="199"/>
      <c r="D250" s="140"/>
      <c r="E250" s="142"/>
      <c r="F250" s="16" t="str">
        <f t="shared" si="27"/>
        <v/>
      </c>
      <c r="I250" s="371" t="str">
        <f t="shared" si="28"/>
        <v/>
      </c>
      <c r="J250" s="371" t="str">
        <f t="shared" si="29"/>
        <v/>
      </c>
      <c r="K250" s="371" t="str">
        <f t="shared" si="30"/>
        <v/>
      </c>
      <c r="L250" s="371" t="str">
        <f t="shared" si="31"/>
        <v/>
      </c>
      <c r="M250" s="371" t="str">
        <f t="shared" si="32"/>
        <v/>
      </c>
      <c r="N250" s="371" t="str">
        <f t="shared" si="33"/>
        <v/>
      </c>
    </row>
    <row r="251" spans="1:14">
      <c r="A251" s="139">
        <v>242</v>
      </c>
      <c r="B251" s="140"/>
      <c r="C251" s="199"/>
      <c r="D251" s="140"/>
      <c r="E251" s="142"/>
      <c r="F251" s="16" t="str">
        <f t="shared" si="27"/>
        <v/>
      </c>
      <c r="I251" s="371" t="str">
        <f t="shared" si="28"/>
        <v/>
      </c>
      <c r="J251" s="371" t="str">
        <f t="shared" si="29"/>
        <v/>
      </c>
      <c r="K251" s="371" t="str">
        <f t="shared" si="30"/>
        <v/>
      </c>
      <c r="L251" s="371" t="str">
        <f t="shared" si="31"/>
        <v/>
      </c>
      <c r="M251" s="371" t="str">
        <f t="shared" si="32"/>
        <v/>
      </c>
      <c r="N251" s="371" t="str">
        <f t="shared" si="33"/>
        <v/>
      </c>
    </row>
    <row r="252" spans="1:14">
      <c r="A252" s="139">
        <v>243</v>
      </c>
      <c r="B252" s="140"/>
      <c r="C252" s="199"/>
      <c r="D252" s="140"/>
      <c r="E252" s="142"/>
      <c r="F252" s="16" t="str">
        <f t="shared" si="27"/>
        <v/>
      </c>
      <c r="I252" s="371" t="str">
        <f t="shared" si="28"/>
        <v/>
      </c>
      <c r="J252" s="371" t="str">
        <f t="shared" si="29"/>
        <v/>
      </c>
      <c r="K252" s="371" t="str">
        <f t="shared" si="30"/>
        <v/>
      </c>
      <c r="L252" s="371" t="str">
        <f t="shared" si="31"/>
        <v/>
      </c>
      <c r="M252" s="371" t="str">
        <f t="shared" si="32"/>
        <v/>
      </c>
      <c r="N252" s="371" t="str">
        <f t="shared" si="33"/>
        <v/>
      </c>
    </row>
    <row r="253" spans="1:14">
      <c r="A253" s="139">
        <v>244</v>
      </c>
      <c r="B253" s="140"/>
      <c r="C253" s="199"/>
      <c r="D253" s="140"/>
      <c r="E253" s="142"/>
      <c r="F253" s="16" t="str">
        <f t="shared" si="27"/>
        <v/>
      </c>
      <c r="I253" s="371" t="str">
        <f t="shared" si="28"/>
        <v/>
      </c>
      <c r="J253" s="371" t="str">
        <f t="shared" si="29"/>
        <v/>
      </c>
      <c r="K253" s="371" t="str">
        <f t="shared" si="30"/>
        <v/>
      </c>
      <c r="L253" s="371" t="str">
        <f t="shared" si="31"/>
        <v/>
      </c>
      <c r="M253" s="371" t="str">
        <f t="shared" si="32"/>
        <v/>
      </c>
      <c r="N253" s="371" t="str">
        <f t="shared" si="33"/>
        <v/>
      </c>
    </row>
    <row r="254" spans="1:14">
      <c r="A254" s="139">
        <v>245</v>
      </c>
      <c r="B254" s="140"/>
      <c r="C254" s="199"/>
      <c r="D254" s="140"/>
      <c r="E254" s="142"/>
      <c r="F254" s="16" t="str">
        <f t="shared" si="27"/>
        <v/>
      </c>
      <c r="I254" s="371" t="str">
        <f t="shared" si="28"/>
        <v/>
      </c>
      <c r="J254" s="371" t="str">
        <f t="shared" si="29"/>
        <v/>
      </c>
      <c r="K254" s="371" t="str">
        <f t="shared" si="30"/>
        <v/>
      </c>
      <c r="L254" s="371" t="str">
        <f t="shared" si="31"/>
        <v/>
      </c>
      <c r="M254" s="371" t="str">
        <f t="shared" si="32"/>
        <v/>
      </c>
      <c r="N254" s="371" t="str">
        <f t="shared" si="33"/>
        <v/>
      </c>
    </row>
    <row r="255" spans="1:14">
      <c r="A255" s="139">
        <v>246</v>
      </c>
      <c r="B255" s="140"/>
      <c r="C255" s="199"/>
      <c r="D255" s="140"/>
      <c r="E255" s="142"/>
      <c r="F255" s="16" t="str">
        <f t="shared" si="27"/>
        <v/>
      </c>
      <c r="I255" s="371" t="str">
        <f t="shared" si="28"/>
        <v/>
      </c>
      <c r="J255" s="371" t="str">
        <f t="shared" si="29"/>
        <v/>
      </c>
      <c r="K255" s="371" t="str">
        <f t="shared" si="30"/>
        <v/>
      </c>
      <c r="L255" s="371" t="str">
        <f t="shared" si="31"/>
        <v/>
      </c>
      <c r="M255" s="371" t="str">
        <f t="shared" si="32"/>
        <v/>
      </c>
      <c r="N255" s="371" t="str">
        <f t="shared" si="33"/>
        <v/>
      </c>
    </row>
    <row r="256" spans="1:14">
      <c r="A256" s="139">
        <v>247</v>
      </c>
      <c r="B256" s="140"/>
      <c r="C256" s="199"/>
      <c r="D256" s="140"/>
      <c r="E256" s="142"/>
      <c r="F256" s="16" t="str">
        <f t="shared" si="27"/>
        <v/>
      </c>
      <c r="I256" s="371" t="str">
        <f t="shared" si="28"/>
        <v/>
      </c>
      <c r="J256" s="371" t="str">
        <f t="shared" si="29"/>
        <v/>
      </c>
      <c r="K256" s="371" t="str">
        <f t="shared" si="30"/>
        <v/>
      </c>
      <c r="L256" s="371" t="str">
        <f t="shared" si="31"/>
        <v/>
      </c>
      <c r="M256" s="371" t="str">
        <f t="shared" si="32"/>
        <v/>
      </c>
      <c r="N256" s="371" t="str">
        <f t="shared" si="33"/>
        <v/>
      </c>
    </row>
    <row r="257" spans="1:14">
      <c r="A257" s="139">
        <v>248</v>
      </c>
      <c r="B257" s="140"/>
      <c r="C257" s="199"/>
      <c r="D257" s="140"/>
      <c r="E257" s="142"/>
      <c r="F257" s="16" t="str">
        <f t="shared" si="27"/>
        <v/>
      </c>
      <c r="I257" s="371" t="str">
        <f t="shared" si="28"/>
        <v/>
      </c>
      <c r="J257" s="371" t="str">
        <f t="shared" si="29"/>
        <v/>
      </c>
      <c r="K257" s="371" t="str">
        <f t="shared" si="30"/>
        <v/>
      </c>
      <c r="L257" s="371" t="str">
        <f t="shared" si="31"/>
        <v/>
      </c>
      <c r="M257" s="371" t="str">
        <f t="shared" si="32"/>
        <v/>
      </c>
      <c r="N257" s="371" t="str">
        <f t="shared" si="33"/>
        <v/>
      </c>
    </row>
    <row r="258" spans="1:14">
      <c r="A258" s="139">
        <v>249</v>
      </c>
      <c r="B258" s="140"/>
      <c r="C258" s="199"/>
      <c r="D258" s="140"/>
      <c r="E258" s="142"/>
      <c r="F258" s="16" t="str">
        <f t="shared" si="27"/>
        <v/>
      </c>
      <c r="I258" s="371" t="str">
        <f t="shared" si="28"/>
        <v/>
      </c>
      <c r="J258" s="371" t="str">
        <f t="shared" si="29"/>
        <v/>
      </c>
      <c r="K258" s="371" t="str">
        <f t="shared" si="30"/>
        <v/>
      </c>
      <c r="L258" s="371" t="str">
        <f t="shared" si="31"/>
        <v/>
      </c>
      <c r="M258" s="371" t="str">
        <f t="shared" si="32"/>
        <v/>
      </c>
      <c r="N258" s="371" t="str">
        <f t="shared" si="33"/>
        <v/>
      </c>
    </row>
    <row r="259" spans="1:14">
      <c r="A259" s="139">
        <v>250</v>
      </c>
      <c r="B259" s="140"/>
      <c r="C259" s="199"/>
      <c r="D259" s="140"/>
      <c r="E259" s="142"/>
      <c r="F259" s="16" t="str">
        <f t="shared" si="27"/>
        <v/>
      </c>
      <c r="I259" s="371" t="str">
        <f t="shared" si="28"/>
        <v/>
      </c>
      <c r="J259" s="371" t="str">
        <f t="shared" si="29"/>
        <v/>
      </c>
      <c r="K259" s="371" t="str">
        <f t="shared" si="30"/>
        <v/>
      </c>
      <c r="L259" s="371" t="str">
        <f t="shared" si="31"/>
        <v/>
      </c>
      <c r="M259" s="371" t="str">
        <f t="shared" si="32"/>
        <v/>
      </c>
      <c r="N259" s="37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K259"/>
  <sheetViews>
    <sheetView zoomScale="85" zoomScaleNormal="85" workbookViewId="0">
      <selection activeCell="C18" sqref="C18"/>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1" s="60" customFormat="1">
      <c r="A1" s="59" t="s">
        <v>228</v>
      </c>
      <c r="D1" s="61"/>
      <c r="E1" s="63"/>
      <c r="F1" s="284"/>
      <c r="H1" s="63"/>
      <c r="I1" s="63"/>
      <c r="J1" s="63"/>
    </row>
    <row r="2" spans="1:11" s="60" customFormat="1">
      <c r="A2" s="339" t="str">
        <f>IF(ISBLANK(facultate), IF(ISBLANK(departament),"","Departament " &amp; departament), "Facultatea " &amp; facultate)</f>
        <v>Facultatea Construcții</v>
      </c>
      <c r="D2" s="61"/>
      <c r="E2" s="63"/>
      <c r="F2" s="284"/>
      <c r="H2" s="63"/>
      <c r="I2" s="63"/>
      <c r="J2" s="63"/>
    </row>
    <row r="3" spans="1:11" s="60" customFormat="1">
      <c r="A3" s="339" t="str">
        <f>IF(ISBLANK(departament),"","Departamentul " &amp; departament)</f>
        <v>Departamentul Căi de Comunicație Terestre, Fundații și Cadastru</v>
      </c>
      <c r="D3" s="61"/>
      <c r="E3" s="63"/>
      <c r="F3" s="284"/>
      <c r="H3" s="63"/>
      <c r="I3" s="63"/>
      <c r="J3" s="63"/>
    </row>
    <row r="4" spans="1:11">
      <c r="A4" s="527" t="s">
        <v>650</v>
      </c>
      <c r="B4" s="527"/>
      <c r="C4" s="527"/>
      <c r="D4" s="527"/>
      <c r="E4" s="527"/>
      <c r="F4" s="286"/>
    </row>
    <row r="5" spans="1:11">
      <c r="A5" s="527" t="s">
        <v>735</v>
      </c>
      <c r="B5" s="527"/>
      <c r="C5" s="527"/>
      <c r="D5" s="527"/>
      <c r="E5" s="527"/>
    </row>
    <row r="6" spans="1:11" ht="13.5" customHeight="1">
      <c r="D6" s="64"/>
      <c r="E6" s="340" t="str">
        <f>CONCATENATE(functie," ",nume_candidat)</f>
        <v>Profesor Ciutina Adrian</v>
      </c>
      <c r="H6" s="340"/>
      <c r="I6" s="340"/>
      <c r="J6" s="340"/>
    </row>
    <row r="7" spans="1:11" ht="18.75" customHeight="1">
      <c r="A7" s="524" t="s">
        <v>93</v>
      </c>
      <c r="B7" s="524" t="s">
        <v>768</v>
      </c>
      <c r="C7" s="524" t="s">
        <v>561</v>
      </c>
      <c r="D7" s="530" t="s">
        <v>2</v>
      </c>
      <c r="E7" s="592" t="s">
        <v>289</v>
      </c>
      <c r="F7" s="531" t="s">
        <v>286</v>
      </c>
      <c r="G7" s="532" t="s">
        <v>296</v>
      </c>
      <c r="H7" s="593" t="s">
        <v>955</v>
      </c>
      <c r="I7" s="595" t="s">
        <v>956</v>
      </c>
      <c r="J7" s="595" t="s">
        <v>957</v>
      </c>
    </row>
    <row r="8" spans="1:11" ht="46.5" customHeight="1">
      <c r="A8" s="524"/>
      <c r="B8" s="524"/>
      <c r="C8" s="524"/>
      <c r="D8" s="530"/>
      <c r="E8" s="591"/>
      <c r="F8" s="531"/>
      <c r="G8" s="532"/>
      <c r="H8" s="594"/>
      <c r="I8" s="594"/>
      <c r="J8" s="594"/>
    </row>
    <row r="9" spans="1:11">
      <c r="A9" s="86"/>
      <c r="B9" s="65"/>
      <c r="C9" s="65"/>
      <c r="D9" s="30"/>
      <c r="E9" s="144">
        <f>SUMIF(E10:E1010,"&gt;0")</f>
        <v>50</v>
      </c>
      <c r="F9" s="293"/>
      <c r="H9" s="144">
        <f>E9-I9-J9</f>
        <v>50</v>
      </c>
      <c r="I9" s="144">
        <f>SUMIF(I10:I1108,"&gt;0")</f>
        <v>0</v>
      </c>
      <c r="J9" s="144">
        <f>SUMIF(J10:J1108,"&gt;0")</f>
        <v>0</v>
      </c>
    </row>
    <row r="10" spans="1:11" ht="47.25">
      <c r="A10" s="37">
        <v>1</v>
      </c>
      <c r="B10" s="7" t="s">
        <v>1165</v>
      </c>
      <c r="C10" s="7" t="s">
        <v>725</v>
      </c>
      <c r="D10" s="215">
        <v>2016</v>
      </c>
      <c r="E10" s="16">
        <f t="shared" ref="E10:E73" si="0">IF(OR($B10="",,,,$D10&lt;an_initial,$D10&gt;an_final,),"",HLOOKUP(C10,ii10punctaje,2,FALSE) )</f>
        <v>50</v>
      </c>
      <c r="F10" s="342" t="b">
        <f t="shared" ref="F10:F73" si="1">IF(nume_candidat="",FALSE,ISNUMBER(SEARCH(nume_candidat,$B10)))</f>
        <v>0</v>
      </c>
      <c r="G10" s="343">
        <f t="shared" ref="G10:G73" si="2">LEN(B10)-LEN(SUBSTITUTE(B10,",",""))+1</f>
        <v>1</v>
      </c>
      <c r="H10" s="371"/>
      <c r="I10" s="371">
        <f t="shared" ref="I10:I73" si="3">IF(OR($B10="",,,,$D10&lt;an_initial,$D10&gt;an_final,),"",HLOOKUP(C10,ii10punctaje,2,FALSE)*COUNTIF(C10,$I$7))</f>
        <v>0</v>
      </c>
      <c r="J10" s="371">
        <f t="shared" ref="J10:J73" si="4">IF(OR($B10="",,,,$D10&lt;an_initial,$D10&gt;an_final,),"",HLOOKUP(C10,ii10punctaje,2,FALSE)*COUNTIF(C10,$J$7))</f>
        <v>0</v>
      </c>
      <c r="K10" s="64" t="s">
        <v>1226</v>
      </c>
    </row>
    <row r="11" spans="1:11">
      <c r="A11" s="37">
        <v>2</v>
      </c>
      <c r="B11" s="7"/>
      <c r="C11" s="7"/>
      <c r="D11" s="215"/>
      <c r="E11" s="16" t="str">
        <f t="shared" si="0"/>
        <v/>
      </c>
      <c r="F11" s="342" t="b">
        <f t="shared" si="1"/>
        <v>0</v>
      </c>
      <c r="G11" s="343">
        <f t="shared" si="2"/>
        <v>1</v>
      </c>
      <c r="H11" s="371"/>
      <c r="I11" s="371" t="str">
        <f t="shared" si="3"/>
        <v/>
      </c>
      <c r="J11" s="371" t="str">
        <f t="shared" si="4"/>
        <v/>
      </c>
    </row>
    <row r="12" spans="1:11">
      <c r="A12" s="37">
        <v>3</v>
      </c>
      <c r="B12" s="7"/>
      <c r="C12" s="7"/>
      <c r="D12" s="215"/>
      <c r="E12" s="16" t="str">
        <f t="shared" si="0"/>
        <v/>
      </c>
      <c r="F12" s="342" t="b">
        <f t="shared" si="1"/>
        <v>0</v>
      </c>
      <c r="G12" s="343">
        <f t="shared" si="2"/>
        <v>1</v>
      </c>
      <c r="H12" s="371"/>
      <c r="I12" s="371" t="str">
        <f t="shared" si="3"/>
        <v/>
      </c>
      <c r="J12" s="371" t="str">
        <f t="shared" si="4"/>
        <v/>
      </c>
    </row>
    <row r="13" spans="1:11">
      <c r="A13" s="37">
        <v>4</v>
      </c>
      <c r="B13" s="6"/>
      <c r="C13" s="6"/>
      <c r="D13" s="211"/>
      <c r="E13" s="16" t="str">
        <f t="shared" si="0"/>
        <v/>
      </c>
      <c r="F13" s="342" t="b">
        <f t="shared" si="1"/>
        <v>0</v>
      </c>
      <c r="G13" s="343">
        <f t="shared" si="2"/>
        <v>1</v>
      </c>
      <c r="H13" s="371"/>
      <c r="I13" s="371" t="str">
        <f t="shared" si="3"/>
        <v/>
      </c>
      <c r="J13" s="371" t="str">
        <f t="shared" si="4"/>
        <v/>
      </c>
    </row>
    <row r="14" spans="1:11">
      <c r="A14" s="37">
        <v>5</v>
      </c>
      <c r="B14" s="6"/>
      <c r="C14" s="6"/>
      <c r="D14" s="211"/>
      <c r="E14" s="16" t="str">
        <f t="shared" si="0"/>
        <v/>
      </c>
      <c r="F14" s="342" t="b">
        <f t="shared" si="1"/>
        <v>0</v>
      </c>
      <c r="G14" s="343">
        <f t="shared" si="2"/>
        <v>1</v>
      </c>
      <c r="H14" s="371"/>
      <c r="I14" s="371" t="str">
        <f t="shared" si="3"/>
        <v/>
      </c>
      <c r="J14" s="371" t="str">
        <f t="shared" si="4"/>
        <v/>
      </c>
    </row>
    <row r="15" spans="1:11">
      <c r="A15" s="37">
        <v>6</v>
      </c>
      <c r="B15" s="6"/>
      <c r="C15" s="6"/>
      <c r="D15" s="211"/>
      <c r="E15" s="16" t="str">
        <f t="shared" si="0"/>
        <v/>
      </c>
      <c r="F15" s="342" t="b">
        <f t="shared" si="1"/>
        <v>0</v>
      </c>
      <c r="G15" s="343">
        <f t="shared" si="2"/>
        <v>1</v>
      </c>
      <c r="H15" s="371"/>
      <c r="I15" s="371" t="str">
        <f t="shared" si="3"/>
        <v/>
      </c>
      <c r="J15" s="371" t="str">
        <f t="shared" si="4"/>
        <v/>
      </c>
    </row>
    <row r="16" spans="1:11">
      <c r="A16" s="37">
        <v>7</v>
      </c>
      <c r="B16" s="6"/>
      <c r="C16" s="6"/>
      <c r="D16" s="211"/>
      <c r="E16" s="16" t="str">
        <f t="shared" si="0"/>
        <v/>
      </c>
      <c r="F16" s="342" t="b">
        <f t="shared" si="1"/>
        <v>0</v>
      </c>
      <c r="G16" s="343">
        <f t="shared" si="2"/>
        <v>1</v>
      </c>
      <c r="H16" s="371"/>
      <c r="I16" s="371" t="str">
        <f t="shared" si="3"/>
        <v/>
      </c>
      <c r="J16" s="371" t="str">
        <f t="shared" si="4"/>
        <v/>
      </c>
    </row>
    <row r="17" spans="1:10">
      <c r="A17" s="37">
        <v>8</v>
      </c>
      <c r="B17" s="6"/>
      <c r="C17" s="6"/>
      <c r="D17" s="211"/>
      <c r="E17" s="16" t="str">
        <f t="shared" si="0"/>
        <v/>
      </c>
      <c r="F17" s="342" t="b">
        <f t="shared" si="1"/>
        <v>0</v>
      </c>
      <c r="G17" s="343">
        <f t="shared" si="2"/>
        <v>1</v>
      </c>
      <c r="H17" s="371"/>
      <c r="I17" s="371" t="str">
        <f t="shared" si="3"/>
        <v/>
      </c>
      <c r="J17" s="371" t="str">
        <f t="shared" si="4"/>
        <v/>
      </c>
    </row>
    <row r="18" spans="1:10">
      <c r="A18" s="37">
        <v>9</v>
      </c>
      <c r="B18" s="6"/>
      <c r="C18" s="6"/>
      <c r="D18" s="211"/>
      <c r="E18" s="16" t="str">
        <f t="shared" si="0"/>
        <v/>
      </c>
      <c r="F18" s="342" t="b">
        <f t="shared" si="1"/>
        <v>0</v>
      </c>
      <c r="G18" s="343">
        <f t="shared" si="2"/>
        <v>1</v>
      </c>
      <c r="H18" s="371"/>
      <c r="I18" s="371" t="str">
        <f t="shared" si="3"/>
        <v/>
      </c>
      <c r="J18" s="371" t="str">
        <f t="shared" si="4"/>
        <v/>
      </c>
    </row>
    <row r="19" spans="1:10">
      <c r="A19" s="37">
        <v>10</v>
      </c>
      <c r="B19" s="6"/>
      <c r="C19" s="6"/>
      <c r="D19" s="211"/>
      <c r="E19" s="16" t="str">
        <f t="shared" si="0"/>
        <v/>
      </c>
      <c r="F19" s="342" t="b">
        <f t="shared" si="1"/>
        <v>0</v>
      </c>
      <c r="G19" s="343">
        <f t="shared" si="2"/>
        <v>1</v>
      </c>
      <c r="H19" s="371"/>
      <c r="I19" s="371" t="str">
        <f t="shared" si="3"/>
        <v/>
      </c>
      <c r="J19" s="371" t="str">
        <f t="shared" si="4"/>
        <v/>
      </c>
    </row>
    <row r="20" spans="1:10">
      <c r="A20" s="37">
        <v>11</v>
      </c>
      <c r="B20" s="6"/>
      <c r="C20" s="6"/>
      <c r="D20" s="211"/>
      <c r="E20" s="16" t="str">
        <f t="shared" si="0"/>
        <v/>
      </c>
      <c r="F20" s="342" t="b">
        <f t="shared" si="1"/>
        <v>0</v>
      </c>
      <c r="G20" s="343">
        <f t="shared" si="2"/>
        <v>1</v>
      </c>
      <c r="H20" s="371"/>
      <c r="I20" s="371" t="str">
        <f t="shared" si="3"/>
        <v/>
      </c>
      <c r="J20" s="371" t="str">
        <f t="shared" si="4"/>
        <v/>
      </c>
    </row>
    <row r="21" spans="1:10">
      <c r="A21" s="37">
        <v>12</v>
      </c>
      <c r="B21" s="6"/>
      <c r="C21" s="6"/>
      <c r="D21" s="211"/>
      <c r="E21" s="16" t="str">
        <f t="shared" si="0"/>
        <v/>
      </c>
      <c r="F21" s="342" t="b">
        <f t="shared" si="1"/>
        <v>0</v>
      </c>
      <c r="G21" s="343">
        <f t="shared" si="2"/>
        <v>1</v>
      </c>
      <c r="H21" s="371"/>
      <c r="I21" s="371" t="str">
        <f t="shared" si="3"/>
        <v/>
      </c>
      <c r="J21" s="371" t="str">
        <f t="shared" si="4"/>
        <v/>
      </c>
    </row>
    <row r="22" spans="1:10">
      <c r="A22" s="37">
        <v>13</v>
      </c>
      <c r="B22" s="6"/>
      <c r="C22" s="6"/>
      <c r="D22" s="211"/>
      <c r="E22" s="16" t="str">
        <f t="shared" si="0"/>
        <v/>
      </c>
      <c r="F22" s="342" t="b">
        <f t="shared" si="1"/>
        <v>0</v>
      </c>
      <c r="G22" s="343">
        <f t="shared" si="2"/>
        <v>1</v>
      </c>
      <c r="H22" s="371"/>
      <c r="I22" s="371" t="str">
        <f t="shared" si="3"/>
        <v/>
      </c>
      <c r="J22" s="371" t="str">
        <f t="shared" si="4"/>
        <v/>
      </c>
    </row>
    <row r="23" spans="1:10">
      <c r="A23" s="37">
        <v>14</v>
      </c>
      <c r="B23" s="6"/>
      <c r="C23" s="6"/>
      <c r="D23" s="211"/>
      <c r="E23" s="16" t="str">
        <f t="shared" si="0"/>
        <v/>
      </c>
      <c r="F23" s="342" t="b">
        <f t="shared" si="1"/>
        <v>0</v>
      </c>
      <c r="G23" s="343">
        <f t="shared" si="2"/>
        <v>1</v>
      </c>
      <c r="H23" s="371"/>
      <c r="I23" s="371" t="str">
        <f t="shared" si="3"/>
        <v/>
      </c>
      <c r="J23" s="371" t="str">
        <f t="shared" si="4"/>
        <v/>
      </c>
    </row>
    <row r="24" spans="1:10">
      <c r="A24" s="37">
        <v>15</v>
      </c>
      <c r="B24" s="6"/>
      <c r="C24" s="6"/>
      <c r="D24" s="211"/>
      <c r="E24" s="16" t="str">
        <f t="shared" si="0"/>
        <v/>
      </c>
      <c r="F24" s="342" t="b">
        <f t="shared" si="1"/>
        <v>0</v>
      </c>
      <c r="G24" s="343">
        <f t="shared" si="2"/>
        <v>1</v>
      </c>
      <c r="H24" s="371"/>
      <c r="I24" s="371" t="str">
        <f t="shared" si="3"/>
        <v/>
      </c>
      <c r="J24" s="371" t="str">
        <f t="shared" si="4"/>
        <v/>
      </c>
    </row>
    <row r="25" spans="1:10">
      <c r="A25" s="37">
        <v>16</v>
      </c>
      <c r="B25" s="6"/>
      <c r="C25" s="6"/>
      <c r="D25" s="211"/>
      <c r="E25" s="16" t="str">
        <f t="shared" si="0"/>
        <v/>
      </c>
      <c r="F25" s="342" t="b">
        <f t="shared" si="1"/>
        <v>0</v>
      </c>
      <c r="G25" s="343">
        <f t="shared" si="2"/>
        <v>1</v>
      </c>
      <c r="H25" s="371"/>
      <c r="I25" s="371" t="str">
        <f t="shared" si="3"/>
        <v/>
      </c>
      <c r="J25" s="371" t="str">
        <f t="shared" si="4"/>
        <v/>
      </c>
    </row>
    <row r="26" spans="1:10">
      <c r="A26" s="37">
        <v>17</v>
      </c>
      <c r="B26" s="6"/>
      <c r="C26" s="6"/>
      <c r="D26" s="211"/>
      <c r="E26" s="16" t="str">
        <f t="shared" si="0"/>
        <v/>
      </c>
      <c r="F26" s="342" t="b">
        <f t="shared" si="1"/>
        <v>0</v>
      </c>
      <c r="G26" s="343">
        <f t="shared" si="2"/>
        <v>1</v>
      </c>
      <c r="H26" s="371"/>
      <c r="I26" s="371" t="str">
        <f t="shared" si="3"/>
        <v/>
      </c>
      <c r="J26" s="371" t="str">
        <f t="shared" si="4"/>
        <v/>
      </c>
    </row>
    <row r="27" spans="1:10">
      <c r="A27" s="37">
        <v>18</v>
      </c>
      <c r="B27" s="6"/>
      <c r="C27" s="6"/>
      <c r="D27" s="211"/>
      <c r="E27" s="16" t="str">
        <f t="shared" si="0"/>
        <v/>
      </c>
      <c r="F27" s="342" t="b">
        <f t="shared" si="1"/>
        <v>0</v>
      </c>
      <c r="G27" s="343">
        <f t="shared" si="2"/>
        <v>1</v>
      </c>
      <c r="H27" s="371"/>
      <c r="I27" s="371" t="str">
        <f t="shared" si="3"/>
        <v/>
      </c>
      <c r="J27" s="371" t="str">
        <f t="shared" si="4"/>
        <v/>
      </c>
    </row>
    <row r="28" spans="1:10">
      <c r="A28" s="37">
        <v>19</v>
      </c>
      <c r="B28" s="6"/>
      <c r="C28" s="6"/>
      <c r="D28" s="211"/>
      <c r="E28" s="16" t="str">
        <f t="shared" si="0"/>
        <v/>
      </c>
      <c r="F28" s="342" t="b">
        <f t="shared" si="1"/>
        <v>0</v>
      </c>
      <c r="G28" s="343">
        <f t="shared" si="2"/>
        <v>1</v>
      </c>
      <c r="H28" s="371"/>
      <c r="I28" s="371" t="str">
        <f t="shared" si="3"/>
        <v/>
      </c>
      <c r="J28" s="371" t="str">
        <f t="shared" si="4"/>
        <v/>
      </c>
    </row>
    <row r="29" spans="1:10">
      <c r="A29" s="37">
        <v>20</v>
      </c>
      <c r="B29" s="6"/>
      <c r="C29" s="6"/>
      <c r="D29" s="211"/>
      <c r="E29" s="16" t="str">
        <f t="shared" si="0"/>
        <v/>
      </c>
      <c r="F29" s="342" t="b">
        <f t="shared" si="1"/>
        <v>0</v>
      </c>
      <c r="G29" s="343">
        <f t="shared" si="2"/>
        <v>1</v>
      </c>
      <c r="H29" s="371"/>
      <c r="I29" s="371" t="str">
        <f t="shared" si="3"/>
        <v/>
      </c>
      <c r="J29" s="371" t="str">
        <f t="shared" si="4"/>
        <v/>
      </c>
    </row>
    <row r="30" spans="1:10">
      <c r="A30" s="37">
        <v>21</v>
      </c>
      <c r="B30" s="6"/>
      <c r="C30" s="6"/>
      <c r="D30" s="211"/>
      <c r="E30" s="16" t="str">
        <f t="shared" si="0"/>
        <v/>
      </c>
      <c r="F30" s="342" t="b">
        <f t="shared" si="1"/>
        <v>0</v>
      </c>
      <c r="G30" s="343">
        <f t="shared" si="2"/>
        <v>1</v>
      </c>
      <c r="H30" s="371"/>
      <c r="I30" s="371" t="str">
        <f t="shared" si="3"/>
        <v/>
      </c>
      <c r="J30" s="371" t="str">
        <f t="shared" si="4"/>
        <v/>
      </c>
    </row>
    <row r="31" spans="1:10">
      <c r="A31" s="37">
        <v>22</v>
      </c>
      <c r="B31" s="6"/>
      <c r="C31" s="6"/>
      <c r="D31" s="211"/>
      <c r="E31" s="16" t="str">
        <f t="shared" si="0"/>
        <v/>
      </c>
      <c r="F31" s="342" t="b">
        <f t="shared" si="1"/>
        <v>0</v>
      </c>
      <c r="G31" s="343">
        <f t="shared" si="2"/>
        <v>1</v>
      </c>
      <c r="H31" s="371"/>
      <c r="I31" s="371" t="str">
        <f t="shared" si="3"/>
        <v/>
      </c>
      <c r="J31" s="371" t="str">
        <f t="shared" si="4"/>
        <v/>
      </c>
    </row>
    <row r="32" spans="1:10">
      <c r="A32" s="37">
        <v>23</v>
      </c>
      <c r="B32" s="6"/>
      <c r="C32" s="6"/>
      <c r="D32" s="211"/>
      <c r="E32" s="16" t="str">
        <f t="shared" si="0"/>
        <v/>
      </c>
      <c r="F32" s="342" t="b">
        <f t="shared" si="1"/>
        <v>0</v>
      </c>
      <c r="G32" s="343">
        <f t="shared" si="2"/>
        <v>1</v>
      </c>
      <c r="H32" s="371"/>
      <c r="I32" s="371" t="str">
        <f t="shared" si="3"/>
        <v/>
      </c>
      <c r="J32" s="371" t="str">
        <f t="shared" si="4"/>
        <v/>
      </c>
    </row>
    <row r="33" spans="1:10">
      <c r="A33" s="37">
        <v>24</v>
      </c>
      <c r="B33" s="6"/>
      <c r="C33" s="6"/>
      <c r="D33" s="211"/>
      <c r="E33" s="16" t="str">
        <f t="shared" si="0"/>
        <v/>
      </c>
      <c r="F33" s="342" t="b">
        <f t="shared" si="1"/>
        <v>0</v>
      </c>
      <c r="G33" s="343">
        <f t="shared" si="2"/>
        <v>1</v>
      </c>
      <c r="H33" s="371"/>
      <c r="I33" s="371" t="str">
        <f t="shared" si="3"/>
        <v/>
      </c>
      <c r="J33" s="371" t="str">
        <f t="shared" si="4"/>
        <v/>
      </c>
    </row>
    <row r="34" spans="1:10">
      <c r="A34" s="37">
        <v>25</v>
      </c>
      <c r="B34" s="6"/>
      <c r="C34" s="6"/>
      <c r="D34" s="211"/>
      <c r="E34" s="16" t="str">
        <f t="shared" si="0"/>
        <v/>
      </c>
      <c r="F34" s="342" t="b">
        <f t="shared" si="1"/>
        <v>0</v>
      </c>
      <c r="G34" s="343">
        <f t="shared" si="2"/>
        <v>1</v>
      </c>
      <c r="H34" s="371"/>
      <c r="I34" s="371" t="str">
        <f t="shared" si="3"/>
        <v/>
      </c>
      <c r="J34" s="371" t="str">
        <f t="shared" si="4"/>
        <v/>
      </c>
    </row>
    <row r="35" spans="1:10">
      <c r="A35" s="37">
        <v>26</v>
      </c>
      <c r="B35" s="6"/>
      <c r="C35" s="6"/>
      <c r="D35" s="211"/>
      <c r="E35" s="16" t="str">
        <f t="shared" si="0"/>
        <v/>
      </c>
      <c r="F35" s="342" t="b">
        <f t="shared" si="1"/>
        <v>0</v>
      </c>
      <c r="G35" s="343">
        <f t="shared" si="2"/>
        <v>1</v>
      </c>
      <c r="H35" s="371"/>
      <c r="I35" s="371" t="str">
        <f t="shared" si="3"/>
        <v/>
      </c>
      <c r="J35" s="371" t="str">
        <f t="shared" si="4"/>
        <v/>
      </c>
    </row>
    <row r="36" spans="1:10">
      <c r="A36" s="37">
        <v>27</v>
      </c>
      <c r="B36" s="6"/>
      <c r="C36" s="6"/>
      <c r="D36" s="211"/>
      <c r="E36" s="16" t="str">
        <f t="shared" si="0"/>
        <v/>
      </c>
      <c r="F36" s="342" t="b">
        <f t="shared" si="1"/>
        <v>0</v>
      </c>
      <c r="G36" s="343">
        <f t="shared" si="2"/>
        <v>1</v>
      </c>
      <c r="H36" s="371"/>
      <c r="I36" s="371" t="str">
        <f t="shared" si="3"/>
        <v/>
      </c>
      <c r="J36" s="371" t="str">
        <f t="shared" si="4"/>
        <v/>
      </c>
    </row>
    <row r="37" spans="1:10">
      <c r="A37" s="37">
        <v>28</v>
      </c>
      <c r="B37" s="6"/>
      <c r="C37" s="6"/>
      <c r="D37" s="211"/>
      <c r="E37" s="16" t="str">
        <f t="shared" si="0"/>
        <v/>
      </c>
      <c r="F37" s="342" t="b">
        <f t="shared" si="1"/>
        <v>0</v>
      </c>
      <c r="G37" s="343">
        <f t="shared" si="2"/>
        <v>1</v>
      </c>
      <c r="H37" s="371"/>
      <c r="I37" s="371" t="str">
        <f t="shared" si="3"/>
        <v/>
      </c>
      <c r="J37" s="371" t="str">
        <f t="shared" si="4"/>
        <v/>
      </c>
    </row>
    <row r="38" spans="1:10">
      <c r="A38" s="37">
        <v>29</v>
      </c>
      <c r="B38" s="6"/>
      <c r="C38" s="6"/>
      <c r="D38" s="211"/>
      <c r="E38" s="16" t="str">
        <f t="shared" si="0"/>
        <v/>
      </c>
      <c r="F38" s="342" t="b">
        <f t="shared" si="1"/>
        <v>0</v>
      </c>
      <c r="G38" s="343">
        <f t="shared" si="2"/>
        <v>1</v>
      </c>
      <c r="H38" s="371"/>
      <c r="I38" s="371" t="str">
        <f t="shared" si="3"/>
        <v/>
      </c>
      <c r="J38" s="371" t="str">
        <f t="shared" si="4"/>
        <v/>
      </c>
    </row>
    <row r="39" spans="1:10">
      <c r="A39" s="37">
        <v>30</v>
      </c>
      <c r="B39" s="6"/>
      <c r="C39" s="6"/>
      <c r="D39" s="211"/>
      <c r="E39" s="16" t="str">
        <f t="shared" si="0"/>
        <v/>
      </c>
      <c r="F39" s="342" t="b">
        <f t="shared" si="1"/>
        <v>0</v>
      </c>
      <c r="G39" s="343">
        <f t="shared" si="2"/>
        <v>1</v>
      </c>
      <c r="H39" s="371"/>
      <c r="I39" s="371" t="str">
        <f t="shared" si="3"/>
        <v/>
      </c>
      <c r="J39" s="371" t="str">
        <f t="shared" si="4"/>
        <v/>
      </c>
    </row>
    <row r="40" spans="1:10">
      <c r="A40" s="37">
        <v>31</v>
      </c>
      <c r="B40" s="6"/>
      <c r="C40" s="6"/>
      <c r="D40" s="211"/>
      <c r="E40" s="16" t="str">
        <f t="shared" si="0"/>
        <v/>
      </c>
      <c r="F40" s="342" t="b">
        <f t="shared" si="1"/>
        <v>0</v>
      </c>
      <c r="G40" s="343">
        <f t="shared" si="2"/>
        <v>1</v>
      </c>
      <c r="H40" s="371"/>
      <c r="I40" s="371" t="str">
        <f t="shared" si="3"/>
        <v/>
      </c>
      <c r="J40" s="371" t="str">
        <f t="shared" si="4"/>
        <v/>
      </c>
    </row>
    <row r="41" spans="1:10">
      <c r="A41" s="37">
        <v>32</v>
      </c>
      <c r="B41" s="6"/>
      <c r="C41" s="6"/>
      <c r="D41" s="211"/>
      <c r="E41" s="16" t="str">
        <f t="shared" si="0"/>
        <v/>
      </c>
      <c r="F41" s="342" t="b">
        <f t="shared" si="1"/>
        <v>0</v>
      </c>
      <c r="G41" s="343">
        <f t="shared" si="2"/>
        <v>1</v>
      </c>
      <c r="H41" s="371"/>
      <c r="I41" s="371" t="str">
        <f t="shared" si="3"/>
        <v/>
      </c>
      <c r="J41" s="371" t="str">
        <f t="shared" si="4"/>
        <v/>
      </c>
    </row>
    <row r="42" spans="1:10">
      <c r="A42" s="37">
        <v>33</v>
      </c>
      <c r="B42" s="6"/>
      <c r="C42" s="6"/>
      <c r="D42" s="211"/>
      <c r="E42" s="16" t="str">
        <f t="shared" si="0"/>
        <v/>
      </c>
      <c r="F42" s="342" t="b">
        <f t="shared" si="1"/>
        <v>0</v>
      </c>
      <c r="G42" s="343">
        <f t="shared" si="2"/>
        <v>1</v>
      </c>
      <c r="H42" s="371"/>
      <c r="I42" s="371" t="str">
        <f t="shared" si="3"/>
        <v/>
      </c>
      <c r="J42" s="371" t="str">
        <f t="shared" si="4"/>
        <v/>
      </c>
    </row>
    <row r="43" spans="1:10">
      <c r="A43" s="37">
        <v>34</v>
      </c>
      <c r="B43" s="6"/>
      <c r="C43" s="6"/>
      <c r="D43" s="211"/>
      <c r="E43" s="16" t="str">
        <f t="shared" si="0"/>
        <v/>
      </c>
      <c r="F43" s="342" t="b">
        <f t="shared" si="1"/>
        <v>0</v>
      </c>
      <c r="G43" s="343">
        <f t="shared" si="2"/>
        <v>1</v>
      </c>
      <c r="H43" s="371"/>
      <c r="I43" s="371" t="str">
        <f t="shared" si="3"/>
        <v/>
      </c>
      <c r="J43" s="371" t="str">
        <f t="shared" si="4"/>
        <v/>
      </c>
    </row>
    <row r="44" spans="1:10">
      <c r="A44" s="37">
        <v>35</v>
      </c>
      <c r="B44" s="6"/>
      <c r="C44" s="6"/>
      <c r="D44" s="211"/>
      <c r="E44" s="16" t="str">
        <f t="shared" si="0"/>
        <v/>
      </c>
      <c r="F44" s="342" t="b">
        <f t="shared" si="1"/>
        <v>0</v>
      </c>
      <c r="G44" s="343">
        <f t="shared" si="2"/>
        <v>1</v>
      </c>
      <c r="H44" s="371"/>
      <c r="I44" s="371" t="str">
        <f t="shared" si="3"/>
        <v/>
      </c>
      <c r="J44" s="371" t="str">
        <f t="shared" si="4"/>
        <v/>
      </c>
    </row>
    <row r="45" spans="1:10">
      <c r="A45" s="37">
        <v>36</v>
      </c>
      <c r="B45" s="6"/>
      <c r="C45" s="6"/>
      <c r="D45" s="211"/>
      <c r="E45" s="16" t="str">
        <f t="shared" si="0"/>
        <v/>
      </c>
      <c r="F45" s="342" t="b">
        <f t="shared" si="1"/>
        <v>0</v>
      </c>
      <c r="G45" s="343">
        <f t="shared" si="2"/>
        <v>1</v>
      </c>
      <c r="H45" s="371"/>
      <c r="I45" s="371" t="str">
        <f t="shared" si="3"/>
        <v/>
      </c>
      <c r="J45" s="371" t="str">
        <f t="shared" si="4"/>
        <v/>
      </c>
    </row>
    <row r="46" spans="1:10">
      <c r="A46" s="37">
        <v>37</v>
      </c>
      <c r="B46" s="6"/>
      <c r="C46" s="6"/>
      <c r="D46" s="211"/>
      <c r="E46" s="16" t="str">
        <f t="shared" si="0"/>
        <v/>
      </c>
      <c r="F46" s="342" t="b">
        <f t="shared" si="1"/>
        <v>0</v>
      </c>
      <c r="G46" s="343">
        <f t="shared" si="2"/>
        <v>1</v>
      </c>
      <c r="H46" s="371"/>
      <c r="I46" s="371" t="str">
        <f t="shared" si="3"/>
        <v/>
      </c>
      <c r="J46" s="371" t="str">
        <f t="shared" si="4"/>
        <v/>
      </c>
    </row>
    <row r="47" spans="1:10">
      <c r="A47" s="37">
        <v>38</v>
      </c>
      <c r="B47" s="6"/>
      <c r="C47" s="6"/>
      <c r="D47" s="211"/>
      <c r="E47" s="16" t="str">
        <f t="shared" si="0"/>
        <v/>
      </c>
      <c r="F47" s="342" t="b">
        <f t="shared" si="1"/>
        <v>0</v>
      </c>
      <c r="G47" s="343">
        <f t="shared" si="2"/>
        <v>1</v>
      </c>
      <c r="H47" s="371"/>
      <c r="I47" s="371" t="str">
        <f t="shared" si="3"/>
        <v/>
      </c>
      <c r="J47" s="371" t="str">
        <f t="shared" si="4"/>
        <v/>
      </c>
    </row>
    <row r="48" spans="1:10">
      <c r="A48" s="37">
        <v>39</v>
      </c>
      <c r="B48" s="6"/>
      <c r="C48" s="6"/>
      <c r="D48" s="211"/>
      <c r="E48" s="16" t="str">
        <f t="shared" si="0"/>
        <v/>
      </c>
      <c r="F48" s="342" t="b">
        <f t="shared" si="1"/>
        <v>0</v>
      </c>
      <c r="G48" s="343">
        <f t="shared" si="2"/>
        <v>1</v>
      </c>
      <c r="H48" s="371"/>
      <c r="I48" s="371" t="str">
        <f t="shared" si="3"/>
        <v/>
      </c>
      <c r="J48" s="371" t="str">
        <f t="shared" si="4"/>
        <v/>
      </c>
    </row>
    <row r="49" spans="1:10">
      <c r="A49" s="37">
        <v>40</v>
      </c>
      <c r="B49" s="6"/>
      <c r="C49" s="6"/>
      <c r="D49" s="211"/>
      <c r="E49" s="16" t="str">
        <f t="shared" si="0"/>
        <v/>
      </c>
      <c r="F49" s="342" t="b">
        <f t="shared" si="1"/>
        <v>0</v>
      </c>
      <c r="G49" s="343">
        <f t="shared" si="2"/>
        <v>1</v>
      </c>
      <c r="H49" s="371"/>
      <c r="I49" s="371" t="str">
        <f t="shared" si="3"/>
        <v/>
      </c>
      <c r="J49" s="371" t="str">
        <f t="shared" si="4"/>
        <v/>
      </c>
    </row>
    <row r="50" spans="1:10">
      <c r="A50" s="37">
        <v>41</v>
      </c>
      <c r="B50" s="6"/>
      <c r="C50" s="6"/>
      <c r="D50" s="211"/>
      <c r="E50" s="16" t="str">
        <f t="shared" si="0"/>
        <v/>
      </c>
      <c r="F50" s="342" t="b">
        <f t="shared" si="1"/>
        <v>0</v>
      </c>
      <c r="G50" s="343">
        <f t="shared" si="2"/>
        <v>1</v>
      </c>
      <c r="H50" s="371"/>
      <c r="I50" s="371" t="str">
        <f t="shared" si="3"/>
        <v/>
      </c>
      <c r="J50" s="371" t="str">
        <f t="shared" si="4"/>
        <v/>
      </c>
    </row>
    <row r="51" spans="1:10">
      <c r="A51" s="37">
        <v>42</v>
      </c>
      <c r="B51" s="6"/>
      <c r="C51" s="6"/>
      <c r="D51" s="211"/>
      <c r="E51" s="16" t="str">
        <f t="shared" si="0"/>
        <v/>
      </c>
      <c r="F51" s="342" t="b">
        <f t="shared" si="1"/>
        <v>0</v>
      </c>
      <c r="G51" s="343">
        <f t="shared" si="2"/>
        <v>1</v>
      </c>
      <c r="H51" s="371"/>
      <c r="I51" s="371" t="str">
        <f t="shared" si="3"/>
        <v/>
      </c>
      <c r="J51" s="371" t="str">
        <f t="shared" si="4"/>
        <v/>
      </c>
    </row>
    <row r="52" spans="1:10">
      <c r="A52" s="37">
        <v>43</v>
      </c>
      <c r="B52" s="6"/>
      <c r="C52" s="6"/>
      <c r="D52" s="211"/>
      <c r="E52" s="16" t="str">
        <f t="shared" si="0"/>
        <v/>
      </c>
      <c r="F52" s="342" t="b">
        <f t="shared" si="1"/>
        <v>0</v>
      </c>
      <c r="G52" s="343">
        <f t="shared" si="2"/>
        <v>1</v>
      </c>
      <c r="H52" s="371"/>
      <c r="I52" s="371" t="str">
        <f t="shared" si="3"/>
        <v/>
      </c>
      <c r="J52" s="371" t="str">
        <f t="shared" si="4"/>
        <v/>
      </c>
    </row>
    <row r="53" spans="1:10">
      <c r="A53" s="37">
        <v>44</v>
      </c>
      <c r="B53" s="6"/>
      <c r="C53" s="6"/>
      <c r="D53" s="211"/>
      <c r="E53" s="16" t="str">
        <f t="shared" si="0"/>
        <v/>
      </c>
      <c r="F53" s="342" t="b">
        <f t="shared" si="1"/>
        <v>0</v>
      </c>
      <c r="G53" s="343">
        <f t="shared" si="2"/>
        <v>1</v>
      </c>
      <c r="H53" s="371"/>
      <c r="I53" s="371" t="str">
        <f t="shared" si="3"/>
        <v/>
      </c>
      <c r="J53" s="371" t="str">
        <f t="shared" si="4"/>
        <v/>
      </c>
    </row>
    <row r="54" spans="1:10">
      <c r="A54" s="37">
        <v>45</v>
      </c>
      <c r="B54" s="6"/>
      <c r="C54" s="6"/>
      <c r="D54" s="211"/>
      <c r="E54" s="16" t="str">
        <f t="shared" si="0"/>
        <v/>
      </c>
      <c r="F54" s="342" t="b">
        <f t="shared" si="1"/>
        <v>0</v>
      </c>
      <c r="G54" s="343">
        <f t="shared" si="2"/>
        <v>1</v>
      </c>
      <c r="H54" s="371"/>
      <c r="I54" s="371" t="str">
        <f t="shared" si="3"/>
        <v/>
      </c>
      <c r="J54" s="371" t="str">
        <f t="shared" si="4"/>
        <v/>
      </c>
    </row>
    <row r="55" spans="1:10">
      <c r="A55" s="37">
        <v>46</v>
      </c>
      <c r="B55" s="6"/>
      <c r="C55" s="6"/>
      <c r="D55" s="211"/>
      <c r="E55" s="16" t="str">
        <f t="shared" si="0"/>
        <v/>
      </c>
      <c r="F55" s="342" t="b">
        <f t="shared" si="1"/>
        <v>0</v>
      </c>
      <c r="G55" s="343">
        <f t="shared" si="2"/>
        <v>1</v>
      </c>
      <c r="H55" s="371"/>
      <c r="I55" s="371" t="str">
        <f t="shared" si="3"/>
        <v/>
      </c>
      <c r="J55" s="371" t="str">
        <f t="shared" si="4"/>
        <v/>
      </c>
    </row>
    <row r="56" spans="1:10">
      <c r="A56" s="37">
        <v>47</v>
      </c>
      <c r="B56" s="6"/>
      <c r="C56" s="6"/>
      <c r="D56" s="211"/>
      <c r="E56" s="16" t="str">
        <f t="shared" si="0"/>
        <v/>
      </c>
      <c r="F56" s="342" t="b">
        <f t="shared" si="1"/>
        <v>0</v>
      </c>
      <c r="G56" s="343">
        <f t="shared" si="2"/>
        <v>1</v>
      </c>
      <c r="H56" s="371"/>
      <c r="I56" s="371" t="str">
        <f t="shared" si="3"/>
        <v/>
      </c>
      <c r="J56" s="371" t="str">
        <f t="shared" si="4"/>
        <v/>
      </c>
    </row>
    <row r="57" spans="1:10">
      <c r="A57" s="37">
        <v>48</v>
      </c>
      <c r="B57" s="6"/>
      <c r="C57" s="6"/>
      <c r="D57" s="211"/>
      <c r="E57" s="16" t="str">
        <f t="shared" si="0"/>
        <v/>
      </c>
      <c r="F57" s="342" t="b">
        <f t="shared" si="1"/>
        <v>0</v>
      </c>
      <c r="G57" s="343">
        <f t="shared" si="2"/>
        <v>1</v>
      </c>
      <c r="H57" s="371"/>
      <c r="I57" s="371" t="str">
        <f t="shared" si="3"/>
        <v/>
      </c>
      <c r="J57" s="371" t="str">
        <f t="shared" si="4"/>
        <v/>
      </c>
    </row>
    <row r="58" spans="1:10">
      <c r="A58" s="37">
        <v>49</v>
      </c>
      <c r="B58" s="6"/>
      <c r="C58" s="6"/>
      <c r="D58" s="211"/>
      <c r="E58" s="16" t="str">
        <f t="shared" si="0"/>
        <v/>
      </c>
      <c r="F58" s="342" t="b">
        <f t="shared" si="1"/>
        <v>0</v>
      </c>
      <c r="G58" s="343">
        <f t="shared" si="2"/>
        <v>1</v>
      </c>
      <c r="H58" s="371"/>
      <c r="I58" s="371" t="str">
        <f t="shared" si="3"/>
        <v/>
      </c>
      <c r="J58" s="371" t="str">
        <f t="shared" si="4"/>
        <v/>
      </c>
    </row>
    <row r="59" spans="1:10">
      <c r="A59" s="37">
        <v>50</v>
      </c>
      <c r="B59" s="6"/>
      <c r="C59" s="6"/>
      <c r="D59" s="211"/>
      <c r="E59" s="16" t="str">
        <f t="shared" si="0"/>
        <v/>
      </c>
      <c r="F59" s="342" t="b">
        <f t="shared" si="1"/>
        <v>0</v>
      </c>
      <c r="G59" s="343">
        <f t="shared" si="2"/>
        <v>1</v>
      </c>
      <c r="H59" s="371"/>
      <c r="I59" s="371" t="str">
        <f t="shared" si="3"/>
        <v/>
      </c>
      <c r="J59" s="371" t="str">
        <f t="shared" si="4"/>
        <v/>
      </c>
    </row>
    <row r="60" spans="1:10">
      <c r="A60" s="37">
        <v>51</v>
      </c>
      <c r="B60" s="6"/>
      <c r="C60" s="6"/>
      <c r="D60" s="211"/>
      <c r="E60" s="16" t="str">
        <f t="shared" si="0"/>
        <v/>
      </c>
      <c r="F60" s="342" t="b">
        <f t="shared" si="1"/>
        <v>0</v>
      </c>
      <c r="G60" s="343">
        <f t="shared" si="2"/>
        <v>1</v>
      </c>
      <c r="H60" s="371"/>
      <c r="I60" s="371" t="str">
        <f t="shared" si="3"/>
        <v/>
      </c>
      <c r="J60" s="371" t="str">
        <f t="shared" si="4"/>
        <v/>
      </c>
    </row>
    <row r="61" spans="1:10">
      <c r="A61" s="37">
        <v>52</v>
      </c>
      <c r="B61" s="6"/>
      <c r="C61" s="6"/>
      <c r="D61" s="211"/>
      <c r="E61" s="16" t="str">
        <f t="shared" si="0"/>
        <v/>
      </c>
      <c r="F61" s="342" t="b">
        <f t="shared" si="1"/>
        <v>0</v>
      </c>
      <c r="G61" s="343">
        <f t="shared" si="2"/>
        <v>1</v>
      </c>
      <c r="H61" s="371"/>
      <c r="I61" s="371" t="str">
        <f t="shared" si="3"/>
        <v/>
      </c>
      <c r="J61" s="371" t="str">
        <f t="shared" si="4"/>
        <v/>
      </c>
    </row>
    <row r="62" spans="1:10">
      <c r="A62" s="37">
        <v>53</v>
      </c>
      <c r="B62" s="6"/>
      <c r="C62" s="6"/>
      <c r="D62" s="211"/>
      <c r="E62" s="16" t="str">
        <f t="shared" si="0"/>
        <v/>
      </c>
      <c r="F62" s="342" t="b">
        <f t="shared" si="1"/>
        <v>0</v>
      </c>
      <c r="G62" s="343">
        <f t="shared" si="2"/>
        <v>1</v>
      </c>
      <c r="H62" s="371"/>
      <c r="I62" s="371" t="str">
        <f t="shared" si="3"/>
        <v/>
      </c>
      <c r="J62" s="371" t="str">
        <f t="shared" si="4"/>
        <v/>
      </c>
    </row>
    <row r="63" spans="1:10">
      <c r="A63" s="37">
        <v>54</v>
      </c>
      <c r="B63" s="6"/>
      <c r="C63" s="6"/>
      <c r="D63" s="211"/>
      <c r="E63" s="16" t="str">
        <f t="shared" si="0"/>
        <v/>
      </c>
      <c r="F63" s="342" t="b">
        <f t="shared" si="1"/>
        <v>0</v>
      </c>
      <c r="G63" s="343">
        <f t="shared" si="2"/>
        <v>1</v>
      </c>
      <c r="H63" s="371"/>
      <c r="I63" s="371" t="str">
        <f t="shared" si="3"/>
        <v/>
      </c>
      <c r="J63" s="371" t="str">
        <f t="shared" si="4"/>
        <v/>
      </c>
    </row>
    <row r="64" spans="1:10">
      <c r="A64" s="37">
        <v>55</v>
      </c>
      <c r="B64" s="6"/>
      <c r="C64" s="6"/>
      <c r="D64" s="211"/>
      <c r="E64" s="16" t="str">
        <f t="shared" si="0"/>
        <v/>
      </c>
      <c r="F64" s="342" t="b">
        <f t="shared" si="1"/>
        <v>0</v>
      </c>
      <c r="G64" s="343">
        <f t="shared" si="2"/>
        <v>1</v>
      </c>
      <c r="H64" s="371"/>
      <c r="I64" s="371" t="str">
        <f t="shared" si="3"/>
        <v/>
      </c>
      <c r="J64" s="371" t="str">
        <f t="shared" si="4"/>
        <v/>
      </c>
    </row>
    <row r="65" spans="1:10">
      <c r="A65" s="37">
        <v>56</v>
      </c>
      <c r="B65" s="6"/>
      <c r="C65" s="6"/>
      <c r="D65" s="211"/>
      <c r="E65" s="16" t="str">
        <f t="shared" si="0"/>
        <v/>
      </c>
      <c r="F65" s="342" t="b">
        <f t="shared" si="1"/>
        <v>0</v>
      </c>
      <c r="G65" s="343">
        <f t="shared" si="2"/>
        <v>1</v>
      </c>
      <c r="H65" s="371"/>
      <c r="I65" s="371" t="str">
        <f t="shared" si="3"/>
        <v/>
      </c>
      <c r="J65" s="371" t="str">
        <f t="shared" si="4"/>
        <v/>
      </c>
    </row>
    <row r="66" spans="1:10">
      <c r="A66" s="37">
        <v>57</v>
      </c>
      <c r="B66" s="6"/>
      <c r="C66" s="6"/>
      <c r="D66" s="211"/>
      <c r="E66" s="16" t="str">
        <f t="shared" si="0"/>
        <v/>
      </c>
      <c r="F66" s="342" t="b">
        <f t="shared" si="1"/>
        <v>0</v>
      </c>
      <c r="G66" s="343">
        <f t="shared" si="2"/>
        <v>1</v>
      </c>
      <c r="H66" s="371"/>
      <c r="I66" s="371" t="str">
        <f t="shared" si="3"/>
        <v/>
      </c>
      <c r="J66" s="371" t="str">
        <f t="shared" si="4"/>
        <v/>
      </c>
    </row>
    <row r="67" spans="1:10">
      <c r="A67" s="37">
        <v>58</v>
      </c>
      <c r="B67" s="6"/>
      <c r="C67" s="6"/>
      <c r="D67" s="211"/>
      <c r="E67" s="16" t="str">
        <f t="shared" si="0"/>
        <v/>
      </c>
      <c r="F67" s="342" t="b">
        <f t="shared" si="1"/>
        <v>0</v>
      </c>
      <c r="G67" s="343">
        <f t="shared" si="2"/>
        <v>1</v>
      </c>
      <c r="H67" s="371"/>
      <c r="I67" s="371" t="str">
        <f t="shared" si="3"/>
        <v/>
      </c>
      <c r="J67" s="371" t="str">
        <f t="shared" si="4"/>
        <v/>
      </c>
    </row>
    <row r="68" spans="1:10">
      <c r="A68" s="37">
        <v>59</v>
      </c>
      <c r="B68" s="6"/>
      <c r="C68" s="6"/>
      <c r="D68" s="211"/>
      <c r="E68" s="16" t="str">
        <f t="shared" si="0"/>
        <v/>
      </c>
      <c r="F68" s="342" t="b">
        <f t="shared" si="1"/>
        <v>0</v>
      </c>
      <c r="G68" s="343">
        <f t="shared" si="2"/>
        <v>1</v>
      </c>
      <c r="H68" s="371"/>
      <c r="I68" s="371" t="str">
        <f t="shared" si="3"/>
        <v/>
      </c>
      <c r="J68" s="371" t="str">
        <f t="shared" si="4"/>
        <v/>
      </c>
    </row>
    <row r="69" spans="1:10">
      <c r="A69" s="37">
        <v>60</v>
      </c>
      <c r="B69" s="6"/>
      <c r="C69" s="6"/>
      <c r="D69" s="211"/>
      <c r="E69" s="16" t="str">
        <f t="shared" si="0"/>
        <v/>
      </c>
      <c r="F69" s="342" t="b">
        <f t="shared" si="1"/>
        <v>0</v>
      </c>
      <c r="G69" s="343">
        <f t="shared" si="2"/>
        <v>1</v>
      </c>
      <c r="H69" s="371"/>
      <c r="I69" s="371" t="str">
        <f t="shared" si="3"/>
        <v/>
      </c>
      <c r="J69" s="371" t="str">
        <f t="shared" si="4"/>
        <v/>
      </c>
    </row>
    <row r="70" spans="1:10">
      <c r="A70" s="37">
        <v>61</v>
      </c>
      <c r="B70" s="6"/>
      <c r="C70" s="6"/>
      <c r="D70" s="211"/>
      <c r="E70" s="16" t="str">
        <f t="shared" si="0"/>
        <v/>
      </c>
      <c r="F70" s="342" t="b">
        <f t="shared" si="1"/>
        <v>0</v>
      </c>
      <c r="G70" s="343">
        <f t="shared" si="2"/>
        <v>1</v>
      </c>
      <c r="H70" s="371"/>
      <c r="I70" s="371" t="str">
        <f t="shared" si="3"/>
        <v/>
      </c>
      <c r="J70" s="371" t="str">
        <f t="shared" si="4"/>
        <v/>
      </c>
    </row>
    <row r="71" spans="1:10">
      <c r="A71" s="37">
        <v>62</v>
      </c>
      <c r="B71" s="6"/>
      <c r="C71" s="6"/>
      <c r="D71" s="211"/>
      <c r="E71" s="16" t="str">
        <f t="shared" si="0"/>
        <v/>
      </c>
      <c r="F71" s="342" t="b">
        <f t="shared" si="1"/>
        <v>0</v>
      </c>
      <c r="G71" s="343">
        <f t="shared" si="2"/>
        <v>1</v>
      </c>
      <c r="H71" s="371"/>
      <c r="I71" s="371" t="str">
        <f t="shared" si="3"/>
        <v/>
      </c>
      <c r="J71" s="371" t="str">
        <f t="shared" si="4"/>
        <v/>
      </c>
    </row>
    <row r="72" spans="1:10">
      <c r="A72" s="37">
        <v>63</v>
      </c>
      <c r="B72" s="6"/>
      <c r="C72" s="6"/>
      <c r="D72" s="211"/>
      <c r="E72" s="16" t="str">
        <f t="shared" si="0"/>
        <v/>
      </c>
      <c r="F72" s="342" t="b">
        <f t="shared" si="1"/>
        <v>0</v>
      </c>
      <c r="G72" s="343">
        <f t="shared" si="2"/>
        <v>1</v>
      </c>
      <c r="H72" s="371"/>
      <c r="I72" s="371" t="str">
        <f t="shared" si="3"/>
        <v/>
      </c>
      <c r="J72" s="371" t="str">
        <f t="shared" si="4"/>
        <v/>
      </c>
    </row>
    <row r="73" spans="1:10">
      <c r="A73" s="37">
        <v>64</v>
      </c>
      <c r="B73" s="6"/>
      <c r="C73" s="6"/>
      <c r="D73" s="211"/>
      <c r="E73" s="16" t="str">
        <f t="shared" si="0"/>
        <v/>
      </c>
      <c r="F73" s="342" t="b">
        <f t="shared" si="1"/>
        <v>0</v>
      </c>
      <c r="G73" s="343">
        <f t="shared" si="2"/>
        <v>1</v>
      </c>
      <c r="H73" s="371"/>
      <c r="I73" s="371" t="str">
        <f t="shared" si="3"/>
        <v/>
      </c>
      <c r="J73" s="371" t="str">
        <f t="shared" si="4"/>
        <v/>
      </c>
    </row>
    <row r="74" spans="1:10">
      <c r="A74" s="37">
        <v>65</v>
      </c>
      <c r="B74" s="6"/>
      <c r="C74" s="6"/>
      <c r="D74" s="211"/>
      <c r="E74" s="16" t="str">
        <f t="shared" ref="E74:E137" si="5">IF(OR($B74="",,,,$D74&lt;an_initial,$D74&gt;an_final,),"",HLOOKUP(C74,ii10punctaje,2,FALSE) )</f>
        <v/>
      </c>
      <c r="F74" s="342" t="b">
        <f t="shared" ref="F74:F108" si="6">IF(nume_candidat="",FALSE,ISNUMBER(SEARCH(nume_candidat,$B74)))</f>
        <v>0</v>
      </c>
      <c r="G74" s="343">
        <f t="shared" ref="G74:G108" si="7">LEN(B74)-LEN(SUBSTITUTE(B74,",",""))+1</f>
        <v>1</v>
      </c>
      <c r="H74" s="371"/>
      <c r="I74" s="371" t="str">
        <f t="shared" ref="I74:I137" si="8">IF(OR($B74="",,,,$D74&lt;an_initial,$D74&gt;an_final,),"",HLOOKUP(C74,ii10punctaje,2,FALSE)*COUNTIF(C74,$I$7))</f>
        <v/>
      </c>
      <c r="J74" s="371" t="str">
        <f t="shared" ref="J74:J137" si="9">IF(OR($B74="",,,,$D74&lt;an_initial,$D74&gt;an_final,),"",HLOOKUP(C74,ii10punctaje,2,FALSE)*COUNTIF(C74,$J$7))</f>
        <v/>
      </c>
    </row>
    <row r="75" spans="1:10">
      <c r="A75" s="37">
        <v>66</v>
      </c>
      <c r="B75" s="6"/>
      <c r="C75" s="6"/>
      <c r="D75" s="211"/>
      <c r="E75" s="16" t="str">
        <f t="shared" si="5"/>
        <v/>
      </c>
      <c r="F75" s="342" t="b">
        <f t="shared" si="6"/>
        <v>0</v>
      </c>
      <c r="G75" s="343">
        <f t="shared" si="7"/>
        <v>1</v>
      </c>
      <c r="H75" s="371"/>
      <c r="I75" s="371" t="str">
        <f t="shared" si="8"/>
        <v/>
      </c>
      <c r="J75" s="371" t="str">
        <f t="shared" si="9"/>
        <v/>
      </c>
    </row>
    <row r="76" spans="1:10">
      <c r="A76" s="37">
        <v>67</v>
      </c>
      <c r="B76" s="6"/>
      <c r="C76" s="6"/>
      <c r="D76" s="211"/>
      <c r="E76" s="16" t="str">
        <f t="shared" si="5"/>
        <v/>
      </c>
      <c r="F76" s="342" t="b">
        <f t="shared" si="6"/>
        <v>0</v>
      </c>
      <c r="G76" s="343">
        <f t="shared" si="7"/>
        <v>1</v>
      </c>
      <c r="H76" s="371"/>
      <c r="I76" s="371" t="str">
        <f t="shared" si="8"/>
        <v/>
      </c>
      <c r="J76" s="371" t="str">
        <f t="shared" si="9"/>
        <v/>
      </c>
    </row>
    <row r="77" spans="1:10">
      <c r="A77" s="37">
        <v>68</v>
      </c>
      <c r="B77" s="6"/>
      <c r="C77" s="6"/>
      <c r="D77" s="211"/>
      <c r="E77" s="16" t="str">
        <f t="shared" si="5"/>
        <v/>
      </c>
      <c r="F77" s="342" t="b">
        <f t="shared" si="6"/>
        <v>0</v>
      </c>
      <c r="G77" s="343">
        <f t="shared" si="7"/>
        <v>1</v>
      </c>
      <c r="H77" s="371"/>
      <c r="I77" s="371" t="str">
        <f t="shared" si="8"/>
        <v/>
      </c>
      <c r="J77" s="371" t="str">
        <f t="shared" si="9"/>
        <v/>
      </c>
    </row>
    <row r="78" spans="1:10">
      <c r="A78" s="37">
        <v>69</v>
      </c>
      <c r="B78" s="6"/>
      <c r="C78" s="6"/>
      <c r="D78" s="211"/>
      <c r="E78" s="16" t="str">
        <f t="shared" si="5"/>
        <v/>
      </c>
      <c r="F78" s="342" t="b">
        <f t="shared" si="6"/>
        <v>0</v>
      </c>
      <c r="G78" s="343">
        <f t="shared" si="7"/>
        <v>1</v>
      </c>
      <c r="H78" s="371"/>
      <c r="I78" s="371" t="str">
        <f t="shared" si="8"/>
        <v/>
      </c>
      <c r="J78" s="371" t="str">
        <f t="shared" si="9"/>
        <v/>
      </c>
    </row>
    <row r="79" spans="1:10">
      <c r="A79" s="37">
        <v>70</v>
      </c>
      <c r="B79" s="6"/>
      <c r="C79" s="6"/>
      <c r="D79" s="211"/>
      <c r="E79" s="16" t="str">
        <f t="shared" si="5"/>
        <v/>
      </c>
      <c r="F79" s="342" t="b">
        <f t="shared" si="6"/>
        <v>0</v>
      </c>
      <c r="G79" s="343">
        <f t="shared" si="7"/>
        <v>1</v>
      </c>
      <c r="H79" s="371"/>
      <c r="I79" s="371" t="str">
        <f t="shared" si="8"/>
        <v/>
      </c>
      <c r="J79" s="371" t="str">
        <f t="shared" si="9"/>
        <v/>
      </c>
    </row>
    <row r="80" spans="1:10">
      <c r="A80" s="37">
        <v>71</v>
      </c>
      <c r="B80" s="6"/>
      <c r="C80" s="6"/>
      <c r="D80" s="211"/>
      <c r="E80" s="16" t="str">
        <f t="shared" si="5"/>
        <v/>
      </c>
      <c r="F80" s="342" t="b">
        <f t="shared" si="6"/>
        <v>0</v>
      </c>
      <c r="G80" s="343">
        <f t="shared" si="7"/>
        <v>1</v>
      </c>
      <c r="H80" s="371"/>
      <c r="I80" s="371" t="str">
        <f t="shared" si="8"/>
        <v/>
      </c>
      <c r="J80" s="371" t="str">
        <f t="shared" si="9"/>
        <v/>
      </c>
    </row>
    <row r="81" spans="1:10">
      <c r="A81" s="37">
        <v>72</v>
      </c>
      <c r="B81" s="6"/>
      <c r="C81" s="6"/>
      <c r="D81" s="211"/>
      <c r="E81" s="16" t="str">
        <f t="shared" si="5"/>
        <v/>
      </c>
      <c r="F81" s="342" t="b">
        <f t="shared" si="6"/>
        <v>0</v>
      </c>
      <c r="G81" s="343">
        <f t="shared" si="7"/>
        <v>1</v>
      </c>
      <c r="H81" s="371"/>
      <c r="I81" s="371" t="str">
        <f t="shared" si="8"/>
        <v/>
      </c>
      <c r="J81" s="371" t="str">
        <f t="shared" si="9"/>
        <v/>
      </c>
    </row>
    <row r="82" spans="1:10">
      <c r="A82" s="37">
        <v>73</v>
      </c>
      <c r="B82" s="6"/>
      <c r="C82" s="6"/>
      <c r="D82" s="211"/>
      <c r="E82" s="16" t="str">
        <f t="shared" si="5"/>
        <v/>
      </c>
      <c r="F82" s="342" t="b">
        <f t="shared" si="6"/>
        <v>0</v>
      </c>
      <c r="G82" s="343">
        <f t="shared" si="7"/>
        <v>1</v>
      </c>
      <c r="H82" s="371"/>
      <c r="I82" s="371" t="str">
        <f t="shared" si="8"/>
        <v/>
      </c>
      <c r="J82" s="371" t="str">
        <f t="shared" si="9"/>
        <v/>
      </c>
    </row>
    <row r="83" spans="1:10">
      <c r="A83" s="37">
        <v>74</v>
      </c>
      <c r="B83" s="6"/>
      <c r="C83" s="6"/>
      <c r="D83" s="211"/>
      <c r="E83" s="16" t="str">
        <f t="shared" si="5"/>
        <v/>
      </c>
      <c r="F83" s="342" t="b">
        <f t="shared" si="6"/>
        <v>0</v>
      </c>
      <c r="G83" s="343">
        <f t="shared" si="7"/>
        <v>1</v>
      </c>
      <c r="H83" s="371"/>
      <c r="I83" s="371" t="str">
        <f t="shared" si="8"/>
        <v/>
      </c>
      <c r="J83" s="371" t="str">
        <f t="shared" si="9"/>
        <v/>
      </c>
    </row>
    <row r="84" spans="1:10">
      <c r="A84" s="37">
        <v>75</v>
      </c>
      <c r="B84" s="6"/>
      <c r="C84" s="6"/>
      <c r="D84" s="211"/>
      <c r="E84" s="16" t="str">
        <f t="shared" si="5"/>
        <v/>
      </c>
      <c r="F84" s="342" t="b">
        <f t="shared" si="6"/>
        <v>0</v>
      </c>
      <c r="G84" s="343">
        <f t="shared" si="7"/>
        <v>1</v>
      </c>
      <c r="H84" s="371"/>
      <c r="I84" s="371" t="str">
        <f t="shared" si="8"/>
        <v/>
      </c>
      <c r="J84" s="371" t="str">
        <f t="shared" si="9"/>
        <v/>
      </c>
    </row>
    <row r="85" spans="1:10">
      <c r="A85" s="37">
        <v>76</v>
      </c>
      <c r="B85" s="6"/>
      <c r="C85" s="6"/>
      <c r="D85" s="211"/>
      <c r="E85" s="16" t="str">
        <f t="shared" si="5"/>
        <v/>
      </c>
      <c r="F85" s="342" t="b">
        <f t="shared" si="6"/>
        <v>0</v>
      </c>
      <c r="G85" s="343">
        <f t="shared" si="7"/>
        <v>1</v>
      </c>
      <c r="H85" s="371"/>
      <c r="I85" s="371" t="str">
        <f t="shared" si="8"/>
        <v/>
      </c>
      <c r="J85" s="371" t="str">
        <f t="shared" si="9"/>
        <v/>
      </c>
    </row>
    <row r="86" spans="1:10">
      <c r="A86" s="37">
        <v>77</v>
      </c>
      <c r="B86" s="6"/>
      <c r="C86" s="6"/>
      <c r="D86" s="211"/>
      <c r="E86" s="16" t="str">
        <f t="shared" si="5"/>
        <v/>
      </c>
      <c r="F86" s="342" t="b">
        <f t="shared" si="6"/>
        <v>0</v>
      </c>
      <c r="G86" s="343">
        <f t="shared" si="7"/>
        <v>1</v>
      </c>
      <c r="H86" s="371"/>
      <c r="I86" s="371" t="str">
        <f t="shared" si="8"/>
        <v/>
      </c>
      <c r="J86" s="371" t="str">
        <f t="shared" si="9"/>
        <v/>
      </c>
    </row>
    <row r="87" spans="1:10">
      <c r="A87" s="37">
        <v>78</v>
      </c>
      <c r="B87" s="6"/>
      <c r="C87" s="6"/>
      <c r="D87" s="211"/>
      <c r="E87" s="16" t="str">
        <f t="shared" si="5"/>
        <v/>
      </c>
      <c r="F87" s="342" t="b">
        <f t="shared" si="6"/>
        <v>0</v>
      </c>
      <c r="G87" s="343">
        <f t="shared" si="7"/>
        <v>1</v>
      </c>
      <c r="H87" s="371"/>
      <c r="I87" s="371" t="str">
        <f t="shared" si="8"/>
        <v/>
      </c>
      <c r="J87" s="371" t="str">
        <f t="shared" si="9"/>
        <v/>
      </c>
    </row>
    <row r="88" spans="1:10">
      <c r="A88" s="37">
        <v>79</v>
      </c>
      <c r="B88" s="6"/>
      <c r="C88" s="6"/>
      <c r="D88" s="211"/>
      <c r="E88" s="16" t="str">
        <f t="shared" si="5"/>
        <v/>
      </c>
      <c r="F88" s="342" t="b">
        <f t="shared" si="6"/>
        <v>0</v>
      </c>
      <c r="G88" s="343">
        <f t="shared" si="7"/>
        <v>1</v>
      </c>
      <c r="H88" s="371"/>
      <c r="I88" s="371" t="str">
        <f t="shared" si="8"/>
        <v/>
      </c>
      <c r="J88" s="371" t="str">
        <f t="shared" si="9"/>
        <v/>
      </c>
    </row>
    <row r="89" spans="1:10">
      <c r="A89" s="37">
        <v>80</v>
      </c>
      <c r="B89" s="6"/>
      <c r="C89" s="6"/>
      <c r="D89" s="211"/>
      <c r="E89" s="16" t="str">
        <f t="shared" si="5"/>
        <v/>
      </c>
      <c r="F89" s="342" t="b">
        <f t="shared" si="6"/>
        <v>0</v>
      </c>
      <c r="G89" s="343">
        <f t="shared" si="7"/>
        <v>1</v>
      </c>
      <c r="H89" s="371"/>
      <c r="I89" s="371" t="str">
        <f t="shared" si="8"/>
        <v/>
      </c>
      <c r="J89" s="371" t="str">
        <f t="shared" si="9"/>
        <v/>
      </c>
    </row>
    <row r="90" spans="1:10">
      <c r="A90" s="37">
        <v>81</v>
      </c>
      <c r="B90" s="6"/>
      <c r="C90" s="6"/>
      <c r="D90" s="211"/>
      <c r="E90" s="16" t="str">
        <f t="shared" si="5"/>
        <v/>
      </c>
      <c r="F90" s="342" t="b">
        <f t="shared" si="6"/>
        <v>0</v>
      </c>
      <c r="G90" s="343">
        <f t="shared" si="7"/>
        <v>1</v>
      </c>
      <c r="H90" s="371"/>
      <c r="I90" s="371" t="str">
        <f t="shared" si="8"/>
        <v/>
      </c>
      <c r="J90" s="371" t="str">
        <f t="shared" si="9"/>
        <v/>
      </c>
    </row>
    <row r="91" spans="1:10">
      <c r="A91" s="37">
        <v>82</v>
      </c>
      <c r="B91" s="6"/>
      <c r="C91" s="6"/>
      <c r="D91" s="211"/>
      <c r="E91" s="16" t="str">
        <f t="shared" si="5"/>
        <v/>
      </c>
      <c r="F91" s="342" t="b">
        <f t="shared" si="6"/>
        <v>0</v>
      </c>
      <c r="G91" s="343">
        <f t="shared" si="7"/>
        <v>1</v>
      </c>
      <c r="H91" s="371"/>
      <c r="I91" s="371" t="str">
        <f t="shared" si="8"/>
        <v/>
      </c>
      <c r="J91" s="371" t="str">
        <f t="shared" si="9"/>
        <v/>
      </c>
    </row>
    <row r="92" spans="1:10">
      <c r="A92" s="37">
        <v>83</v>
      </c>
      <c r="B92" s="6"/>
      <c r="C92" s="6"/>
      <c r="D92" s="211"/>
      <c r="E92" s="16" t="str">
        <f t="shared" si="5"/>
        <v/>
      </c>
      <c r="F92" s="342" t="b">
        <f t="shared" si="6"/>
        <v>0</v>
      </c>
      <c r="G92" s="343">
        <f t="shared" si="7"/>
        <v>1</v>
      </c>
      <c r="H92" s="371"/>
      <c r="I92" s="371" t="str">
        <f t="shared" si="8"/>
        <v/>
      </c>
      <c r="J92" s="371" t="str">
        <f t="shared" si="9"/>
        <v/>
      </c>
    </row>
    <row r="93" spans="1:10">
      <c r="A93" s="37">
        <v>84</v>
      </c>
      <c r="B93" s="6"/>
      <c r="C93" s="6"/>
      <c r="D93" s="211"/>
      <c r="E93" s="16" t="str">
        <f t="shared" si="5"/>
        <v/>
      </c>
      <c r="F93" s="342" t="b">
        <f t="shared" si="6"/>
        <v>0</v>
      </c>
      <c r="G93" s="343">
        <f t="shared" si="7"/>
        <v>1</v>
      </c>
      <c r="H93" s="371"/>
      <c r="I93" s="371" t="str">
        <f t="shared" si="8"/>
        <v/>
      </c>
      <c r="J93" s="371" t="str">
        <f t="shared" si="9"/>
        <v/>
      </c>
    </row>
    <row r="94" spans="1:10">
      <c r="A94" s="37">
        <v>85</v>
      </c>
      <c r="B94" s="6"/>
      <c r="C94" s="6"/>
      <c r="D94" s="211"/>
      <c r="E94" s="16" t="str">
        <f t="shared" si="5"/>
        <v/>
      </c>
      <c r="F94" s="342" t="b">
        <f t="shared" si="6"/>
        <v>0</v>
      </c>
      <c r="G94" s="343">
        <f t="shared" si="7"/>
        <v>1</v>
      </c>
      <c r="H94" s="371"/>
      <c r="I94" s="371" t="str">
        <f t="shared" si="8"/>
        <v/>
      </c>
      <c r="J94" s="371" t="str">
        <f t="shared" si="9"/>
        <v/>
      </c>
    </row>
    <row r="95" spans="1:10">
      <c r="A95" s="37">
        <v>86</v>
      </c>
      <c r="B95" s="6"/>
      <c r="C95" s="6"/>
      <c r="D95" s="211"/>
      <c r="E95" s="16" t="str">
        <f t="shared" si="5"/>
        <v/>
      </c>
      <c r="F95" s="342" t="b">
        <f t="shared" si="6"/>
        <v>0</v>
      </c>
      <c r="G95" s="343">
        <f t="shared" si="7"/>
        <v>1</v>
      </c>
      <c r="H95" s="371"/>
      <c r="I95" s="371" t="str">
        <f t="shared" si="8"/>
        <v/>
      </c>
      <c r="J95" s="371" t="str">
        <f t="shared" si="9"/>
        <v/>
      </c>
    </row>
    <row r="96" spans="1:10">
      <c r="A96" s="37">
        <v>87</v>
      </c>
      <c r="B96" s="6"/>
      <c r="C96" s="6"/>
      <c r="D96" s="211"/>
      <c r="E96" s="16" t="str">
        <f t="shared" si="5"/>
        <v/>
      </c>
      <c r="F96" s="342" t="b">
        <f t="shared" si="6"/>
        <v>0</v>
      </c>
      <c r="G96" s="343">
        <f t="shared" si="7"/>
        <v>1</v>
      </c>
      <c r="H96" s="371"/>
      <c r="I96" s="371" t="str">
        <f t="shared" si="8"/>
        <v/>
      </c>
      <c r="J96" s="371" t="str">
        <f t="shared" si="9"/>
        <v/>
      </c>
    </row>
    <row r="97" spans="1:10">
      <c r="A97" s="37">
        <v>88</v>
      </c>
      <c r="B97" s="6"/>
      <c r="C97" s="6"/>
      <c r="D97" s="211"/>
      <c r="E97" s="16" t="str">
        <f t="shared" si="5"/>
        <v/>
      </c>
      <c r="F97" s="342" t="b">
        <f t="shared" si="6"/>
        <v>0</v>
      </c>
      <c r="G97" s="343">
        <f t="shared" si="7"/>
        <v>1</v>
      </c>
      <c r="H97" s="371"/>
      <c r="I97" s="371" t="str">
        <f t="shared" si="8"/>
        <v/>
      </c>
      <c r="J97" s="371" t="str">
        <f t="shared" si="9"/>
        <v/>
      </c>
    </row>
    <row r="98" spans="1:10">
      <c r="A98" s="37">
        <v>89</v>
      </c>
      <c r="B98" s="6"/>
      <c r="C98" s="6"/>
      <c r="D98" s="211"/>
      <c r="E98" s="16" t="str">
        <f t="shared" si="5"/>
        <v/>
      </c>
      <c r="F98" s="342" t="b">
        <f t="shared" si="6"/>
        <v>0</v>
      </c>
      <c r="G98" s="343">
        <f t="shared" si="7"/>
        <v>1</v>
      </c>
      <c r="H98" s="371"/>
      <c r="I98" s="371" t="str">
        <f t="shared" si="8"/>
        <v/>
      </c>
      <c r="J98" s="371" t="str">
        <f t="shared" si="9"/>
        <v/>
      </c>
    </row>
    <row r="99" spans="1:10">
      <c r="A99" s="37">
        <v>90</v>
      </c>
      <c r="B99" s="6"/>
      <c r="C99" s="6"/>
      <c r="D99" s="211"/>
      <c r="E99" s="16" t="str">
        <f t="shared" si="5"/>
        <v/>
      </c>
      <c r="F99" s="342" t="b">
        <f t="shared" si="6"/>
        <v>0</v>
      </c>
      <c r="G99" s="343">
        <f t="shared" si="7"/>
        <v>1</v>
      </c>
      <c r="H99" s="371"/>
      <c r="I99" s="371" t="str">
        <f t="shared" si="8"/>
        <v/>
      </c>
      <c r="J99" s="371" t="str">
        <f t="shared" si="9"/>
        <v/>
      </c>
    </row>
    <row r="100" spans="1:10">
      <c r="A100" s="37">
        <v>91</v>
      </c>
      <c r="B100" s="6"/>
      <c r="C100" s="6"/>
      <c r="D100" s="211"/>
      <c r="E100" s="16" t="str">
        <f t="shared" si="5"/>
        <v/>
      </c>
      <c r="F100" s="342" t="b">
        <f t="shared" si="6"/>
        <v>0</v>
      </c>
      <c r="G100" s="343">
        <f t="shared" si="7"/>
        <v>1</v>
      </c>
      <c r="H100" s="371"/>
      <c r="I100" s="371" t="str">
        <f t="shared" si="8"/>
        <v/>
      </c>
      <c r="J100" s="371" t="str">
        <f t="shared" si="9"/>
        <v/>
      </c>
    </row>
    <row r="101" spans="1:10">
      <c r="A101" s="37">
        <v>92</v>
      </c>
      <c r="B101" s="6"/>
      <c r="C101" s="6"/>
      <c r="D101" s="211"/>
      <c r="E101" s="16" t="str">
        <f t="shared" si="5"/>
        <v/>
      </c>
      <c r="F101" s="342" t="b">
        <f t="shared" si="6"/>
        <v>0</v>
      </c>
      <c r="G101" s="343">
        <f t="shared" si="7"/>
        <v>1</v>
      </c>
      <c r="H101" s="371"/>
      <c r="I101" s="371" t="str">
        <f t="shared" si="8"/>
        <v/>
      </c>
      <c r="J101" s="371" t="str">
        <f t="shared" si="9"/>
        <v/>
      </c>
    </row>
    <row r="102" spans="1:10">
      <c r="A102" s="37">
        <v>93</v>
      </c>
      <c r="B102" s="6"/>
      <c r="C102" s="6"/>
      <c r="D102" s="211"/>
      <c r="E102" s="16" t="str">
        <f t="shared" si="5"/>
        <v/>
      </c>
      <c r="F102" s="342" t="b">
        <f t="shared" si="6"/>
        <v>0</v>
      </c>
      <c r="G102" s="343">
        <f t="shared" si="7"/>
        <v>1</v>
      </c>
      <c r="H102" s="371"/>
      <c r="I102" s="371" t="str">
        <f t="shared" si="8"/>
        <v/>
      </c>
      <c r="J102" s="371" t="str">
        <f t="shared" si="9"/>
        <v/>
      </c>
    </row>
    <row r="103" spans="1:10">
      <c r="A103" s="37">
        <v>94</v>
      </c>
      <c r="B103" s="6"/>
      <c r="C103" s="6"/>
      <c r="D103" s="211"/>
      <c r="E103" s="16" t="str">
        <f t="shared" si="5"/>
        <v/>
      </c>
      <c r="F103" s="342" t="b">
        <f t="shared" si="6"/>
        <v>0</v>
      </c>
      <c r="G103" s="343">
        <f t="shared" si="7"/>
        <v>1</v>
      </c>
      <c r="H103" s="371"/>
      <c r="I103" s="371" t="str">
        <f t="shared" si="8"/>
        <v/>
      </c>
      <c r="J103" s="371" t="str">
        <f t="shared" si="9"/>
        <v/>
      </c>
    </row>
    <row r="104" spans="1:10">
      <c r="A104" s="37">
        <v>95</v>
      </c>
      <c r="B104" s="6"/>
      <c r="C104" s="6"/>
      <c r="D104" s="211"/>
      <c r="E104" s="16" t="str">
        <f t="shared" si="5"/>
        <v/>
      </c>
      <c r="F104" s="342" t="b">
        <f t="shared" si="6"/>
        <v>0</v>
      </c>
      <c r="G104" s="343">
        <f t="shared" si="7"/>
        <v>1</v>
      </c>
      <c r="H104" s="371"/>
      <c r="I104" s="371" t="str">
        <f t="shared" si="8"/>
        <v/>
      </c>
      <c r="J104" s="371" t="str">
        <f t="shared" si="9"/>
        <v/>
      </c>
    </row>
    <row r="105" spans="1:10">
      <c r="A105" s="37">
        <v>96</v>
      </c>
      <c r="B105" s="6"/>
      <c r="C105" s="6"/>
      <c r="D105" s="211"/>
      <c r="E105" s="16" t="str">
        <f t="shared" si="5"/>
        <v/>
      </c>
      <c r="F105" s="342" t="b">
        <f t="shared" si="6"/>
        <v>0</v>
      </c>
      <c r="G105" s="343">
        <f t="shared" si="7"/>
        <v>1</v>
      </c>
      <c r="H105" s="371"/>
      <c r="I105" s="371" t="str">
        <f t="shared" si="8"/>
        <v/>
      </c>
      <c r="J105" s="371" t="str">
        <f t="shared" si="9"/>
        <v/>
      </c>
    </row>
    <row r="106" spans="1:10">
      <c r="A106" s="37">
        <v>97</v>
      </c>
      <c r="B106" s="6"/>
      <c r="C106" s="6"/>
      <c r="D106" s="211"/>
      <c r="E106" s="16" t="str">
        <f t="shared" si="5"/>
        <v/>
      </c>
      <c r="F106" s="342" t="b">
        <f t="shared" si="6"/>
        <v>0</v>
      </c>
      <c r="G106" s="343">
        <f t="shared" si="7"/>
        <v>1</v>
      </c>
      <c r="H106" s="371"/>
      <c r="I106" s="371" t="str">
        <f t="shared" si="8"/>
        <v/>
      </c>
      <c r="J106" s="371" t="str">
        <f t="shared" si="9"/>
        <v/>
      </c>
    </row>
    <row r="107" spans="1:10">
      <c r="A107" s="37">
        <v>98</v>
      </c>
      <c r="B107" s="6"/>
      <c r="C107" s="6"/>
      <c r="D107" s="211"/>
      <c r="E107" s="16" t="str">
        <f t="shared" si="5"/>
        <v/>
      </c>
      <c r="F107" s="342" t="b">
        <f t="shared" si="6"/>
        <v>0</v>
      </c>
      <c r="G107" s="343">
        <f t="shared" si="7"/>
        <v>1</v>
      </c>
      <c r="H107" s="371"/>
      <c r="I107" s="371" t="str">
        <f t="shared" si="8"/>
        <v/>
      </c>
      <c r="J107" s="371" t="str">
        <f t="shared" si="9"/>
        <v/>
      </c>
    </row>
    <row r="108" spans="1:10">
      <c r="A108" s="139">
        <v>99</v>
      </c>
      <c r="B108" s="6"/>
      <c r="C108" s="6"/>
      <c r="D108" s="211"/>
      <c r="E108" s="16" t="str">
        <f t="shared" si="5"/>
        <v/>
      </c>
      <c r="F108" s="342" t="b">
        <f t="shared" si="6"/>
        <v>0</v>
      </c>
      <c r="G108" s="343">
        <f t="shared" si="7"/>
        <v>1</v>
      </c>
      <c r="H108" s="371"/>
      <c r="I108" s="371" t="str">
        <f t="shared" si="8"/>
        <v/>
      </c>
      <c r="J108" s="371" t="str">
        <f t="shared" si="9"/>
        <v/>
      </c>
    </row>
    <row r="109" spans="1:10">
      <c r="A109" s="139">
        <v>100</v>
      </c>
      <c r="B109" s="140"/>
      <c r="C109" s="140"/>
      <c r="D109" s="142"/>
      <c r="E109" s="16" t="str">
        <f t="shared" si="5"/>
        <v/>
      </c>
      <c r="H109" s="371"/>
      <c r="I109" s="371" t="str">
        <f t="shared" si="8"/>
        <v/>
      </c>
      <c r="J109" s="371" t="str">
        <f t="shared" si="9"/>
        <v/>
      </c>
    </row>
    <row r="110" spans="1:10">
      <c r="A110" s="139">
        <v>101</v>
      </c>
      <c r="B110" s="140"/>
      <c r="C110" s="140"/>
      <c r="D110" s="142"/>
      <c r="E110" s="16" t="str">
        <f t="shared" si="5"/>
        <v/>
      </c>
      <c r="H110" s="371"/>
      <c r="I110" s="371" t="str">
        <f t="shared" si="8"/>
        <v/>
      </c>
      <c r="J110" s="371" t="str">
        <f t="shared" si="9"/>
        <v/>
      </c>
    </row>
    <row r="111" spans="1:10">
      <c r="A111" s="139">
        <v>102</v>
      </c>
      <c r="B111" s="140"/>
      <c r="C111" s="140"/>
      <c r="D111" s="142"/>
      <c r="E111" s="16" t="str">
        <f t="shared" si="5"/>
        <v/>
      </c>
      <c r="H111" s="371"/>
      <c r="I111" s="371" t="str">
        <f t="shared" si="8"/>
        <v/>
      </c>
      <c r="J111" s="371" t="str">
        <f t="shared" si="9"/>
        <v/>
      </c>
    </row>
    <row r="112" spans="1:10">
      <c r="A112" s="139">
        <v>103</v>
      </c>
      <c r="B112" s="140"/>
      <c r="C112" s="140"/>
      <c r="D112" s="142"/>
      <c r="E112" s="16" t="str">
        <f t="shared" si="5"/>
        <v/>
      </c>
      <c r="H112" s="371"/>
      <c r="I112" s="371" t="str">
        <f t="shared" si="8"/>
        <v/>
      </c>
      <c r="J112" s="371" t="str">
        <f t="shared" si="9"/>
        <v/>
      </c>
    </row>
    <row r="113" spans="1:10">
      <c r="A113" s="139">
        <v>104</v>
      </c>
      <c r="B113" s="140"/>
      <c r="C113" s="140"/>
      <c r="D113" s="142"/>
      <c r="E113" s="16" t="str">
        <f t="shared" si="5"/>
        <v/>
      </c>
      <c r="H113" s="371"/>
      <c r="I113" s="371" t="str">
        <f t="shared" si="8"/>
        <v/>
      </c>
      <c r="J113" s="371" t="str">
        <f t="shared" si="9"/>
        <v/>
      </c>
    </row>
    <row r="114" spans="1:10">
      <c r="A114" s="139">
        <v>105</v>
      </c>
      <c r="B114" s="140"/>
      <c r="C114" s="140"/>
      <c r="D114" s="142"/>
      <c r="E114" s="16" t="str">
        <f t="shared" si="5"/>
        <v/>
      </c>
      <c r="H114" s="371"/>
      <c r="I114" s="371" t="str">
        <f t="shared" si="8"/>
        <v/>
      </c>
      <c r="J114" s="371" t="str">
        <f t="shared" si="9"/>
        <v/>
      </c>
    </row>
    <row r="115" spans="1:10">
      <c r="A115" s="139">
        <v>106</v>
      </c>
      <c r="B115" s="140"/>
      <c r="C115" s="140"/>
      <c r="D115" s="142"/>
      <c r="E115" s="16" t="str">
        <f t="shared" si="5"/>
        <v/>
      </c>
      <c r="H115" s="371"/>
      <c r="I115" s="371" t="str">
        <f t="shared" si="8"/>
        <v/>
      </c>
      <c r="J115" s="371" t="str">
        <f t="shared" si="9"/>
        <v/>
      </c>
    </row>
    <row r="116" spans="1:10">
      <c r="A116" s="139">
        <v>107</v>
      </c>
      <c r="B116" s="140"/>
      <c r="C116" s="140"/>
      <c r="D116" s="142"/>
      <c r="E116" s="16" t="str">
        <f t="shared" si="5"/>
        <v/>
      </c>
      <c r="H116" s="371"/>
      <c r="I116" s="371" t="str">
        <f t="shared" si="8"/>
        <v/>
      </c>
      <c r="J116" s="371" t="str">
        <f t="shared" si="9"/>
        <v/>
      </c>
    </row>
    <row r="117" spans="1:10">
      <c r="A117" s="139">
        <v>108</v>
      </c>
      <c r="B117" s="140"/>
      <c r="C117" s="140"/>
      <c r="D117" s="142"/>
      <c r="E117" s="16" t="str">
        <f t="shared" si="5"/>
        <v/>
      </c>
      <c r="H117" s="371"/>
      <c r="I117" s="371" t="str">
        <f t="shared" si="8"/>
        <v/>
      </c>
      <c r="J117" s="371" t="str">
        <f t="shared" si="9"/>
        <v/>
      </c>
    </row>
    <row r="118" spans="1:10">
      <c r="A118" s="139">
        <v>109</v>
      </c>
      <c r="B118" s="140"/>
      <c r="C118" s="140"/>
      <c r="D118" s="142"/>
      <c r="E118" s="16" t="str">
        <f t="shared" si="5"/>
        <v/>
      </c>
      <c r="H118" s="371"/>
      <c r="I118" s="371" t="str">
        <f t="shared" si="8"/>
        <v/>
      </c>
      <c r="J118" s="371" t="str">
        <f t="shared" si="9"/>
        <v/>
      </c>
    </row>
    <row r="119" spans="1:10">
      <c r="A119" s="139">
        <v>110</v>
      </c>
      <c r="B119" s="140"/>
      <c r="C119" s="140"/>
      <c r="D119" s="142"/>
      <c r="E119" s="16" t="str">
        <f t="shared" si="5"/>
        <v/>
      </c>
      <c r="H119" s="371"/>
      <c r="I119" s="371" t="str">
        <f t="shared" si="8"/>
        <v/>
      </c>
      <c r="J119" s="371" t="str">
        <f t="shared" si="9"/>
        <v/>
      </c>
    </row>
    <row r="120" spans="1:10">
      <c r="A120" s="139">
        <v>111</v>
      </c>
      <c r="B120" s="140"/>
      <c r="C120" s="140"/>
      <c r="D120" s="142"/>
      <c r="E120" s="16" t="str">
        <f t="shared" si="5"/>
        <v/>
      </c>
      <c r="H120" s="371"/>
      <c r="I120" s="371" t="str">
        <f t="shared" si="8"/>
        <v/>
      </c>
      <c r="J120" s="371" t="str">
        <f t="shared" si="9"/>
        <v/>
      </c>
    </row>
    <row r="121" spans="1:10">
      <c r="A121" s="139">
        <v>112</v>
      </c>
      <c r="B121" s="140"/>
      <c r="C121" s="140"/>
      <c r="D121" s="142"/>
      <c r="E121" s="16" t="str">
        <f t="shared" si="5"/>
        <v/>
      </c>
      <c r="H121" s="371"/>
      <c r="I121" s="371" t="str">
        <f t="shared" si="8"/>
        <v/>
      </c>
      <c r="J121" s="371" t="str">
        <f t="shared" si="9"/>
        <v/>
      </c>
    </row>
    <row r="122" spans="1:10">
      <c r="A122" s="139">
        <v>113</v>
      </c>
      <c r="B122" s="140"/>
      <c r="C122" s="140"/>
      <c r="D122" s="142"/>
      <c r="E122" s="16" t="str">
        <f t="shared" si="5"/>
        <v/>
      </c>
      <c r="H122" s="371"/>
      <c r="I122" s="371" t="str">
        <f t="shared" si="8"/>
        <v/>
      </c>
      <c r="J122" s="371" t="str">
        <f t="shared" si="9"/>
        <v/>
      </c>
    </row>
    <row r="123" spans="1:10">
      <c r="A123" s="139">
        <v>114</v>
      </c>
      <c r="B123" s="140"/>
      <c r="C123" s="140"/>
      <c r="D123" s="142"/>
      <c r="E123" s="16" t="str">
        <f t="shared" si="5"/>
        <v/>
      </c>
      <c r="H123" s="371"/>
      <c r="I123" s="371" t="str">
        <f t="shared" si="8"/>
        <v/>
      </c>
      <c r="J123" s="371" t="str">
        <f t="shared" si="9"/>
        <v/>
      </c>
    </row>
    <row r="124" spans="1:10">
      <c r="A124" s="139">
        <v>115</v>
      </c>
      <c r="B124" s="140"/>
      <c r="C124" s="140"/>
      <c r="D124" s="142"/>
      <c r="E124" s="16" t="str">
        <f t="shared" si="5"/>
        <v/>
      </c>
      <c r="H124" s="371"/>
      <c r="I124" s="371" t="str">
        <f t="shared" si="8"/>
        <v/>
      </c>
      <c r="J124" s="371" t="str">
        <f t="shared" si="9"/>
        <v/>
      </c>
    </row>
    <row r="125" spans="1:10">
      <c r="A125" s="139">
        <v>116</v>
      </c>
      <c r="B125" s="140"/>
      <c r="C125" s="140"/>
      <c r="D125" s="142"/>
      <c r="E125" s="16" t="str">
        <f t="shared" si="5"/>
        <v/>
      </c>
      <c r="H125" s="371"/>
      <c r="I125" s="371" t="str">
        <f t="shared" si="8"/>
        <v/>
      </c>
      <c r="J125" s="371" t="str">
        <f t="shared" si="9"/>
        <v/>
      </c>
    </row>
    <row r="126" spans="1:10">
      <c r="A126" s="139">
        <v>117</v>
      </c>
      <c r="B126" s="140"/>
      <c r="C126" s="140"/>
      <c r="D126" s="142"/>
      <c r="E126" s="16" t="str">
        <f t="shared" si="5"/>
        <v/>
      </c>
      <c r="H126" s="371"/>
      <c r="I126" s="371" t="str">
        <f t="shared" si="8"/>
        <v/>
      </c>
      <c r="J126" s="371" t="str">
        <f t="shared" si="9"/>
        <v/>
      </c>
    </row>
    <row r="127" spans="1:10">
      <c r="A127" s="139">
        <v>118</v>
      </c>
      <c r="B127" s="140"/>
      <c r="C127" s="140"/>
      <c r="D127" s="142"/>
      <c r="E127" s="16" t="str">
        <f t="shared" si="5"/>
        <v/>
      </c>
      <c r="H127" s="371"/>
      <c r="I127" s="371" t="str">
        <f t="shared" si="8"/>
        <v/>
      </c>
      <c r="J127" s="371" t="str">
        <f t="shared" si="9"/>
        <v/>
      </c>
    </row>
    <row r="128" spans="1:10">
      <c r="A128" s="139">
        <v>119</v>
      </c>
      <c r="B128" s="140"/>
      <c r="C128" s="140"/>
      <c r="D128" s="142"/>
      <c r="E128" s="16" t="str">
        <f t="shared" si="5"/>
        <v/>
      </c>
      <c r="H128" s="371"/>
      <c r="I128" s="371" t="str">
        <f t="shared" si="8"/>
        <v/>
      </c>
      <c r="J128" s="371" t="str">
        <f t="shared" si="9"/>
        <v/>
      </c>
    </row>
    <row r="129" spans="1:10">
      <c r="A129" s="139">
        <v>120</v>
      </c>
      <c r="B129" s="140"/>
      <c r="C129" s="140"/>
      <c r="D129" s="142"/>
      <c r="E129" s="16" t="str">
        <f t="shared" si="5"/>
        <v/>
      </c>
      <c r="H129" s="371"/>
      <c r="I129" s="371" t="str">
        <f t="shared" si="8"/>
        <v/>
      </c>
      <c r="J129" s="371" t="str">
        <f t="shared" si="9"/>
        <v/>
      </c>
    </row>
    <row r="130" spans="1:10">
      <c r="A130" s="139">
        <v>121</v>
      </c>
      <c r="B130" s="140"/>
      <c r="C130" s="140"/>
      <c r="D130" s="142"/>
      <c r="E130" s="16" t="str">
        <f t="shared" si="5"/>
        <v/>
      </c>
      <c r="H130" s="371"/>
      <c r="I130" s="371" t="str">
        <f t="shared" si="8"/>
        <v/>
      </c>
      <c r="J130" s="371" t="str">
        <f t="shared" si="9"/>
        <v/>
      </c>
    </row>
    <row r="131" spans="1:10">
      <c r="A131" s="139">
        <v>122</v>
      </c>
      <c r="B131" s="140"/>
      <c r="C131" s="140"/>
      <c r="D131" s="142"/>
      <c r="E131" s="16" t="str">
        <f t="shared" si="5"/>
        <v/>
      </c>
      <c r="H131" s="371"/>
      <c r="I131" s="371" t="str">
        <f t="shared" si="8"/>
        <v/>
      </c>
      <c r="J131" s="371" t="str">
        <f t="shared" si="9"/>
        <v/>
      </c>
    </row>
    <row r="132" spans="1:10">
      <c r="A132" s="139">
        <v>123</v>
      </c>
      <c r="B132" s="140"/>
      <c r="C132" s="140"/>
      <c r="D132" s="142"/>
      <c r="E132" s="16" t="str">
        <f t="shared" si="5"/>
        <v/>
      </c>
      <c r="H132" s="371"/>
      <c r="I132" s="371" t="str">
        <f t="shared" si="8"/>
        <v/>
      </c>
      <c r="J132" s="371" t="str">
        <f t="shared" si="9"/>
        <v/>
      </c>
    </row>
    <row r="133" spans="1:10">
      <c r="A133" s="139">
        <v>124</v>
      </c>
      <c r="B133" s="140"/>
      <c r="C133" s="140"/>
      <c r="D133" s="142"/>
      <c r="E133" s="16" t="str">
        <f t="shared" si="5"/>
        <v/>
      </c>
      <c r="H133" s="371"/>
      <c r="I133" s="371" t="str">
        <f t="shared" si="8"/>
        <v/>
      </c>
      <c r="J133" s="371" t="str">
        <f t="shared" si="9"/>
        <v/>
      </c>
    </row>
    <row r="134" spans="1:10">
      <c r="A134" s="139">
        <v>125</v>
      </c>
      <c r="B134" s="140"/>
      <c r="C134" s="140"/>
      <c r="D134" s="142"/>
      <c r="E134" s="16" t="str">
        <f t="shared" si="5"/>
        <v/>
      </c>
      <c r="H134" s="371"/>
      <c r="I134" s="371" t="str">
        <f t="shared" si="8"/>
        <v/>
      </c>
      <c r="J134" s="371" t="str">
        <f t="shared" si="9"/>
        <v/>
      </c>
    </row>
    <row r="135" spans="1:10">
      <c r="A135" s="139">
        <v>126</v>
      </c>
      <c r="B135" s="140"/>
      <c r="C135" s="140"/>
      <c r="D135" s="142"/>
      <c r="E135" s="16" t="str">
        <f t="shared" si="5"/>
        <v/>
      </c>
      <c r="H135" s="371"/>
      <c r="I135" s="371" t="str">
        <f t="shared" si="8"/>
        <v/>
      </c>
      <c r="J135" s="371" t="str">
        <f t="shared" si="9"/>
        <v/>
      </c>
    </row>
    <row r="136" spans="1:10">
      <c r="A136" s="139">
        <v>127</v>
      </c>
      <c r="B136" s="140"/>
      <c r="C136" s="140"/>
      <c r="D136" s="142"/>
      <c r="E136" s="16" t="str">
        <f t="shared" si="5"/>
        <v/>
      </c>
      <c r="H136" s="371"/>
      <c r="I136" s="371" t="str">
        <f t="shared" si="8"/>
        <v/>
      </c>
      <c r="J136" s="371" t="str">
        <f t="shared" si="9"/>
        <v/>
      </c>
    </row>
    <row r="137" spans="1:10">
      <c r="A137" s="139">
        <v>128</v>
      </c>
      <c r="B137" s="140"/>
      <c r="C137" s="140"/>
      <c r="D137" s="142"/>
      <c r="E137" s="16" t="str">
        <f t="shared" si="5"/>
        <v/>
      </c>
      <c r="H137" s="371"/>
      <c r="I137" s="371" t="str">
        <f t="shared" si="8"/>
        <v/>
      </c>
      <c r="J137" s="371" t="str">
        <f t="shared" si="9"/>
        <v/>
      </c>
    </row>
    <row r="138" spans="1:10">
      <c r="A138" s="139">
        <v>129</v>
      </c>
      <c r="B138" s="140"/>
      <c r="C138" s="140"/>
      <c r="D138" s="142"/>
      <c r="E138" s="16" t="str">
        <f t="shared" ref="E138:E201" si="10">IF(OR($B138="",,,,$D138&lt;an_initial,$D138&gt;an_final,),"",HLOOKUP(C138,ii10punctaje,2,FALSE) )</f>
        <v/>
      </c>
      <c r="H138" s="371"/>
      <c r="I138" s="371" t="str">
        <f t="shared" ref="I138:I201" si="11">IF(OR($B138="",,,,$D138&lt;an_initial,$D138&gt;an_final,),"",HLOOKUP(C138,ii10punctaje,2,FALSE)*COUNTIF(C138,$I$7))</f>
        <v/>
      </c>
      <c r="J138" s="371" t="str">
        <f t="shared" ref="J138:J201" si="12">IF(OR($B138="",,,,$D138&lt;an_initial,$D138&gt;an_final,),"",HLOOKUP(C138,ii10punctaje,2,FALSE)*COUNTIF(C138,$J$7))</f>
        <v/>
      </c>
    </row>
    <row r="139" spans="1:10">
      <c r="A139" s="139">
        <v>130</v>
      </c>
      <c r="B139" s="140"/>
      <c r="C139" s="140"/>
      <c r="D139" s="142"/>
      <c r="E139" s="16" t="str">
        <f t="shared" si="10"/>
        <v/>
      </c>
      <c r="H139" s="371"/>
      <c r="I139" s="371" t="str">
        <f t="shared" si="11"/>
        <v/>
      </c>
      <c r="J139" s="371" t="str">
        <f t="shared" si="12"/>
        <v/>
      </c>
    </row>
    <row r="140" spans="1:10">
      <c r="A140" s="139">
        <v>131</v>
      </c>
      <c r="B140" s="140"/>
      <c r="C140" s="140"/>
      <c r="D140" s="142"/>
      <c r="E140" s="16" t="str">
        <f t="shared" si="10"/>
        <v/>
      </c>
      <c r="H140" s="371"/>
      <c r="I140" s="371" t="str">
        <f t="shared" si="11"/>
        <v/>
      </c>
      <c r="J140" s="371" t="str">
        <f t="shared" si="12"/>
        <v/>
      </c>
    </row>
    <row r="141" spans="1:10">
      <c r="A141" s="139">
        <v>132</v>
      </c>
      <c r="B141" s="140"/>
      <c r="C141" s="140"/>
      <c r="D141" s="142"/>
      <c r="E141" s="16" t="str">
        <f t="shared" si="10"/>
        <v/>
      </c>
      <c r="H141" s="371"/>
      <c r="I141" s="371" t="str">
        <f t="shared" si="11"/>
        <v/>
      </c>
      <c r="J141" s="371" t="str">
        <f t="shared" si="12"/>
        <v/>
      </c>
    </row>
    <row r="142" spans="1:10">
      <c r="A142" s="139">
        <v>133</v>
      </c>
      <c r="B142" s="140"/>
      <c r="C142" s="140"/>
      <c r="D142" s="142"/>
      <c r="E142" s="16" t="str">
        <f t="shared" si="10"/>
        <v/>
      </c>
      <c r="H142" s="371"/>
      <c r="I142" s="371" t="str">
        <f t="shared" si="11"/>
        <v/>
      </c>
      <c r="J142" s="371" t="str">
        <f t="shared" si="12"/>
        <v/>
      </c>
    </row>
    <row r="143" spans="1:10">
      <c r="A143" s="139">
        <v>134</v>
      </c>
      <c r="B143" s="140"/>
      <c r="C143" s="140"/>
      <c r="D143" s="142"/>
      <c r="E143" s="16" t="str">
        <f t="shared" si="10"/>
        <v/>
      </c>
      <c r="H143" s="371"/>
      <c r="I143" s="371" t="str">
        <f t="shared" si="11"/>
        <v/>
      </c>
      <c r="J143" s="371" t="str">
        <f t="shared" si="12"/>
        <v/>
      </c>
    </row>
    <row r="144" spans="1:10">
      <c r="A144" s="139">
        <v>135</v>
      </c>
      <c r="B144" s="140"/>
      <c r="C144" s="140"/>
      <c r="D144" s="142"/>
      <c r="E144" s="16" t="str">
        <f t="shared" si="10"/>
        <v/>
      </c>
      <c r="H144" s="371"/>
      <c r="I144" s="371" t="str">
        <f t="shared" si="11"/>
        <v/>
      </c>
      <c r="J144" s="371" t="str">
        <f t="shared" si="12"/>
        <v/>
      </c>
    </row>
    <row r="145" spans="1:10">
      <c r="A145" s="139">
        <v>136</v>
      </c>
      <c r="B145" s="140"/>
      <c r="C145" s="140"/>
      <c r="D145" s="142"/>
      <c r="E145" s="16" t="str">
        <f t="shared" si="10"/>
        <v/>
      </c>
      <c r="H145" s="371"/>
      <c r="I145" s="371" t="str">
        <f t="shared" si="11"/>
        <v/>
      </c>
      <c r="J145" s="371" t="str">
        <f t="shared" si="12"/>
        <v/>
      </c>
    </row>
    <row r="146" spans="1:10">
      <c r="A146" s="139">
        <v>137</v>
      </c>
      <c r="B146" s="140"/>
      <c r="C146" s="140"/>
      <c r="D146" s="142"/>
      <c r="E146" s="16" t="str">
        <f t="shared" si="10"/>
        <v/>
      </c>
      <c r="H146" s="371"/>
      <c r="I146" s="371" t="str">
        <f t="shared" si="11"/>
        <v/>
      </c>
      <c r="J146" s="371" t="str">
        <f t="shared" si="12"/>
        <v/>
      </c>
    </row>
    <row r="147" spans="1:10">
      <c r="A147" s="139">
        <v>138</v>
      </c>
      <c r="B147" s="140"/>
      <c r="C147" s="140"/>
      <c r="D147" s="142"/>
      <c r="E147" s="16" t="str">
        <f t="shared" si="10"/>
        <v/>
      </c>
      <c r="H147" s="371"/>
      <c r="I147" s="371" t="str">
        <f t="shared" si="11"/>
        <v/>
      </c>
      <c r="J147" s="371" t="str">
        <f t="shared" si="12"/>
        <v/>
      </c>
    </row>
    <row r="148" spans="1:10">
      <c r="A148" s="139">
        <v>139</v>
      </c>
      <c r="B148" s="140"/>
      <c r="C148" s="140"/>
      <c r="D148" s="142"/>
      <c r="E148" s="16" t="str">
        <f t="shared" si="10"/>
        <v/>
      </c>
      <c r="H148" s="371"/>
      <c r="I148" s="371" t="str">
        <f t="shared" si="11"/>
        <v/>
      </c>
      <c r="J148" s="371" t="str">
        <f t="shared" si="12"/>
        <v/>
      </c>
    </row>
    <row r="149" spans="1:10">
      <c r="A149" s="139">
        <v>140</v>
      </c>
      <c r="B149" s="140"/>
      <c r="C149" s="140"/>
      <c r="D149" s="142"/>
      <c r="E149" s="16" t="str">
        <f t="shared" si="10"/>
        <v/>
      </c>
      <c r="H149" s="371"/>
      <c r="I149" s="371" t="str">
        <f t="shared" si="11"/>
        <v/>
      </c>
      <c r="J149" s="371" t="str">
        <f t="shared" si="12"/>
        <v/>
      </c>
    </row>
    <row r="150" spans="1:10">
      <c r="A150" s="139">
        <v>141</v>
      </c>
      <c r="B150" s="140"/>
      <c r="C150" s="140"/>
      <c r="D150" s="142"/>
      <c r="E150" s="16" t="str">
        <f t="shared" si="10"/>
        <v/>
      </c>
      <c r="H150" s="371"/>
      <c r="I150" s="371" t="str">
        <f t="shared" si="11"/>
        <v/>
      </c>
      <c r="J150" s="371" t="str">
        <f t="shared" si="12"/>
        <v/>
      </c>
    </row>
    <row r="151" spans="1:10">
      <c r="A151" s="139">
        <v>142</v>
      </c>
      <c r="B151" s="140"/>
      <c r="C151" s="140"/>
      <c r="D151" s="142"/>
      <c r="E151" s="16" t="str">
        <f t="shared" si="10"/>
        <v/>
      </c>
      <c r="H151" s="371"/>
      <c r="I151" s="371" t="str">
        <f t="shared" si="11"/>
        <v/>
      </c>
      <c r="J151" s="371" t="str">
        <f t="shared" si="12"/>
        <v/>
      </c>
    </row>
    <row r="152" spans="1:10">
      <c r="A152" s="139">
        <v>143</v>
      </c>
      <c r="B152" s="140"/>
      <c r="C152" s="140"/>
      <c r="D152" s="142"/>
      <c r="E152" s="16" t="str">
        <f t="shared" si="10"/>
        <v/>
      </c>
      <c r="H152" s="371"/>
      <c r="I152" s="371" t="str">
        <f t="shared" si="11"/>
        <v/>
      </c>
      <c r="J152" s="371" t="str">
        <f t="shared" si="12"/>
        <v/>
      </c>
    </row>
    <row r="153" spans="1:10">
      <c r="A153" s="139">
        <v>144</v>
      </c>
      <c r="B153" s="140"/>
      <c r="C153" s="140"/>
      <c r="D153" s="142"/>
      <c r="E153" s="16" t="str">
        <f t="shared" si="10"/>
        <v/>
      </c>
      <c r="H153" s="371"/>
      <c r="I153" s="371" t="str">
        <f t="shared" si="11"/>
        <v/>
      </c>
      <c r="J153" s="371" t="str">
        <f t="shared" si="12"/>
        <v/>
      </c>
    </row>
    <row r="154" spans="1:10">
      <c r="A154" s="139">
        <v>145</v>
      </c>
      <c r="B154" s="140"/>
      <c r="C154" s="140"/>
      <c r="D154" s="142"/>
      <c r="E154" s="16" t="str">
        <f t="shared" si="10"/>
        <v/>
      </c>
      <c r="H154" s="371"/>
      <c r="I154" s="371" t="str">
        <f t="shared" si="11"/>
        <v/>
      </c>
      <c r="J154" s="371" t="str">
        <f t="shared" si="12"/>
        <v/>
      </c>
    </row>
    <row r="155" spans="1:10">
      <c r="A155" s="139">
        <v>146</v>
      </c>
      <c r="B155" s="140"/>
      <c r="C155" s="140"/>
      <c r="D155" s="142"/>
      <c r="E155" s="16" t="str">
        <f t="shared" si="10"/>
        <v/>
      </c>
      <c r="H155" s="371"/>
      <c r="I155" s="371" t="str">
        <f t="shared" si="11"/>
        <v/>
      </c>
      <c r="J155" s="371" t="str">
        <f t="shared" si="12"/>
        <v/>
      </c>
    </row>
    <row r="156" spans="1:10">
      <c r="A156" s="139">
        <v>147</v>
      </c>
      <c r="B156" s="140"/>
      <c r="C156" s="140"/>
      <c r="D156" s="142"/>
      <c r="E156" s="16" t="str">
        <f t="shared" si="10"/>
        <v/>
      </c>
      <c r="H156" s="371"/>
      <c r="I156" s="371" t="str">
        <f t="shared" si="11"/>
        <v/>
      </c>
      <c r="J156" s="371" t="str">
        <f t="shared" si="12"/>
        <v/>
      </c>
    </row>
    <row r="157" spans="1:10">
      <c r="A157" s="139">
        <v>148</v>
      </c>
      <c r="B157" s="140"/>
      <c r="C157" s="140"/>
      <c r="D157" s="142"/>
      <c r="E157" s="16" t="str">
        <f t="shared" si="10"/>
        <v/>
      </c>
      <c r="H157" s="371"/>
      <c r="I157" s="371" t="str">
        <f t="shared" si="11"/>
        <v/>
      </c>
      <c r="J157" s="371" t="str">
        <f t="shared" si="12"/>
        <v/>
      </c>
    </row>
    <row r="158" spans="1:10">
      <c r="A158" s="139">
        <v>149</v>
      </c>
      <c r="B158" s="140"/>
      <c r="C158" s="140"/>
      <c r="D158" s="142"/>
      <c r="E158" s="16" t="str">
        <f t="shared" si="10"/>
        <v/>
      </c>
      <c r="H158" s="371"/>
      <c r="I158" s="371" t="str">
        <f t="shared" si="11"/>
        <v/>
      </c>
      <c r="J158" s="371" t="str">
        <f t="shared" si="12"/>
        <v/>
      </c>
    </row>
    <row r="159" spans="1:10">
      <c r="A159" s="139">
        <v>150</v>
      </c>
      <c r="B159" s="140"/>
      <c r="C159" s="140"/>
      <c r="D159" s="142"/>
      <c r="E159" s="16" t="str">
        <f t="shared" si="10"/>
        <v/>
      </c>
      <c r="H159" s="371"/>
      <c r="I159" s="371" t="str">
        <f t="shared" si="11"/>
        <v/>
      </c>
      <c r="J159" s="371" t="str">
        <f t="shared" si="12"/>
        <v/>
      </c>
    </row>
    <row r="160" spans="1:10">
      <c r="A160" s="139">
        <v>151</v>
      </c>
      <c r="B160" s="140"/>
      <c r="C160" s="140"/>
      <c r="D160" s="142"/>
      <c r="E160" s="16" t="str">
        <f t="shared" si="10"/>
        <v/>
      </c>
      <c r="H160" s="371"/>
      <c r="I160" s="371" t="str">
        <f t="shared" si="11"/>
        <v/>
      </c>
      <c r="J160" s="371" t="str">
        <f t="shared" si="12"/>
        <v/>
      </c>
    </row>
    <row r="161" spans="1:10">
      <c r="A161" s="139">
        <v>152</v>
      </c>
      <c r="B161" s="140"/>
      <c r="C161" s="140"/>
      <c r="D161" s="142"/>
      <c r="E161" s="16" t="str">
        <f t="shared" si="10"/>
        <v/>
      </c>
      <c r="H161" s="371"/>
      <c r="I161" s="371" t="str">
        <f t="shared" si="11"/>
        <v/>
      </c>
      <c r="J161" s="371" t="str">
        <f t="shared" si="12"/>
        <v/>
      </c>
    </row>
    <row r="162" spans="1:10">
      <c r="A162" s="139">
        <v>153</v>
      </c>
      <c r="B162" s="140"/>
      <c r="C162" s="140"/>
      <c r="D162" s="142"/>
      <c r="E162" s="16" t="str">
        <f t="shared" si="10"/>
        <v/>
      </c>
      <c r="H162" s="371"/>
      <c r="I162" s="371" t="str">
        <f t="shared" si="11"/>
        <v/>
      </c>
      <c r="J162" s="371" t="str">
        <f t="shared" si="12"/>
        <v/>
      </c>
    </row>
    <row r="163" spans="1:10">
      <c r="A163" s="139">
        <v>154</v>
      </c>
      <c r="B163" s="140"/>
      <c r="C163" s="140"/>
      <c r="D163" s="142"/>
      <c r="E163" s="16" t="str">
        <f t="shared" si="10"/>
        <v/>
      </c>
      <c r="H163" s="371"/>
      <c r="I163" s="371" t="str">
        <f t="shared" si="11"/>
        <v/>
      </c>
      <c r="J163" s="371" t="str">
        <f t="shared" si="12"/>
        <v/>
      </c>
    </row>
    <row r="164" spans="1:10">
      <c r="A164" s="139">
        <v>155</v>
      </c>
      <c r="B164" s="140"/>
      <c r="C164" s="140"/>
      <c r="D164" s="142"/>
      <c r="E164" s="16" t="str">
        <f t="shared" si="10"/>
        <v/>
      </c>
      <c r="H164" s="371"/>
      <c r="I164" s="371" t="str">
        <f t="shared" si="11"/>
        <v/>
      </c>
      <c r="J164" s="371" t="str">
        <f t="shared" si="12"/>
        <v/>
      </c>
    </row>
    <row r="165" spans="1:10">
      <c r="A165" s="139">
        <v>156</v>
      </c>
      <c r="B165" s="140"/>
      <c r="C165" s="140"/>
      <c r="D165" s="142"/>
      <c r="E165" s="16" t="str">
        <f t="shared" si="10"/>
        <v/>
      </c>
      <c r="H165" s="371"/>
      <c r="I165" s="371" t="str">
        <f t="shared" si="11"/>
        <v/>
      </c>
      <c r="J165" s="371" t="str">
        <f t="shared" si="12"/>
        <v/>
      </c>
    </row>
    <row r="166" spans="1:10">
      <c r="A166" s="139">
        <v>157</v>
      </c>
      <c r="B166" s="140"/>
      <c r="C166" s="140"/>
      <c r="D166" s="142"/>
      <c r="E166" s="16" t="str">
        <f t="shared" si="10"/>
        <v/>
      </c>
      <c r="H166" s="371"/>
      <c r="I166" s="371" t="str">
        <f t="shared" si="11"/>
        <v/>
      </c>
      <c r="J166" s="371" t="str">
        <f t="shared" si="12"/>
        <v/>
      </c>
    </row>
    <row r="167" spans="1:10">
      <c r="A167" s="139">
        <v>158</v>
      </c>
      <c r="B167" s="140"/>
      <c r="C167" s="140"/>
      <c r="D167" s="142"/>
      <c r="E167" s="16" t="str">
        <f t="shared" si="10"/>
        <v/>
      </c>
      <c r="H167" s="371"/>
      <c r="I167" s="371" t="str">
        <f t="shared" si="11"/>
        <v/>
      </c>
      <c r="J167" s="371" t="str">
        <f t="shared" si="12"/>
        <v/>
      </c>
    </row>
    <row r="168" spans="1:10">
      <c r="A168" s="139">
        <v>159</v>
      </c>
      <c r="B168" s="140"/>
      <c r="C168" s="140"/>
      <c r="D168" s="142"/>
      <c r="E168" s="16" t="str">
        <f t="shared" si="10"/>
        <v/>
      </c>
      <c r="H168" s="371"/>
      <c r="I168" s="371" t="str">
        <f t="shared" si="11"/>
        <v/>
      </c>
      <c r="J168" s="371" t="str">
        <f t="shared" si="12"/>
        <v/>
      </c>
    </row>
    <row r="169" spans="1:10">
      <c r="A169" s="139">
        <v>160</v>
      </c>
      <c r="B169" s="140"/>
      <c r="C169" s="140"/>
      <c r="D169" s="142"/>
      <c r="E169" s="16" t="str">
        <f t="shared" si="10"/>
        <v/>
      </c>
      <c r="H169" s="371"/>
      <c r="I169" s="371" t="str">
        <f t="shared" si="11"/>
        <v/>
      </c>
      <c r="J169" s="371" t="str">
        <f t="shared" si="12"/>
        <v/>
      </c>
    </row>
    <row r="170" spans="1:10">
      <c r="A170" s="139">
        <v>161</v>
      </c>
      <c r="B170" s="140"/>
      <c r="C170" s="140"/>
      <c r="D170" s="142"/>
      <c r="E170" s="16" t="str">
        <f t="shared" si="10"/>
        <v/>
      </c>
      <c r="H170" s="371"/>
      <c r="I170" s="371" t="str">
        <f t="shared" si="11"/>
        <v/>
      </c>
      <c r="J170" s="371" t="str">
        <f t="shared" si="12"/>
        <v/>
      </c>
    </row>
    <row r="171" spans="1:10">
      <c r="A171" s="139">
        <v>162</v>
      </c>
      <c r="B171" s="140"/>
      <c r="C171" s="140"/>
      <c r="D171" s="142"/>
      <c r="E171" s="16" t="str">
        <f t="shared" si="10"/>
        <v/>
      </c>
      <c r="H171" s="371"/>
      <c r="I171" s="371" t="str">
        <f t="shared" si="11"/>
        <v/>
      </c>
      <c r="J171" s="371" t="str">
        <f t="shared" si="12"/>
        <v/>
      </c>
    </row>
    <row r="172" spans="1:10">
      <c r="A172" s="139">
        <v>163</v>
      </c>
      <c r="B172" s="140"/>
      <c r="C172" s="140"/>
      <c r="D172" s="142"/>
      <c r="E172" s="16" t="str">
        <f t="shared" si="10"/>
        <v/>
      </c>
      <c r="H172" s="371"/>
      <c r="I172" s="371" t="str">
        <f t="shared" si="11"/>
        <v/>
      </c>
      <c r="J172" s="371" t="str">
        <f t="shared" si="12"/>
        <v/>
      </c>
    </row>
    <row r="173" spans="1:10">
      <c r="A173" s="139">
        <v>164</v>
      </c>
      <c r="B173" s="140"/>
      <c r="C173" s="140"/>
      <c r="D173" s="142"/>
      <c r="E173" s="16" t="str">
        <f t="shared" si="10"/>
        <v/>
      </c>
      <c r="H173" s="371"/>
      <c r="I173" s="371" t="str">
        <f t="shared" si="11"/>
        <v/>
      </c>
      <c r="J173" s="371" t="str">
        <f t="shared" si="12"/>
        <v/>
      </c>
    </row>
    <row r="174" spans="1:10">
      <c r="A174" s="139">
        <v>165</v>
      </c>
      <c r="B174" s="140"/>
      <c r="C174" s="140"/>
      <c r="D174" s="142"/>
      <c r="E174" s="16" t="str">
        <f t="shared" si="10"/>
        <v/>
      </c>
      <c r="H174" s="371"/>
      <c r="I174" s="371" t="str">
        <f t="shared" si="11"/>
        <v/>
      </c>
      <c r="J174" s="371" t="str">
        <f t="shared" si="12"/>
        <v/>
      </c>
    </row>
    <row r="175" spans="1:10">
      <c r="A175" s="139">
        <v>166</v>
      </c>
      <c r="B175" s="140"/>
      <c r="C175" s="140"/>
      <c r="D175" s="142"/>
      <c r="E175" s="16" t="str">
        <f t="shared" si="10"/>
        <v/>
      </c>
      <c r="H175" s="371"/>
      <c r="I175" s="371" t="str">
        <f t="shared" si="11"/>
        <v/>
      </c>
      <c r="J175" s="371" t="str">
        <f t="shared" si="12"/>
        <v/>
      </c>
    </row>
    <row r="176" spans="1:10">
      <c r="A176" s="139">
        <v>167</v>
      </c>
      <c r="B176" s="140"/>
      <c r="C176" s="140"/>
      <c r="D176" s="142"/>
      <c r="E176" s="16" t="str">
        <f t="shared" si="10"/>
        <v/>
      </c>
      <c r="H176" s="371"/>
      <c r="I176" s="371" t="str">
        <f t="shared" si="11"/>
        <v/>
      </c>
      <c r="J176" s="371" t="str">
        <f t="shared" si="12"/>
        <v/>
      </c>
    </row>
    <row r="177" spans="1:10">
      <c r="A177" s="139">
        <v>168</v>
      </c>
      <c r="B177" s="140"/>
      <c r="C177" s="140"/>
      <c r="D177" s="142"/>
      <c r="E177" s="16" t="str">
        <f t="shared" si="10"/>
        <v/>
      </c>
      <c r="H177" s="371"/>
      <c r="I177" s="371" t="str">
        <f t="shared" si="11"/>
        <v/>
      </c>
      <c r="J177" s="371" t="str">
        <f t="shared" si="12"/>
        <v/>
      </c>
    </row>
    <row r="178" spans="1:10">
      <c r="A178" s="139">
        <v>169</v>
      </c>
      <c r="B178" s="140"/>
      <c r="C178" s="140"/>
      <c r="D178" s="142"/>
      <c r="E178" s="16" t="str">
        <f t="shared" si="10"/>
        <v/>
      </c>
      <c r="H178" s="371"/>
      <c r="I178" s="371" t="str">
        <f t="shared" si="11"/>
        <v/>
      </c>
      <c r="J178" s="371" t="str">
        <f t="shared" si="12"/>
        <v/>
      </c>
    </row>
    <row r="179" spans="1:10">
      <c r="A179" s="139">
        <v>170</v>
      </c>
      <c r="B179" s="140"/>
      <c r="C179" s="140"/>
      <c r="D179" s="142"/>
      <c r="E179" s="16" t="str">
        <f t="shared" si="10"/>
        <v/>
      </c>
      <c r="H179" s="371"/>
      <c r="I179" s="371" t="str">
        <f t="shared" si="11"/>
        <v/>
      </c>
      <c r="J179" s="371" t="str">
        <f t="shared" si="12"/>
        <v/>
      </c>
    </row>
    <row r="180" spans="1:10">
      <c r="A180" s="139">
        <v>171</v>
      </c>
      <c r="B180" s="140"/>
      <c r="C180" s="140"/>
      <c r="D180" s="142"/>
      <c r="E180" s="16" t="str">
        <f t="shared" si="10"/>
        <v/>
      </c>
      <c r="H180" s="371"/>
      <c r="I180" s="371" t="str">
        <f t="shared" si="11"/>
        <v/>
      </c>
      <c r="J180" s="371" t="str">
        <f t="shared" si="12"/>
        <v/>
      </c>
    </row>
    <row r="181" spans="1:10">
      <c r="A181" s="139">
        <v>172</v>
      </c>
      <c r="B181" s="140"/>
      <c r="C181" s="140"/>
      <c r="D181" s="142"/>
      <c r="E181" s="16" t="str">
        <f t="shared" si="10"/>
        <v/>
      </c>
      <c r="H181" s="371"/>
      <c r="I181" s="371" t="str">
        <f t="shared" si="11"/>
        <v/>
      </c>
      <c r="J181" s="371" t="str">
        <f t="shared" si="12"/>
        <v/>
      </c>
    </row>
    <row r="182" spans="1:10">
      <c r="A182" s="139">
        <v>173</v>
      </c>
      <c r="B182" s="140"/>
      <c r="C182" s="140"/>
      <c r="D182" s="142"/>
      <c r="E182" s="16" t="str">
        <f t="shared" si="10"/>
        <v/>
      </c>
      <c r="H182" s="371"/>
      <c r="I182" s="371" t="str">
        <f t="shared" si="11"/>
        <v/>
      </c>
      <c r="J182" s="371" t="str">
        <f t="shared" si="12"/>
        <v/>
      </c>
    </row>
    <row r="183" spans="1:10">
      <c r="A183" s="139">
        <v>174</v>
      </c>
      <c r="B183" s="140"/>
      <c r="C183" s="140"/>
      <c r="D183" s="142"/>
      <c r="E183" s="16" t="str">
        <f t="shared" si="10"/>
        <v/>
      </c>
      <c r="H183" s="371"/>
      <c r="I183" s="371" t="str">
        <f t="shared" si="11"/>
        <v/>
      </c>
      <c r="J183" s="371" t="str">
        <f t="shared" si="12"/>
        <v/>
      </c>
    </row>
    <row r="184" spans="1:10">
      <c r="A184" s="139">
        <v>175</v>
      </c>
      <c r="B184" s="140"/>
      <c r="C184" s="140"/>
      <c r="D184" s="142"/>
      <c r="E184" s="16" t="str">
        <f t="shared" si="10"/>
        <v/>
      </c>
      <c r="H184" s="371"/>
      <c r="I184" s="371" t="str">
        <f t="shared" si="11"/>
        <v/>
      </c>
      <c r="J184" s="371" t="str">
        <f t="shared" si="12"/>
        <v/>
      </c>
    </row>
    <row r="185" spans="1:10">
      <c r="A185" s="139">
        <v>176</v>
      </c>
      <c r="B185" s="140"/>
      <c r="C185" s="140"/>
      <c r="D185" s="142"/>
      <c r="E185" s="16" t="str">
        <f t="shared" si="10"/>
        <v/>
      </c>
      <c r="H185" s="371"/>
      <c r="I185" s="371" t="str">
        <f t="shared" si="11"/>
        <v/>
      </c>
      <c r="J185" s="371" t="str">
        <f t="shared" si="12"/>
        <v/>
      </c>
    </row>
    <row r="186" spans="1:10">
      <c r="A186" s="139">
        <v>177</v>
      </c>
      <c r="B186" s="140"/>
      <c r="C186" s="140"/>
      <c r="D186" s="142"/>
      <c r="E186" s="16" t="str">
        <f t="shared" si="10"/>
        <v/>
      </c>
      <c r="H186" s="371"/>
      <c r="I186" s="371" t="str">
        <f t="shared" si="11"/>
        <v/>
      </c>
      <c r="J186" s="371" t="str">
        <f t="shared" si="12"/>
        <v/>
      </c>
    </row>
    <row r="187" spans="1:10">
      <c r="A187" s="139">
        <v>178</v>
      </c>
      <c r="B187" s="140"/>
      <c r="C187" s="140"/>
      <c r="D187" s="142"/>
      <c r="E187" s="16" t="str">
        <f t="shared" si="10"/>
        <v/>
      </c>
      <c r="H187" s="371"/>
      <c r="I187" s="371" t="str">
        <f t="shared" si="11"/>
        <v/>
      </c>
      <c r="J187" s="371" t="str">
        <f t="shared" si="12"/>
        <v/>
      </c>
    </row>
    <row r="188" spans="1:10">
      <c r="A188" s="139">
        <v>179</v>
      </c>
      <c r="B188" s="140"/>
      <c r="C188" s="140"/>
      <c r="D188" s="142"/>
      <c r="E188" s="16" t="str">
        <f t="shared" si="10"/>
        <v/>
      </c>
      <c r="H188" s="371"/>
      <c r="I188" s="371" t="str">
        <f t="shared" si="11"/>
        <v/>
      </c>
      <c r="J188" s="371" t="str">
        <f t="shared" si="12"/>
        <v/>
      </c>
    </row>
    <row r="189" spans="1:10">
      <c r="A189" s="139">
        <v>180</v>
      </c>
      <c r="B189" s="140"/>
      <c r="C189" s="140"/>
      <c r="D189" s="142"/>
      <c r="E189" s="16" t="str">
        <f t="shared" si="10"/>
        <v/>
      </c>
      <c r="H189" s="371"/>
      <c r="I189" s="371" t="str">
        <f t="shared" si="11"/>
        <v/>
      </c>
      <c r="J189" s="371" t="str">
        <f t="shared" si="12"/>
        <v/>
      </c>
    </row>
    <row r="190" spans="1:10">
      <c r="A190" s="139">
        <v>181</v>
      </c>
      <c r="B190" s="140"/>
      <c r="C190" s="140"/>
      <c r="D190" s="142"/>
      <c r="E190" s="16" t="str">
        <f t="shared" si="10"/>
        <v/>
      </c>
      <c r="H190" s="371"/>
      <c r="I190" s="371" t="str">
        <f t="shared" si="11"/>
        <v/>
      </c>
      <c r="J190" s="371" t="str">
        <f t="shared" si="12"/>
        <v/>
      </c>
    </row>
    <row r="191" spans="1:10">
      <c r="A191" s="139">
        <v>182</v>
      </c>
      <c r="B191" s="140"/>
      <c r="C191" s="140"/>
      <c r="D191" s="142"/>
      <c r="E191" s="16" t="str">
        <f t="shared" si="10"/>
        <v/>
      </c>
      <c r="H191" s="371"/>
      <c r="I191" s="371" t="str">
        <f t="shared" si="11"/>
        <v/>
      </c>
      <c r="J191" s="371" t="str">
        <f t="shared" si="12"/>
        <v/>
      </c>
    </row>
    <row r="192" spans="1:10">
      <c r="A192" s="139">
        <v>183</v>
      </c>
      <c r="B192" s="140"/>
      <c r="C192" s="140"/>
      <c r="D192" s="142"/>
      <c r="E192" s="16" t="str">
        <f t="shared" si="10"/>
        <v/>
      </c>
      <c r="H192" s="371"/>
      <c r="I192" s="371" t="str">
        <f t="shared" si="11"/>
        <v/>
      </c>
      <c r="J192" s="371" t="str">
        <f t="shared" si="12"/>
        <v/>
      </c>
    </row>
    <row r="193" spans="1:10">
      <c r="A193" s="139">
        <v>184</v>
      </c>
      <c r="B193" s="140"/>
      <c r="C193" s="140"/>
      <c r="D193" s="142"/>
      <c r="E193" s="16" t="str">
        <f t="shared" si="10"/>
        <v/>
      </c>
      <c r="H193" s="371"/>
      <c r="I193" s="371" t="str">
        <f t="shared" si="11"/>
        <v/>
      </c>
      <c r="J193" s="371" t="str">
        <f t="shared" si="12"/>
        <v/>
      </c>
    </row>
    <row r="194" spans="1:10">
      <c r="A194" s="139">
        <v>185</v>
      </c>
      <c r="B194" s="140"/>
      <c r="C194" s="140"/>
      <c r="D194" s="142"/>
      <c r="E194" s="16" t="str">
        <f t="shared" si="10"/>
        <v/>
      </c>
      <c r="H194" s="371"/>
      <c r="I194" s="371" t="str">
        <f t="shared" si="11"/>
        <v/>
      </c>
      <c r="J194" s="371" t="str">
        <f t="shared" si="12"/>
        <v/>
      </c>
    </row>
    <row r="195" spans="1:10">
      <c r="A195" s="139">
        <v>186</v>
      </c>
      <c r="B195" s="140"/>
      <c r="C195" s="140"/>
      <c r="D195" s="142"/>
      <c r="E195" s="16" t="str">
        <f t="shared" si="10"/>
        <v/>
      </c>
      <c r="H195" s="371"/>
      <c r="I195" s="371" t="str">
        <f t="shared" si="11"/>
        <v/>
      </c>
      <c r="J195" s="371" t="str">
        <f t="shared" si="12"/>
        <v/>
      </c>
    </row>
    <row r="196" spans="1:10">
      <c r="A196" s="139">
        <v>187</v>
      </c>
      <c r="B196" s="140"/>
      <c r="C196" s="140"/>
      <c r="D196" s="142"/>
      <c r="E196" s="16" t="str">
        <f t="shared" si="10"/>
        <v/>
      </c>
      <c r="H196" s="371"/>
      <c r="I196" s="371" t="str">
        <f t="shared" si="11"/>
        <v/>
      </c>
      <c r="J196" s="371" t="str">
        <f t="shared" si="12"/>
        <v/>
      </c>
    </row>
    <row r="197" spans="1:10">
      <c r="A197" s="139">
        <v>188</v>
      </c>
      <c r="B197" s="140"/>
      <c r="C197" s="140"/>
      <c r="D197" s="142"/>
      <c r="E197" s="16" t="str">
        <f t="shared" si="10"/>
        <v/>
      </c>
      <c r="H197" s="371"/>
      <c r="I197" s="371" t="str">
        <f t="shared" si="11"/>
        <v/>
      </c>
      <c r="J197" s="371" t="str">
        <f t="shared" si="12"/>
        <v/>
      </c>
    </row>
    <row r="198" spans="1:10">
      <c r="A198" s="139">
        <v>189</v>
      </c>
      <c r="B198" s="140"/>
      <c r="C198" s="140"/>
      <c r="D198" s="142"/>
      <c r="E198" s="16" t="str">
        <f t="shared" si="10"/>
        <v/>
      </c>
      <c r="H198" s="371"/>
      <c r="I198" s="371" t="str">
        <f t="shared" si="11"/>
        <v/>
      </c>
      <c r="J198" s="371" t="str">
        <f t="shared" si="12"/>
        <v/>
      </c>
    </row>
    <row r="199" spans="1:10">
      <c r="A199" s="139">
        <v>190</v>
      </c>
      <c r="B199" s="140"/>
      <c r="C199" s="140"/>
      <c r="D199" s="142"/>
      <c r="E199" s="16" t="str">
        <f t="shared" si="10"/>
        <v/>
      </c>
      <c r="H199" s="371"/>
      <c r="I199" s="371" t="str">
        <f t="shared" si="11"/>
        <v/>
      </c>
      <c r="J199" s="371" t="str">
        <f t="shared" si="12"/>
        <v/>
      </c>
    </row>
    <row r="200" spans="1:10">
      <c r="A200" s="139">
        <v>191</v>
      </c>
      <c r="B200" s="140"/>
      <c r="C200" s="140"/>
      <c r="D200" s="142"/>
      <c r="E200" s="16" t="str">
        <f t="shared" si="10"/>
        <v/>
      </c>
      <c r="H200" s="371"/>
      <c r="I200" s="371" t="str">
        <f t="shared" si="11"/>
        <v/>
      </c>
      <c r="J200" s="371" t="str">
        <f t="shared" si="12"/>
        <v/>
      </c>
    </row>
    <row r="201" spans="1:10">
      <c r="A201" s="139">
        <v>192</v>
      </c>
      <c r="B201" s="140"/>
      <c r="C201" s="140"/>
      <c r="D201" s="142"/>
      <c r="E201" s="16" t="str">
        <f t="shared" si="10"/>
        <v/>
      </c>
      <c r="H201" s="371"/>
      <c r="I201" s="371" t="str">
        <f t="shared" si="11"/>
        <v/>
      </c>
      <c r="J201" s="371" t="str">
        <f t="shared" si="12"/>
        <v/>
      </c>
    </row>
    <row r="202" spans="1:10">
      <c r="A202" s="139">
        <v>193</v>
      </c>
      <c r="B202" s="140"/>
      <c r="C202" s="140"/>
      <c r="D202" s="142"/>
      <c r="E202" s="16" t="str">
        <f t="shared" ref="E202:E259" si="13">IF(OR($B202="",,,,$D202&lt;an_initial,$D202&gt;an_final,),"",HLOOKUP(C202,ii10punctaje,2,FALSE) )</f>
        <v/>
      </c>
      <c r="H202" s="371"/>
      <c r="I202" s="371" t="str">
        <f t="shared" ref="I202:I259" si="14">IF(OR($B202="",,,,$D202&lt;an_initial,$D202&gt;an_final,),"",HLOOKUP(C202,ii10punctaje,2,FALSE)*COUNTIF(C202,$I$7))</f>
        <v/>
      </c>
      <c r="J202" s="371" t="str">
        <f t="shared" ref="J202:J259" si="15">IF(OR($B202="",,,,$D202&lt;an_initial,$D202&gt;an_final,),"",HLOOKUP(C202,ii10punctaje,2,FALSE)*COUNTIF(C202,$J$7))</f>
        <v/>
      </c>
    </row>
    <row r="203" spans="1:10">
      <c r="A203" s="139">
        <v>194</v>
      </c>
      <c r="B203" s="140"/>
      <c r="C203" s="140"/>
      <c r="D203" s="142"/>
      <c r="E203" s="16" t="str">
        <f t="shared" si="13"/>
        <v/>
      </c>
      <c r="H203" s="371"/>
      <c r="I203" s="371" t="str">
        <f t="shared" si="14"/>
        <v/>
      </c>
      <c r="J203" s="371" t="str">
        <f t="shared" si="15"/>
        <v/>
      </c>
    </row>
    <row r="204" spans="1:10">
      <c r="A204" s="139">
        <v>195</v>
      </c>
      <c r="B204" s="140"/>
      <c r="C204" s="140"/>
      <c r="D204" s="142"/>
      <c r="E204" s="16" t="str">
        <f t="shared" si="13"/>
        <v/>
      </c>
      <c r="H204" s="371"/>
      <c r="I204" s="371" t="str">
        <f t="shared" si="14"/>
        <v/>
      </c>
      <c r="J204" s="371" t="str">
        <f t="shared" si="15"/>
        <v/>
      </c>
    </row>
    <row r="205" spans="1:10">
      <c r="A205" s="139">
        <v>196</v>
      </c>
      <c r="B205" s="140"/>
      <c r="C205" s="140"/>
      <c r="D205" s="142"/>
      <c r="E205" s="16" t="str">
        <f t="shared" si="13"/>
        <v/>
      </c>
      <c r="H205" s="371"/>
      <c r="I205" s="371" t="str">
        <f t="shared" si="14"/>
        <v/>
      </c>
      <c r="J205" s="371" t="str">
        <f t="shared" si="15"/>
        <v/>
      </c>
    </row>
    <row r="206" spans="1:10">
      <c r="A206" s="139">
        <v>197</v>
      </c>
      <c r="B206" s="140"/>
      <c r="C206" s="140"/>
      <c r="D206" s="142"/>
      <c r="E206" s="16" t="str">
        <f t="shared" si="13"/>
        <v/>
      </c>
      <c r="H206" s="371"/>
      <c r="I206" s="371" t="str">
        <f t="shared" si="14"/>
        <v/>
      </c>
      <c r="J206" s="371" t="str">
        <f t="shared" si="15"/>
        <v/>
      </c>
    </row>
    <row r="207" spans="1:10">
      <c r="A207" s="139">
        <v>198</v>
      </c>
      <c r="B207" s="140"/>
      <c r="C207" s="140"/>
      <c r="D207" s="142"/>
      <c r="E207" s="16" t="str">
        <f t="shared" si="13"/>
        <v/>
      </c>
      <c r="H207" s="371"/>
      <c r="I207" s="371" t="str">
        <f t="shared" si="14"/>
        <v/>
      </c>
      <c r="J207" s="371" t="str">
        <f t="shared" si="15"/>
        <v/>
      </c>
    </row>
    <row r="208" spans="1:10">
      <c r="A208" s="139">
        <v>199</v>
      </c>
      <c r="B208" s="140"/>
      <c r="C208" s="140"/>
      <c r="D208" s="142"/>
      <c r="E208" s="16" t="str">
        <f t="shared" si="13"/>
        <v/>
      </c>
      <c r="H208" s="371"/>
      <c r="I208" s="371" t="str">
        <f t="shared" si="14"/>
        <v/>
      </c>
      <c r="J208" s="371" t="str">
        <f t="shared" si="15"/>
        <v/>
      </c>
    </row>
    <row r="209" spans="1:10">
      <c r="A209" s="139">
        <v>200</v>
      </c>
      <c r="B209" s="140"/>
      <c r="C209" s="140"/>
      <c r="D209" s="142"/>
      <c r="E209" s="16" t="str">
        <f t="shared" si="13"/>
        <v/>
      </c>
      <c r="H209" s="371"/>
      <c r="I209" s="371" t="str">
        <f t="shared" si="14"/>
        <v/>
      </c>
      <c r="J209" s="371" t="str">
        <f t="shared" si="15"/>
        <v/>
      </c>
    </row>
    <row r="210" spans="1:10">
      <c r="A210" s="139">
        <v>201</v>
      </c>
      <c r="B210" s="140"/>
      <c r="C210" s="140"/>
      <c r="D210" s="142"/>
      <c r="E210" s="16" t="str">
        <f t="shared" si="13"/>
        <v/>
      </c>
      <c r="H210" s="371"/>
      <c r="I210" s="371" t="str">
        <f t="shared" si="14"/>
        <v/>
      </c>
      <c r="J210" s="371" t="str">
        <f t="shared" si="15"/>
        <v/>
      </c>
    </row>
    <row r="211" spans="1:10">
      <c r="A211" s="139">
        <v>202</v>
      </c>
      <c r="B211" s="140"/>
      <c r="C211" s="140"/>
      <c r="D211" s="142"/>
      <c r="E211" s="16" t="str">
        <f t="shared" si="13"/>
        <v/>
      </c>
      <c r="H211" s="371"/>
      <c r="I211" s="371" t="str">
        <f t="shared" si="14"/>
        <v/>
      </c>
      <c r="J211" s="371" t="str">
        <f t="shared" si="15"/>
        <v/>
      </c>
    </row>
    <row r="212" spans="1:10">
      <c r="A212" s="139">
        <v>203</v>
      </c>
      <c r="B212" s="140"/>
      <c r="C212" s="140"/>
      <c r="D212" s="142"/>
      <c r="E212" s="16" t="str">
        <f t="shared" si="13"/>
        <v/>
      </c>
      <c r="H212" s="371"/>
      <c r="I212" s="371" t="str">
        <f t="shared" si="14"/>
        <v/>
      </c>
      <c r="J212" s="371" t="str">
        <f t="shared" si="15"/>
        <v/>
      </c>
    </row>
    <row r="213" spans="1:10">
      <c r="A213" s="139">
        <v>204</v>
      </c>
      <c r="B213" s="140"/>
      <c r="C213" s="140"/>
      <c r="D213" s="142"/>
      <c r="E213" s="16" t="str">
        <f t="shared" si="13"/>
        <v/>
      </c>
      <c r="H213" s="371"/>
      <c r="I213" s="371" t="str">
        <f t="shared" si="14"/>
        <v/>
      </c>
      <c r="J213" s="371" t="str">
        <f t="shared" si="15"/>
        <v/>
      </c>
    </row>
    <row r="214" spans="1:10">
      <c r="A214" s="139">
        <v>205</v>
      </c>
      <c r="B214" s="140"/>
      <c r="C214" s="140"/>
      <c r="D214" s="142"/>
      <c r="E214" s="16" t="str">
        <f t="shared" si="13"/>
        <v/>
      </c>
      <c r="H214" s="371"/>
      <c r="I214" s="371" t="str">
        <f t="shared" si="14"/>
        <v/>
      </c>
      <c r="J214" s="371" t="str">
        <f t="shared" si="15"/>
        <v/>
      </c>
    </row>
    <row r="215" spans="1:10">
      <c r="A215" s="139">
        <v>206</v>
      </c>
      <c r="B215" s="140"/>
      <c r="C215" s="140"/>
      <c r="D215" s="142"/>
      <c r="E215" s="16" t="str">
        <f t="shared" si="13"/>
        <v/>
      </c>
      <c r="H215" s="371"/>
      <c r="I215" s="371" t="str">
        <f t="shared" si="14"/>
        <v/>
      </c>
      <c r="J215" s="371" t="str">
        <f t="shared" si="15"/>
        <v/>
      </c>
    </row>
    <row r="216" spans="1:10">
      <c r="A216" s="139">
        <v>207</v>
      </c>
      <c r="B216" s="140"/>
      <c r="C216" s="140"/>
      <c r="D216" s="142"/>
      <c r="E216" s="16" t="str">
        <f t="shared" si="13"/>
        <v/>
      </c>
      <c r="H216" s="371"/>
      <c r="I216" s="371" t="str">
        <f t="shared" si="14"/>
        <v/>
      </c>
      <c r="J216" s="371" t="str">
        <f t="shared" si="15"/>
        <v/>
      </c>
    </row>
    <row r="217" spans="1:10">
      <c r="A217" s="139">
        <v>208</v>
      </c>
      <c r="B217" s="140"/>
      <c r="C217" s="140"/>
      <c r="D217" s="142"/>
      <c r="E217" s="16" t="str">
        <f t="shared" si="13"/>
        <v/>
      </c>
      <c r="H217" s="371"/>
      <c r="I217" s="371" t="str">
        <f t="shared" si="14"/>
        <v/>
      </c>
      <c r="J217" s="371" t="str">
        <f t="shared" si="15"/>
        <v/>
      </c>
    </row>
    <row r="218" spans="1:10">
      <c r="A218" s="139">
        <v>209</v>
      </c>
      <c r="B218" s="140"/>
      <c r="C218" s="140"/>
      <c r="D218" s="142"/>
      <c r="E218" s="16" t="str">
        <f t="shared" si="13"/>
        <v/>
      </c>
      <c r="H218" s="371"/>
      <c r="I218" s="371" t="str">
        <f t="shared" si="14"/>
        <v/>
      </c>
      <c r="J218" s="371" t="str">
        <f t="shared" si="15"/>
        <v/>
      </c>
    </row>
    <row r="219" spans="1:10">
      <c r="A219" s="139">
        <v>210</v>
      </c>
      <c r="B219" s="140"/>
      <c r="C219" s="140"/>
      <c r="D219" s="142"/>
      <c r="E219" s="16" t="str">
        <f t="shared" si="13"/>
        <v/>
      </c>
      <c r="H219" s="371"/>
      <c r="I219" s="371" t="str">
        <f t="shared" si="14"/>
        <v/>
      </c>
      <c r="J219" s="371" t="str">
        <f t="shared" si="15"/>
        <v/>
      </c>
    </row>
    <row r="220" spans="1:10">
      <c r="A220" s="139">
        <v>211</v>
      </c>
      <c r="B220" s="140"/>
      <c r="C220" s="140"/>
      <c r="D220" s="142"/>
      <c r="E220" s="16" t="str">
        <f t="shared" si="13"/>
        <v/>
      </c>
      <c r="H220" s="371"/>
      <c r="I220" s="371" t="str">
        <f t="shared" si="14"/>
        <v/>
      </c>
      <c r="J220" s="371" t="str">
        <f t="shared" si="15"/>
        <v/>
      </c>
    </row>
    <row r="221" spans="1:10">
      <c r="A221" s="139">
        <v>212</v>
      </c>
      <c r="B221" s="140"/>
      <c r="C221" s="140"/>
      <c r="D221" s="142"/>
      <c r="E221" s="16" t="str">
        <f t="shared" si="13"/>
        <v/>
      </c>
      <c r="H221" s="371"/>
      <c r="I221" s="371" t="str">
        <f t="shared" si="14"/>
        <v/>
      </c>
      <c r="J221" s="371" t="str">
        <f t="shared" si="15"/>
        <v/>
      </c>
    </row>
    <row r="222" spans="1:10">
      <c r="A222" s="139">
        <v>213</v>
      </c>
      <c r="B222" s="140"/>
      <c r="C222" s="140"/>
      <c r="D222" s="142"/>
      <c r="E222" s="16" t="str">
        <f t="shared" si="13"/>
        <v/>
      </c>
      <c r="H222" s="371"/>
      <c r="I222" s="371" t="str">
        <f t="shared" si="14"/>
        <v/>
      </c>
      <c r="J222" s="371" t="str">
        <f t="shared" si="15"/>
        <v/>
      </c>
    </row>
    <row r="223" spans="1:10">
      <c r="A223" s="139">
        <v>214</v>
      </c>
      <c r="B223" s="140"/>
      <c r="C223" s="140"/>
      <c r="D223" s="142"/>
      <c r="E223" s="16" t="str">
        <f t="shared" si="13"/>
        <v/>
      </c>
      <c r="H223" s="371"/>
      <c r="I223" s="371" t="str">
        <f t="shared" si="14"/>
        <v/>
      </c>
      <c r="J223" s="371" t="str">
        <f t="shared" si="15"/>
        <v/>
      </c>
    </row>
    <row r="224" spans="1:10">
      <c r="A224" s="139">
        <v>215</v>
      </c>
      <c r="B224" s="140"/>
      <c r="C224" s="140"/>
      <c r="D224" s="142"/>
      <c r="E224" s="16" t="str">
        <f t="shared" si="13"/>
        <v/>
      </c>
      <c r="H224" s="371"/>
      <c r="I224" s="371" t="str">
        <f t="shared" si="14"/>
        <v/>
      </c>
      <c r="J224" s="371" t="str">
        <f t="shared" si="15"/>
        <v/>
      </c>
    </row>
    <row r="225" spans="1:10">
      <c r="A225" s="139">
        <v>216</v>
      </c>
      <c r="B225" s="140"/>
      <c r="C225" s="140"/>
      <c r="D225" s="142"/>
      <c r="E225" s="16" t="str">
        <f t="shared" si="13"/>
        <v/>
      </c>
      <c r="H225" s="371"/>
      <c r="I225" s="371" t="str">
        <f t="shared" si="14"/>
        <v/>
      </c>
      <c r="J225" s="371" t="str">
        <f t="shared" si="15"/>
        <v/>
      </c>
    </row>
    <row r="226" spans="1:10">
      <c r="A226" s="139">
        <v>217</v>
      </c>
      <c r="B226" s="140"/>
      <c r="C226" s="140"/>
      <c r="D226" s="142"/>
      <c r="E226" s="16" t="str">
        <f t="shared" si="13"/>
        <v/>
      </c>
      <c r="H226" s="371"/>
      <c r="I226" s="371" t="str">
        <f t="shared" si="14"/>
        <v/>
      </c>
      <c r="J226" s="371" t="str">
        <f t="shared" si="15"/>
        <v/>
      </c>
    </row>
    <row r="227" spans="1:10">
      <c r="A227" s="139">
        <v>218</v>
      </c>
      <c r="B227" s="140"/>
      <c r="C227" s="140"/>
      <c r="D227" s="142"/>
      <c r="E227" s="16" t="str">
        <f t="shared" si="13"/>
        <v/>
      </c>
      <c r="H227" s="371"/>
      <c r="I227" s="371" t="str">
        <f t="shared" si="14"/>
        <v/>
      </c>
      <c r="J227" s="371" t="str">
        <f t="shared" si="15"/>
        <v/>
      </c>
    </row>
    <row r="228" spans="1:10">
      <c r="A228" s="139">
        <v>219</v>
      </c>
      <c r="B228" s="140"/>
      <c r="C228" s="140"/>
      <c r="D228" s="142"/>
      <c r="E228" s="16" t="str">
        <f t="shared" si="13"/>
        <v/>
      </c>
      <c r="H228" s="371"/>
      <c r="I228" s="371" t="str">
        <f t="shared" si="14"/>
        <v/>
      </c>
      <c r="J228" s="371" t="str">
        <f t="shared" si="15"/>
        <v/>
      </c>
    </row>
    <row r="229" spans="1:10">
      <c r="A229" s="139">
        <v>220</v>
      </c>
      <c r="B229" s="140"/>
      <c r="C229" s="140"/>
      <c r="D229" s="142"/>
      <c r="E229" s="16" t="str">
        <f t="shared" si="13"/>
        <v/>
      </c>
      <c r="H229" s="371"/>
      <c r="I229" s="371" t="str">
        <f t="shared" si="14"/>
        <v/>
      </c>
      <c r="J229" s="371" t="str">
        <f t="shared" si="15"/>
        <v/>
      </c>
    </row>
    <row r="230" spans="1:10">
      <c r="A230" s="139">
        <v>221</v>
      </c>
      <c r="B230" s="140"/>
      <c r="C230" s="140"/>
      <c r="D230" s="142"/>
      <c r="E230" s="16" t="str">
        <f t="shared" si="13"/>
        <v/>
      </c>
      <c r="H230" s="371"/>
      <c r="I230" s="371" t="str">
        <f t="shared" si="14"/>
        <v/>
      </c>
      <c r="J230" s="371" t="str">
        <f t="shared" si="15"/>
        <v/>
      </c>
    </row>
    <row r="231" spans="1:10">
      <c r="A231" s="139">
        <v>222</v>
      </c>
      <c r="B231" s="140"/>
      <c r="C231" s="140"/>
      <c r="D231" s="142"/>
      <c r="E231" s="16" t="str">
        <f t="shared" si="13"/>
        <v/>
      </c>
      <c r="H231" s="371"/>
      <c r="I231" s="371" t="str">
        <f t="shared" si="14"/>
        <v/>
      </c>
      <c r="J231" s="371" t="str">
        <f t="shared" si="15"/>
        <v/>
      </c>
    </row>
    <row r="232" spans="1:10">
      <c r="A232" s="139">
        <v>223</v>
      </c>
      <c r="B232" s="140"/>
      <c r="C232" s="140"/>
      <c r="D232" s="142"/>
      <c r="E232" s="16" t="str">
        <f t="shared" si="13"/>
        <v/>
      </c>
      <c r="H232" s="371"/>
      <c r="I232" s="371" t="str">
        <f t="shared" si="14"/>
        <v/>
      </c>
      <c r="J232" s="371" t="str">
        <f t="shared" si="15"/>
        <v/>
      </c>
    </row>
    <row r="233" spans="1:10">
      <c r="A233" s="139">
        <v>224</v>
      </c>
      <c r="B233" s="140"/>
      <c r="C233" s="140"/>
      <c r="D233" s="142"/>
      <c r="E233" s="16" t="str">
        <f t="shared" si="13"/>
        <v/>
      </c>
      <c r="H233" s="371"/>
      <c r="I233" s="371" t="str">
        <f t="shared" si="14"/>
        <v/>
      </c>
      <c r="J233" s="371" t="str">
        <f t="shared" si="15"/>
        <v/>
      </c>
    </row>
    <row r="234" spans="1:10">
      <c r="A234" s="139">
        <v>225</v>
      </c>
      <c r="B234" s="140"/>
      <c r="C234" s="140"/>
      <c r="D234" s="142"/>
      <c r="E234" s="16" t="str">
        <f t="shared" si="13"/>
        <v/>
      </c>
      <c r="H234" s="371"/>
      <c r="I234" s="371" t="str">
        <f t="shared" si="14"/>
        <v/>
      </c>
      <c r="J234" s="371" t="str">
        <f t="shared" si="15"/>
        <v/>
      </c>
    </row>
    <row r="235" spans="1:10">
      <c r="A235" s="139">
        <v>226</v>
      </c>
      <c r="B235" s="140"/>
      <c r="C235" s="140"/>
      <c r="D235" s="142"/>
      <c r="E235" s="16" t="str">
        <f t="shared" si="13"/>
        <v/>
      </c>
      <c r="H235" s="371"/>
      <c r="I235" s="371" t="str">
        <f t="shared" si="14"/>
        <v/>
      </c>
      <c r="J235" s="371" t="str">
        <f t="shared" si="15"/>
        <v/>
      </c>
    </row>
    <row r="236" spans="1:10">
      <c r="A236" s="139">
        <v>227</v>
      </c>
      <c r="B236" s="140"/>
      <c r="C236" s="140"/>
      <c r="D236" s="142"/>
      <c r="E236" s="16" t="str">
        <f t="shared" si="13"/>
        <v/>
      </c>
      <c r="H236" s="371"/>
      <c r="I236" s="371" t="str">
        <f t="shared" si="14"/>
        <v/>
      </c>
      <c r="J236" s="371" t="str">
        <f t="shared" si="15"/>
        <v/>
      </c>
    </row>
    <row r="237" spans="1:10">
      <c r="A237" s="139">
        <v>228</v>
      </c>
      <c r="B237" s="140"/>
      <c r="C237" s="140"/>
      <c r="D237" s="142"/>
      <c r="E237" s="16" t="str">
        <f t="shared" si="13"/>
        <v/>
      </c>
      <c r="H237" s="371"/>
      <c r="I237" s="371" t="str">
        <f t="shared" si="14"/>
        <v/>
      </c>
      <c r="J237" s="371" t="str">
        <f t="shared" si="15"/>
        <v/>
      </c>
    </row>
    <row r="238" spans="1:10">
      <c r="A238" s="139">
        <v>229</v>
      </c>
      <c r="B238" s="140"/>
      <c r="C238" s="140"/>
      <c r="D238" s="142"/>
      <c r="E238" s="16" t="str">
        <f t="shared" si="13"/>
        <v/>
      </c>
      <c r="H238" s="371"/>
      <c r="I238" s="371" t="str">
        <f t="shared" si="14"/>
        <v/>
      </c>
      <c r="J238" s="371" t="str">
        <f t="shared" si="15"/>
        <v/>
      </c>
    </row>
    <row r="239" spans="1:10">
      <c r="A239" s="139">
        <v>230</v>
      </c>
      <c r="B239" s="140"/>
      <c r="C239" s="140"/>
      <c r="D239" s="142"/>
      <c r="E239" s="16" t="str">
        <f t="shared" si="13"/>
        <v/>
      </c>
      <c r="H239" s="371"/>
      <c r="I239" s="371" t="str">
        <f t="shared" si="14"/>
        <v/>
      </c>
      <c r="J239" s="371" t="str">
        <f t="shared" si="15"/>
        <v/>
      </c>
    </row>
    <row r="240" spans="1:10">
      <c r="A240" s="139">
        <v>231</v>
      </c>
      <c r="B240" s="140"/>
      <c r="C240" s="140"/>
      <c r="D240" s="142"/>
      <c r="E240" s="16" t="str">
        <f t="shared" si="13"/>
        <v/>
      </c>
      <c r="H240" s="371"/>
      <c r="I240" s="371" t="str">
        <f t="shared" si="14"/>
        <v/>
      </c>
      <c r="J240" s="371" t="str">
        <f t="shared" si="15"/>
        <v/>
      </c>
    </row>
    <row r="241" spans="1:10">
      <c r="A241" s="139">
        <v>232</v>
      </c>
      <c r="B241" s="140"/>
      <c r="C241" s="140"/>
      <c r="D241" s="142"/>
      <c r="E241" s="16" t="str">
        <f t="shared" si="13"/>
        <v/>
      </c>
      <c r="H241" s="371"/>
      <c r="I241" s="371" t="str">
        <f t="shared" si="14"/>
        <v/>
      </c>
      <c r="J241" s="371" t="str">
        <f t="shared" si="15"/>
        <v/>
      </c>
    </row>
    <row r="242" spans="1:10">
      <c r="A242" s="139">
        <v>233</v>
      </c>
      <c r="B242" s="140"/>
      <c r="C242" s="140"/>
      <c r="D242" s="142"/>
      <c r="E242" s="16" t="str">
        <f t="shared" si="13"/>
        <v/>
      </c>
      <c r="H242" s="371"/>
      <c r="I242" s="371" t="str">
        <f t="shared" si="14"/>
        <v/>
      </c>
      <c r="J242" s="371" t="str">
        <f t="shared" si="15"/>
        <v/>
      </c>
    </row>
    <row r="243" spans="1:10">
      <c r="A243" s="139">
        <v>234</v>
      </c>
      <c r="B243" s="140"/>
      <c r="C243" s="140"/>
      <c r="D243" s="142"/>
      <c r="E243" s="16" t="str">
        <f t="shared" si="13"/>
        <v/>
      </c>
      <c r="H243" s="371"/>
      <c r="I243" s="371" t="str">
        <f t="shared" si="14"/>
        <v/>
      </c>
      <c r="J243" s="371" t="str">
        <f t="shared" si="15"/>
        <v/>
      </c>
    </row>
    <row r="244" spans="1:10">
      <c r="A244" s="139">
        <v>235</v>
      </c>
      <c r="B244" s="140"/>
      <c r="C244" s="140"/>
      <c r="D244" s="142"/>
      <c r="E244" s="16" t="str">
        <f t="shared" si="13"/>
        <v/>
      </c>
      <c r="H244" s="371"/>
      <c r="I244" s="371" t="str">
        <f t="shared" si="14"/>
        <v/>
      </c>
      <c r="J244" s="371" t="str">
        <f t="shared" si="15"/>
        <v/>
      </c>
    </row>
    <row r="245" spans="1:10">
      <c r="A245" s="139">
        <v>236</v>
      </c>
      <c r="B245" s="140"/>
      <c r="C245" s="140"/>
      <c r="D245" s="142"/>
      <c r="E245" s="16" t="str">
        <f t="shared" si="13"/>
        <v/>
      </c>
      <c r="H245" s="371"/>
      <c r="I245" s="371" t="str">
        <f t="shared" si="14"/>
        <v/>
      </c>
      <c r="J245" s="371" t="str">
        <f t="shared" si="15"/>
        <v/>
      </c>
    </row>
    <row r="246" spans="1:10">
      <c r="A246" s="139">
        <v>237</v>
      </c>
      <c r="B246" s="140"/>
      <c r="C246" s="140"/>
      <c r="D246" s="142"/>
      <c r="E246" s="16" t="str">
        <f t="shared" si="13"/>
        <v/>
      </c>
      <c r="H246" s="371"/>
      <c r="I246" s="371" t="str">
        <f t="shared" si="14"/>
        <v/>
      </c>
      <c r="J246" s="371" t="str">
        <f t="shared" si="15"/>
        <v/>
      </c>
    </row>
    <row r="247" spans="1:10">
      <c r="A247" s="139">
        <v>238</v>
      </c>
      <c r="B247" s="140"/>
      <c r="C247" s="140"/>
      <c r="D247" s="142"/>
      <c r="E247" s="16" t="str">
        <f t="shared" si="13"/>
        <v/>
      </c>
      <c r="H247" s="371"/>
      <c r="I247" s="371" t="str">
        <f t="shared" si="14"/>
        <v/>
      </c>
      <c r="J247" s="371" t="str">
        <f t="shared" si="15"/>
        <v/>
      </c>
    </row>
    <row r="248" spans="1:10">
      <c r="A248" s="139">
        <v>239</v>
      </c>
      <c r="B248" s="140"/>
      <c r="C248" s="140"/>
      <c r="D248" s="142"/>
      <c r="E248" s="16" t="str">
        <f t="shared" si="13"/>
        <v/>
      </c>
      <c r="H248" s="371"/>
      <c r="I248" s="371" t="str">
        <f t="shared" si="14"/>
        <v/>
      </c>
      <c r="J248" s="371" t="str">
        <f t="shared" si="15"/>
        <v/>
      </c>
    </row>
    <row r="249" spans="1:10">
      <c r="A249" s="139">
        <v>240</v>
      </c>
      <c r="B249" s="140"/>
      <c r="C249" s="140"/>
      <c r="D249" s="142"/>
      <c r="E249" s="16" t="str">
        <f t="shared" si="13"/>
        <v/>
      </c>
      <c r="H249" s="371"/>
      <c r="I249" s="371" t="str">
        <f t="shared" si="14"/>
        <v/>
      </c>
      <c r="J249" s="371" t="str">
        <f t="shared" si="15"/>
        <v/>
      </c>
    </row>
    <row r="250" spans="1:10">
      <c r="A250" s="139">
        <v>241</v>
      </c>
      <c r="B250" s="140"/>
      <c r="C250" s="140"/>
      <c r="D250" s="142"/>
      <c r="E250" s="16" t="str">
        <f t="shared" si="13"/>
        <v/>
      </c>
      <c r="H250" s="371"/>
      <c r="I250" s="371" t="str">
        <f t="shared" si="14"/>
        <v/>
      </c>
      <c r="J250" s="371" t="str">
        <f t="shared" si="15"/>
        <v/>
      </c>
    </row>
    <row r="251" spans="1:10">
      <c r="A251" s="139">
        <v>242</v>
      </c>
      <c r="B251" s="140"/>
      <c r="C251" s="140"/>
      <c r="D251" s="142"/>
      <c r="E251" s="16" t="str">
        <f t="shared" si="13"/>
        <v/>
      </c>
      <c r="H251" s="371"/>
      <c r="I251" s="371" t="str">
        <f t="shared" si="14"/>
        <v/>
      </c>
      <c r="J251" s="371" t="str">
        <f t="shared" si="15"/>
        <v/>
      </c>
    </row>
    <row r="252" spans="1:10">
      <c r="A252" s="139">
        <v>243</v>
      </c>
      <c r="B252" s="140"/>
      <c r="C252" s="140"/>
      <c r="D252" s="142"/>
      <c r="E252" s="16" t="str">
        <f t="shared" si="13"/>
        <v/>
      </c>
      <c r="H252" s="371"/>
      <c r="I252" s="371" t="str">
        <f t="shared" si="14"/>
        <v/>
      </c>
      <c r="J252" s="371" t="str">
        <f t="shared" si="15"/>
        <v/>
      </c>
    </row>
    <row r="253" spans="1:10">
      <c r="A253" s="139">
        <v>244</v>
      </c>
      <c r="B253" s="140"/>
      <c r="C253" s="140"/>
      <c r="D253" s="142"/>
      <c r="E253" s="16" t="str">
        <f t="shared" si="13"/>
        <v/>
      </c>
      <c r="H253" s="371"/>
      <c r="I253" s="371" t="str">
        <f t="shared" si="14"/>
        <v/>
      </c>
      <c r="J253" s="371" t="str">
        <f t="shared" si="15"/>
        <v/>
      </c>
    </row>
    <row r="254" spans="1:10">
      <c r="A254" s="139">
        <v>245</v>
      </c>
      <c r="B254" s="140"/>
      <c r="C254" s="140"/>
      <c r="D254" s="142"/>
      <c r="E254" s="16" t="str">
        <f t="shared" si="13"/>
        <v/>
      </c>
      <c r="H254" s="371"/>
      <c r="I254" s="371" t="str">
        <f t="shared" si="14"/>
        <v/>
      </c>
      <c r="J254" s="371" t="str">
        <f t="shared" si="15"/>
        <v/>
      </c>
    </row>
    <row r="255" spans="1:10">
      <c r="A255" s="139">
        <v>246</v>
      </c>
      <c r="B255" s="140"/>
      <c r="C255" s="140"/>
      <c r="D255" s="142"/>
      <c r="E255" s="16" t="str">
        <f t="shared" si="13"/>
        <v/>
      </c>
      <c r="H255" s="371"/>
      <c r="I255" s="371" t="str">
        <f t="shared" si="14"/>
        <v/>
      </c>
      <c r="J255" s="371" t="str">
        <f t="shared" si="15"/>
        <v/>
      </c>
    </row>
    <row r="256" spans="1:10">
      <c r="A256" s="139">
        <v>247</v>
      </c>
      <c r="B256" s="140"/>
      <c r="C256" s="140"/>
      <c r="D256" s="142"/>
      <c r="E256" s="16" t="str">
        <f t="shared" si="13"/>
        <v/>
      </c>
      <c r="H256" s="371"/>
      <c r="I256" s="371" t="str">
        <f t="shared" si="14"/>
        <v/>
      </c>
      <c r="J256" s="371" t="str">
        <f t="shared" si="15"/>
        <v/>
      </c>
    </row>
    <row r="257" spans="1:10">
      <c r="A257" s="139">
        <v>248</v>
      </c>
      <c r="B257" s="140"/>
      <c r="C257" s="140"/>
      <c r="D257" s="142"/>
      <c r="E257" s="16" t="str">
        <f t="shared" si="13"/>
        <v/>
      </c>
      <c r="H257" s="371"/>
      <c r="I257" s="371" t="str">
        <f t="shared" si="14"/>
        <v/>
      </c>
      <c r="J257" s="371" t="str">
        <f t="shared" si="15"/>
        <v/>
      </c>
    </row>
    <row r="258" spans="1:10">
      <c r="A258" s="139">
        <v>249</v>
      </c>
      <c r="B258" s="140"/>
      <c r="C258" s="140"/>
      <c r="D258" s="142"/>
      <c r="E258" s="16" t="str">
        <f t="shared" si="13"/>
        <v/>
      </c>
      <c r="H258" s="371"/>
      <c r="I258" s="371" t="str">
        <f t="shared" si="14"/>
        <v/>
      </c>
      <c r="J258" s="371" t="str">
        <f t="shared" si="15"/>
        <v/>
      </c>
    </row>
    <row r="259" spans="1:10">
      <c r="A259" s="139">
        <v>250</v>
      </c>
      <c r="B259" s="140"/>
      <c r="C259" s="140"/>
      <c r="D259" s="142"/>
      <c r="E259" s="16" t="str">
        <f t="shared" si="13"/>
        <v/>
      </c>
      <c r="H259" s="371"/>
      <c r="I259" s="371" t="str">
        <f t="shared" si="14"/>
        <v/>
      </c>
      <c r="J259" s="371"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sqref="A1:E16"/>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228</v>
      </c>
      <c r="D1" s="61"/>
      <c r="E1" s="63"/>
      <c r="F1" s="284"/>
      <c r="H1" s="63"/>
      <c r="I1" s="63"/>
    </row>
    <row r="2" spans="1:9" s="60" customFormat="1">
      <c r="A2" s="339" t="str">
        <f>IF(ISBLANK(facultate), IF(ISBLANK(departament),"","Departament " &amp; departament), "Facultatea " &amp; facultate)</f>
        <v>Facultatea Construcții</v>
      </c>
      <c r="D2" s="61"/>
      <c r="E2" s="63"/>
      <c r="F2" s="284"/>
      <c r="H2" s="63"/>
      <c r="I2" s="63"/>
    </row>
    <row r="3" spans="1:9" s="60" customFormat="1">
      <c r="A3" s="339" t="str">
        <f>IF(ISBLANK(departament),"","Departamentul " &amp; departament)</f>
        <v>Departamentul Căi de Comunicație Terestre, Fundații și Cadastru</v>
      </c>
      <c r="D3" s="61"/>
      <c r="E3" s="63"/>
      <c r="F3" s="284"/>
      <c r="H3" s="63"/>
      <c r="I3" s="63"/>
    </row>
    <row r="4" spans="1:9">
      <c r="A4" s="527" t="s">
        <v>650</v>
      </c>
      <c r="B4" s="527"/>
      <c r="C4" s="527"/>
      <c r="D4" s="527"/>
      <c r="E4" s="527"/>
      <c r="F4" s="286"/>
    </row>
    <row r="5" spans="1:9">
      <c r="A5" s="527" t="s">
        <v>739</v>
      </c>
      <c r="B5" s="527"/>
      <c r="C5" s="527"/>
      <c r="D5" s="527"/>
      <c r="E5" s="527"/>
    </row>
    <row r="6" spans="1:9" ht="13.5" customHeight="1">
      <c r="D6" s="64"/>
      <c r="E6" s="340" t="str">
        <f>CONCATENATE(functie," ",nume_candidat)</f>
        <v>Profesor Ciutina Adrian</v>
      </c>
      <c r="H6" s="340" t="str">
        <f>CONCATENATE(functie," ",nume_candidat)</f>
        <v>Profesor Ciutina Adrian</v>
      </c>
      <c r="I6" s="340" t="str">
        <f>CONCATENATE(functie," ",nume_candidat)</f>
        <v>Profesor Ciutina Adrian</v>
      </c>
    </row>
    <row r="7" spans="1:9" ht="18.75" customHeight="1">
      <c r="A7" s="524" t="s">
        <v>93</v>
      </c>
      <c r="B7" s="524" t="s">
        <v>780</v>
      </c>
      <c r="C7" s="524" t="s">
        <v>206</v>
      </c>
      <c r="D7" s="530" t="s">
        <v>2</v>
      </c>
      <c r="E7" s="592" t="s">
        <v>289</v>
      </c>
      <c r="F7" s="531" t="s">
        <v>286</v>
      </c>
      <c r="G7" s="532" t="s">
        <v>296</v>
      </c>
      <c r="H7" s="592" t="s">
        <v>742</v>
      </c>
      <c r="I7" s="592" t="s">
        <v>741</v>
      </c>
    </row>
    <row r="8" spans="1:9" ht="46.5" customHeight="1">
      <c r="A8" s="524"/>
      <c r="B8" s="524"/>
      <c r="C8" s="524"/>
      <c r="D8" s="530"/>
      <c r="E8" s="591"/>
      <c r="F8" s="531"/>
      <c r="G8" s="532"/>
      <c r="H8" s="591"/>
      <c r="I8" s="591"/>
    </row>
    <row r="9" spans="1:9">
      <c r="A9" s="86"/>
      <c r="B9" s="65"/>
      <c r="C9" s="65"/>
      <c r="D9" s="30"/>
      <c r="E9" s="144">
        <f>SUMIF(E10:E1010,"&gt;0")</f>
        <v>40</v>
      </c>
      <c r="F9" s="293"/>
      <c r="H9" s="144">
        <f>SUMIF(H10:H1108,"&gt;0")</f>
        <v>30</v>
      </c>
      <c r="I9" s="144">
        <f>SUMIF(I10:I1108,"&gt;0")</f>
        <v>10</v>
      </c>
    </row>
    <row r="10" spans="1:9">
      <c r="A10" s="37">
        <v>1</v>
      </c>
      <c r="B10" s="7" t="s">
        <v>1190</v>
      </c>
      <c r="C10" s="7" t="s">
        <v>741</v>
      </c>
      <c r="D10" s="215">
        <v>2018</v>
      </c>
      <c r="E10" s="16">
        <f t="shared" ref="E10:E73" si="0">IF(OR($B10="",,,,$D10&lt;an_initial,$D10&gt;an_final,),"",HLOOKUP(C10,ii120punctaje,2,FALSE) )</f>
        <v>10</v>
      </c>
      <c r="F10" s="342" t="b">
        <f t="shared" ref="F10:F73" si="1">IF(nume_candidat="",FALSE,ISNUMBER(SEARCH(nume_candidat,$B10)))</f>
        <v>0</v>
      </c>
      <c r="G10" s="343">
        <f t="shared" ref="G10:G73" si="2">LEN(B10)-LEN(SUBSTITUTE(B10,",",""))+1</f>
        <v>3</v>
      </c>
      <c r="H10" s="371">
        <f t="shared" ref="H10:H73" si="3">IF(OR($B10="",,,,$D10&lt;an_initial,$D10&gt;an_final,),"",HLOOKUP(C10,ii120punctaje,2,FALSE)*COUNTIF(C10,"Naționale"))</f>
        <v>0</v>
      </c>
      <c r="I10" s="371">
        <f t="shared" ref="I10:I73" si="4">IF(OR($B10="",,,,$D10&lt;an_initial,$D10&gt;an_final,),"",HLOOKUP(C10,ii120punctaje,2,FALSE)*COUNTIF(C10,"Internaționale"))</f>
        <v>10</v>
      </c>
    </row>
    <row r="11" spans="1:9">
      <c r="A11" s="37">
        <v>2</v>
      </c>
      <c r="B11" s="369" t="s">
        <v>1189</v>
      </c>
      <c r="C11" s="7" t="s">
        <v>742</v>
      </c>
      <c r="D11" s="215">
        <v>2017</v>
      </c>
      <c r="E11" s="16">
        <f t="shared" si="0"/>
        <v>5</v>
      </c>
      <c r="F11" s="342" t="b">
        <f t="shared" si="1"/>
        <v>0</v>
      </c>
      <c r="G11" s="343">
        <f t="shared" si="2"/>
        <v>3</v>
      </c>
      <c r="H11" s="371">
        <f t="shared" si="3"/>
        <v>5</v>
      </c>
      <c r="I11" s="371">
        <f t="shared" si="4"/>
        <v>0</v>
      </c>
    </row>
    <row r="12" spans="1:9">
      <c r="A12" s="37">
        <v>3</v>
      </c>
      <c r="B12" s="369" t="s">
        <v>1193</v>
      </c>
      <c r="C12" s="369" t="s">
        <v>742</v>
      </c>
      <c r="D12" s="500">
        <v>2020</v>
      </c>
      <c r="E12" s="16">
        <f t="shared" si="0"/>
        <v>5</v>
      </c>
      <c r="F12" s="342" t="b">
        <f t="shared" si="1"/>
        <v>0</v>
      </c>
      <c r="G12" s="343">
        <f t="shared" si="2"/>
        <v>3</v>
      </c>
      <c r="H12" s="371">
        <f t="shared" si="3"/>
        <v>5</v>
      </c>
      <c r="I12" s="371">
        <f t="shared" si="4"/>
        <v>0</v>
      </c>
    </row>
    <row r="13" spans="1:9">
      <c r="A13" s="37">
        <v>4</v>
      </c>
      <c r="B13" s="369" t="s">
        <v>1191</v>
      </c>
      <c r="C13" s="369" t="s">
        <v>742</v>
      </c>
      <c r="D13" s="500">
        <v>2020</v>
      </c>
      <c r="E13" s="16">
        <f t="shared" si="0"/>
        <v>5</v>
      </c>
      <c r="F13" s="342" t="b">
        <f t="shared" si="1"/>
        <v>0</v>
      </c>
      <c r="G13" s="343">
        <f t="shared" si="2"/>
        <v>3</v>
      </c>
      <c r="H13" s="371">
        <f t="shared" si="3"/>
        <v>5</v>
      </c>
      <c r="I13" s="371">
        <f t="shared" si="4"/>
        <v>0</v>
      </c>
    </row>
    <row r="14" spans="1:9">
      <c r="A14" s="37">
        <v>5</v>
      </c>
      <c r="B14" s="369" t="s">
        <v>1192</v>
      </c>
      <c r="C14" s="369" t="s">
        <v>742</v>
      </c>
      <c r="D14" s="500">
        <v>2020</v>
      </c>
      <c r="E14" s="16">
        <f t="shared" si="0"/>
        <v>5</v>
      </c>
      <c r="F14" s="342" t="b">
        <f t="shared" si="1"/>
        <v>0</v>
      </c>
      <c r="G14" s="343">
        <f t="shared" si="2"/>
        <v>3</v>
      </c>
      <c r="H14" s="371">
        <f t="shared" si="3"/>
        <v>5</v>
      </c>
      <c r="I14" s="371">
        <f t="shared" si="4"/>
        <v>0</v>
      </c>
    </row>
    <row r="15" spans="1:9">
      <c r="A15" s="37">
        <v>6</v>
      </c>
      <c r="B15" s="369" t="s">
        <v>1194</v>
      </c>
      <c r="C15" s="369" t="s">
        <v>742</v>
      </c>
      <c r="D15" s="500">
        <v>2018</v>
      </c>
      <c r="E15" s="16">
        <f t="shared" si="0"/>
        <v>5</v>
      </c>
      <c r="F15" s="342" t="b">
        <f t="shared" si="1"/>
        <v>0</v>
      </c>
      <c r="G15" s="343">
        <f t="shared" si="2"/>
        <v>3</v>
      </c>
      <c r="H15" s="371">
        <f t="shared" si="3"/>
        <v>5</v>
      </c>
      <c r="I15" s="371">
        <f t="shared" si="4"/>
        <v>0</v>
      </c>
    </row>
    <row r="16" spans="1:9">
      <c r="A16" s="37">
        <v>7</v>
      </c>
      <c r="B16" s="369" t="s">
        <v>1195</v>
      </c>
      <c r="C16" s="369" t="s">
        <v>742</v>
      </c>
      <c r="D16" s="500">
        <v>2019</v>
      </c>
      <c r="E16" s="16">
        <f t="shared" si="0"/>
        <v>5</v>
      </c>
      <c r="F16" s="342" t="b">
        <f t="shared" si="1"/>
        <v>0</v>
      </c>
      <c r="G16" s="343">
        <f t="shared" si="2"/>
        <v>3</v>
      </c>
      <c r="H16" s="371">
        <f t="shared" si="3"/>
        <v>5</v>
      </c>
      <c r="I16" s="371">
        <f t="shared" si="4"/>
        <v>0</v>
      </c>
    </row>
    <row r="17" spans="1:9">
      <c r="A17" s="37">
        <v>8</v>
      </c>
      <c r="B17" s="6"/>
      <c r="C17" s="6"/>
      <c r="D17" s="211"/>
      <c r="E17" s="16" t="str">
        <f t="shared" si="0"/>
        <v/>
      </c>
      <c r="F17" s="342" t="b">
        <f t="shared" si="1"/>
        <v>0</v>
      </c>
      <c r="G17" s="343">
        <f t="shared" si="2"/>
        <v>1</v>
      </c>
      <c r="H17" s="371" t="str">
        <f t="shared" si="3"/>
        <v/>
      </c>
      <c r="I17" s="371" t="str">
        <f t="shared" si="4"/>
        <v/>
      </c>
    </row>
    <row r="18" spans="1:9">
      <c r="A18" s="37">
        <v>9</v>
      </c>
      <c r="B18" s="6"/>
      <c r="C18" s="6"/>
      <c r="D18" s="211"/>
      <c r="E18" s="16" t="str">
        <f t="shared" si="0"/>
        <v/>
      </c>
      <c r="F18" s="342" t="b">
        <f t="shared" si="1"/>
        <v>0</v>
      </c>
      <c r="G18" s="343">
        <f t="shared" si="2"/>
        <v>1</v>
      </c>
      <c r="H18" s="371" t="str">
        <f t="shared" si="3"/>
        <v/>
      </c>
      <c r="I18" s="371" t="str">
        <f t="shared" si="4"/>
        <v/>
      </c>
    </row>
    <row r="19" spans="1:9">
      <c r="A19" s="37">
        <v>10</v>
      </c>
      <c r="B19" s="6"/>
      <c r="C19" s="6"/>
      <c r="D19" s="211"/>
      <c r="E19" s="16" t="str">
        <f t="shared" si="0"/>
        <v/>
      </c>
      <c r="F19" s="342" t="b">
        <f t="shared" si="1"/>
        <v>0</v>
      </c>
      <c r="G19" s="343">
        <f t="shared" si="2"/>
        <v>1</v>
      </c>
      <c r="H19" s="371" t="str">
        <f t="shared" si="3"/>
        <v/>
      </c>
      <c r="I19" s="371" t="str">
        <f t="shared" si="4"/>
        <v/>
      </c>
    </row>
    <row r="20" spans="1:9">
      <c r="A20" s="37">
        <v>11</v>
      </c>
      <c r="B20" s="6"/>
      <c r="C20" s="6"/>
      <c r="D20" s="211"/>
      <c r="E20" s="16" t="str">
        <f t="shared" si="0"/>
        <v/>
      </c>
      <c r="F20" s="342" t="b">
        <f t="shared" si="1"/>
        <v>0</v>
      </c>
      <c r="G20" s="343">
        <f t="shared" si="2"/>
        <v>1</v>
      </c>
      <c r="H20" s="371" t="str">
        <f t="shared" si="3"/>
        <v/>
      </c>
      <c r="I20" s="371" t="str">
        <f t="shared" si="4"/>
        <v/>
      </c>
    </row>
    <row r="21" spans="1:9">
      <c r="A21" s="37">
        <v>12</v>
      </c>
      <c r="B21" s="6"/>
      <c r="C21" s="6"/>
      <c r="D21" s="211"/>
      <c r="E21" s="16" t="str">
        <f t="shared" si="0"/>
        <v/>
      </c>
      <c r="F21" s="342" t="b">
        <f t="shared" si="1"/>
        <v>0</v>
      </c>
      <c r="G21" s="343">
        <f t="shared" si="2"/>
        <v>1</v>
      </c>
      <c r="H21" s="371" t="str">
        <f t="shared" si="3"/>
        <v/>
      </c>
      <c r="I21" s="371" t="str">
        <f t="shared" si="4"/>
        <v/>
      </c>
    </row>
    <row r="22" spans="1:9">
      <c r="A22" s="37">
        <v>13</v>
      </c>
      <c r="B22" s="6"/>
      <c r="C22" s="6"/>
      <c r="D22" s="211"/>
      <c r="E22" s="16" t="str">
        <f t="shared" si="0"/>
        <v/>
      </c>
      <c r="F22" s="342" t="b">
        <f t="shared" si="1"/>
        <v>0</v>
      </c>
      <c r="G22" s="343">
        <f t="shared" si="2"/>
        <v>1</v>
      </c>
      <c r="H22" s="371" t="str">
        <f t="shared" si="3"/>
        <v/>
      </c>
      <c r="I22" s="371" t="str">
        <f t="shared" si="4"/>
        <v/>
      </c>
    </row>
    <row r="23" spans="1:9">
      <c r="A23" s="37">
        <v>14</v>
      </c>
      <c r="B23" s="6"/>
      <c r="C23" s="6"/>
      <c r="D23" s="211"/>
      <c r="E23" s="16" t="str">
        <f t="shared" si="0"/>
        <v/>
      </c>
      <c r="F23" s="342" t="b">
        <f t="shared" si="1"/>
        <v>0</v>
      </c>
      <c r="G23" s="343">
        <f t="shared" si="2"/>
        <v>1</v>
      </c>
      <c r="H23" s="371" t="str">
        <f t="shared" si="3"/>
        <v/>
      </c>
      <c r="I23" s="371" t="str">
        <f t="shared" si="4"/>
        <v/>
      </c>
    </row>
    <row r="24" spans="1:9">
      <c r="A24" s="37">
        <v>15</v>
      </c>
      <c r="B24" s="6"/>
      <c r="C24" s="6"/>
      <c r="D24" s="211"/>
      <c r="E24" s="16" t="str">
        <f t="shared" si="0"/>
        <v/>
      </c>
      <c r="F24" s="342" t="b">
        <f t="shared" si="1"/>
        <v>0</v>
      </c>
      <c r="G24" s="343">
        <f t="shared" si="2"/>
        <v>1</v>
      </c>
      <c r="H24" s="371" t="str">
        <f t="shared" si="3"/>
        <v/>
      </c>
      <c r="I24" s="371" t="str">
        <f t="shared" si="4"/>
        <v/>
      </c>
    </row>
    <row r="25" spans="1:9">
      <c r="A25" s="37">
        <v>16</v>
      </c>
      <c r="B25" s="6"/>
      <c r="C25" s="6"/>
      <c r="D25" s="211"/>
      <c r="E25" s="16" t="str">
        <f t="shared" si="0"/>
        <v/>
      </c>
      <c r="F25" s="342" t="b">
        <f t="shared" si="1"/>
        <v>0</v>
      </c>
      <c r="G25" s="343">
        <f t="shared" si="2"/>
        <v>1</v>
      </c>
      <c r="H25" s="371" t="str">
        <f t="shared" si="3"/>
        <v/>
      </c>
      <c r="I25" s="371" t="str">
        <f t="shared" si="4"/>
        <v/>
      </c>
    </row>
    <row r="26" spans="1:9">
      <c r="A26" s="37">
        <v>17</v>
      </c>
      <c r="B26" s="6"/>
      <c r="C26" s="6"/>
      <c r="D26" s="211"/>
      <c r="E26" s="16" t="str">
        <f t="shared" si="0"/>
        <v/>
      </c>
      <c r="F26" s="342" t="b">
        <f t="shared" si="1"/>
        <v>0</v>
      </c>
      <c r="G26" s="343">
        <f t="shared" si="2"/>
        <v>1</v>
      </c>
      <c r="H26" s="371" t="str">
        <f t="shared" si="3"/>
        <v/>
      </c>
      <c r="I26" s="371" t="str">
        <f t="shared" si="4"/>
        <v/>
      </c>
    </row>
    <row r="27" spans="1:9">
      <c r="A27" s="37">
        <v>18</v>
      </c>
      <c r="B27" s="6"/>
      <c r="C27" s="6"/>
      <c r="D27" s="211"/>
      <c r="E27" s="16" t="str">
        <f t="shared" si="0"/>
        <v/>
      </c>
      <c r="F27" s="342" t="b">
        <f t="shared" si="1"/>
        <v>0</v>
      </c>
      <c r="G27" s="343">
        <f t="shared" si="2"/>
        <v>1</v>
      </c>
      <c r="H27" s="371" t="str">
        <f t="shared" si="3"/>
        <v/>
      </c>
      <c r="I27" s="371" t="str">
        <f t="shared" si="4"/>
        <v/>
      </c>
    </row>
    <row r="28" spans="1:9">
      <c r="A28" s="37">
        <v>19</v>
      </c>
      <c r="B28" s="6"/>
      <c r="C28" s="6"/>
      <c r="D28" s="211"/>
      <c r="E28" s="16" t="str">
        <f t="shared" si="0"/>
        <v/>
      </c>
      <c r="F28" s="342" t="b">
        <f t="shared" si="1"/>
        <v>0</v>
      </c>
      <c r="G28" s="343">
        <f t="shared" si="2"/>
        <v>1</v>
      </c>
      <c r="H28" s="371" t="str">
        <f t="shared" si="3"/>
        <v/>
      </c>
      <c r="I28" s="371" t="str">
        <f t="shared" si="4"/>
        <v/>
      </c>
    </row>
    <row r="29" spans="1:9">
      <c r="A29" s="37">
        <v>20</v>
      </c>
      <c r="B29" s="6"/>
      <c r="C29" s="6"/>
      <c r="D29" s="211"/>
      <c r="E29" s="16" t="str">
        <f t="shared" si="0"/>
        <v/>
      </c>
      <c r="F29" s="342" t="b">
        <f t="shared" si="1"/>
        <v>0</v>
      </c>
      <c r="G29" s="343">
        <f t="shared" si="2"/>
        <v>1</v>
      </c>
      <c r="H29" s="371" t="str">
        <f t="shared" si="3"/>
        <v/>
      </c>
      <c r="I29" s="371" t="str">
        <f t="shared" si="4"/>
        <v/>
      </c>
    </row>
    <row r="30" spans="1:9">
      <c r="A30" s="37">
        <v>21</v>
      </c>
      <c r="B30" s="6"/>
      <c r="C30" s="6"/>
      <c r="D30" s="211"/>
      <c r="E30" s="16" t="str">
        <f t="shared" si="0"/>
        <v/>
      </c>
      <c r="F30" s="342" t="b">
        <f t="shared" si="1"/>
        <v>0</v>
      </c>
      <c r="G30" s="343">
        <f t="shared" si="2"/>
        <v>1</v>
      </c>
      <c r="H30" s="371" t="str">
        <f t="shared" si="3"/>
        <v/>
      </c>
      <c r="I30" s="371" t="str">
        <f t="shared" si="4"/>
        <v/>
      </c>
    </row>
    <row r="31" spans="1:9">
      <c r="A31" s="37">
        <v>22</v>
      </c>
      <c r="B31" s="6"/>
      <c r="C31" s="6"/>
      <c r="D31" s="211"/>
      <c r="E31" s="16" t="str">
        <f t="shared" si="0"/>
        <v/>
      </c>
      <c r="F31" s="342" t="b">
        <f t="shared" si="1"/>
        <v>0</v>
      </c>
      <c r="G31" s="343">
        <f t="shared" si="2"/>
        <v>1</v>
      </c>
      <c r="H31" s="371" t="str">
        <f t="shared" si="3"/>
        <v/>
      </c>
      <c r="I31" s="371" t="str">
        <f t="shared" si="4"/>
        <v/>
      </c>
    </row>
    <row r="32" spans="1:9">
      <c r="A32" s="37">
        <v>23</v>
      </c>
      <c r="B32" s="6"/>
      <c r="C32" s="6"/>
      <c r="D32" s="211"/>
      <c r="E32" s="16" t="str">
        <f t="shared" si="0"/>
        <v/>
      </c>
      <c r="F32" s="342" t="b">
        <f t="shared" si="1"/>
        <v>0</v>
      </c>
      <c r="G32" s="343">
        <f t="shared" si="2"/>
        <v>1</v>
      </c>
      <c r="H32" s="371" t="str">
        <f t="shared" si="3"/>
        <v/>
      </c>
      <c r="I32" s="371" t="str">
        <f t="shared" si="4"/>
        <v/>
      </c>
    </row>
    <row r="33" spans="1:9">
      <c r="A33" s="37">
        <v>24</v>
      </c>
      <c r="B33" s="6"/>
      <c r="C33" s="6"/>
      <c r="D33" s="211"/>
      <c r="E33" s="16" t="str">
        <f t="shared" si="0"/>
        <v/>
      </c>
      <c r="F33" s="342" t="b">
        <f t="shared" si="1"/>
        <v>0</v>
      </c>
      <c r="G33" s="343">
        <f t="shared" si="2"/>
        <v>1</v>
      </c>
      <c r="H33" s="371" t="str">
        <f t="shared" si="3"/>
        <v/>
      </c>
      <c r="I33" s="371" t="str">
        <f t="shared" si="4"/>
        <v/>
      </c>
    </row>
    <row r="34" spans="1:9">
      <c r="A34" s="37">
        <v>25</v>
      </c>
      <c r="B34" s="6"/>
      <c r="C34" s="6"/>
      <c r="D34" s="211"/>
      <c r="E34" s="16" t="str">
        <f t="shared" si="0"/>
        <v/>
      </c>
      <c r="F34" s="342" t="b">
        <f t="shared" si="1"/>
        <v>0</v>
      </c>
      <c r="G34" s="343">
        <f t="shared" si="2"/>
        <v>1</v>
      </c>
      <c r="H34" s="371" t="str">
        <f t="shared" si="3"/>
        <v/>
      </c>
      <c r="I34" s="371" t="str">
        <f t="shared" si="4"/>
        <v/>
      </c>
    </row>
    <row r="35" spans="1:9">
      <c r="A35" s="37">
        <v>26</v>
      </c>
      <c r="B35" s="6"/>
      <c r="C35" s="6"/>
      <c r="D35" s="211"/>
      <c r="E35" s="16" t="str">
        <f t="shared" si="0"/>
        <v/>
      </c>
      <c r="F35" s="342" t="b">
        <f t="shared" si="1"/>
        <v>0</v>
      </c>
      <c r="G35" s="343">
        <f t="shared" si="2"/>
        <v>1</v>
      </c>
      <c r="H35" s="371" t="str">
        <f t="shared" si="3"/>
        <v/>
      </c>
      <c r="I35" s="371" t="str">
        <f t="shared" si="4"/>
        <v/>
      </c>
    </row>
    <row r="36" spans="1:9">
      <c r="A36" s="37">
        <v>27</v>
      </c>
      <c r="B36" s="6"/>
      <c r="C36" s="6"/>
      <c r="D36" s="211"/>
      <c r="E36" s="16" t="str">
        <f t="shared" si="0"/>
        <v/>
      </c>
      <c r="F36" s="342" t="b">
        <f t="shared" si="1"/>
        <v>0</v>
      </c>
      <c r="G36" s="343">
        <f t="shared" si="2"/>
        <v>1</v>
      </c>
      <c r="H36" s="371" t="str">
        <f t="shared" si="3"/>
        <v/>
      </c>
      <c r="I36" s="371" t="str">
        <f t="shared" si="4"/>
        <v/>
      </c>
    </row>
    <row r="37" spans="1:9">
      <c r="A37" s="37">
        <v>28</v>
      </c>
      <c r="B37" s="6"/>
      <c r="C37" s="6"/>
      <c r="D37" s="211"/>
      <c r="E37" s="16" t="str">
        <f t="shared" si="0"/>
        <v/>
      </c>
      <c r="F37" s="342" t="b">
        <f t="shared" si="1"/>
        <v>0</v>
      </c>
      <c r="G37" s="343">
        <f t="shared" si="2"/>
        <v>1</v>
      </c>
      <c r="H37" s="371" t="str">
        <f t="shared" si="3"/>
        <v/>
      </c>
      <c r="I37" s="371" t="str">
        <f t="shared" si="4"/>
        <v/>
      </c>
    </row>
    <row r="38" spans="1:9">
      <c r="A38" s="37">
        <v>29</v>
      </c>
      <c r="B38" s="6"/>
      <c r="C38" s="6"/>
      <c r="D38" s="211"/>
      <c r="E38" s="16" t="str">
        <f t="shared" si="0"/>
        <v/>
      </c>
      <c r="F38" s="342" t="b">
        <f t="shared" si="1"/>
        <v>0</v>
      </c>
      <c r="G38" s="343">
        <f t="shared" si="2"/>
        <v>1</v>
      </c>
      <c r="H38" s="371" t="str">
        <f t="shared" si="3"/>
        <v/>
      </c>
      <c r="I38" s="371" t="str">
        <f t="shared" si="4"/>
        <v/>
      </c>
    </row>
    <row r="39" spans="1:9">
      <c r="A39" s="37">
        <v>30</v>
      </c>
      <c r="B39" s="6"/>
      <c r="C39" s="6"/>
      <c r="D39" s="211"/>
      <c r="E39" s="16" t="str">
        <f t="shared" si="0"/>
        <v/>
      </c>
      <c r="F39" s="342" t="b">
        <f t="shared" si="1"/>
        <v>0</v>
      </c>
      <c r="G39" s="343">
        <f t="shared" si="2"/>
        <v>1</v>
      </c>
      <c r="H39" s="371" t="str">
        <f t="shared" si="3"/>
        <v/>
      </c>
      <c r="I39" s="371" t="str">
        <f t="shared" si="4"/>
        <v/>
      </c>
    </row>
    <row r="40" spans="1:9">
      <c r="A40" s="37">
        <v>31</v>
      </c>
      <c r="B40" s="6"/>
      <c r="C40" s="6"/>
      <c r="D40" s="211"/>
      <c r="E40" s="16" t="str">
        <f t="shared" si="0"/>
        <v/>
      </c>
      <c r="F40" s="342" t="b">
        <f t="shared" si="1"/>
        <v>0</v>
      </c>
      <c r="G40" s="343">
        <f t="shared" si="2"/>
        <v>1</v>
      </c>
      <c r="H40" s="371" t="str">
        <f t="shared" si="3"/>
        <v/>
      </c>
      <c r="I40" s="371" t="str">
        <f t="shared" si="4"/>
        <v/>
      </c>
    </row>
    <row r="41" spans="1:9">
      <c r="A41" s="37">
        <v>32</v>
      </c>
      <c r="B41" s="6"/>
      <c r="C41" s="6"/>
      <c r="D41" s="211"/>
      <c r="E41" s="16" t="str">
        <f t="shared" si="0"/>
        <v/>
      </c>
      <c r="F41" s="342" t="b">
        <f t="shared" si="1"/>
        <v>0</v>
      </c>
      <c r="G41" s="343">
        <f t="shared" si="2"/>
        <v>1</v>
      </c>
      <c r="H41" s="371" t="str">
        <f t="shared" si="3"/>
        <v/>
      </c>
      <c r="I41" s="371" t="str">
        <f t="shared" si="4"/>
        <v/>
      </c>
    </row>
    <row r="42" spans="1:9">
      <c r="A42" s="37">
        <v>33</v>
      </c>
      <c r="B42" s="6"/>
      <c r="C42" s="6"/>
      <c r="D42" s="211"/>
      <c r="E42" s="16" t="str">
        <f t="shared" si="0"/>
        <v/>
      </c>
      <c r="F42" s="342" t="b">
        <f t="shared" si="1"/>
        <v>0</v>
      </c>
      <c r="G42" s="343">
        <f t="shared" si="2"/>
        <v>1</v>
      </c>
      <c r="H42" s="371" t="str">
        <f t="shared" si="3"/>
        <v/>
      </c>
      <c r="I42" s="371" t="str">
        <f t="shared" si="4"/>
        <v/>
      </c>
    </row>
    <row r="43" spans="1:9">
      <c r="A43" s="37">
        <v>34</v>
      </c>
      <c r="B43" s="6"/>
      <c r="C43" s="6"/>
      <c r="D43" s="211"/>
      <c r="E43" s="16" t="str">
        <f t="shared" si="0"/>
        <v/>
      </c>
      <c r="F43" s="342" t="b">
        <f t="shared" si="1"/>
        <v>0</v>
      </c>
      <c r="G43" s="343">
        <f t="shared" si="2"/>
        <v>1</v>
      </c>
      <c r="H43" s="371" t="str">
        <f t="shared" si="3"/>
        <v/>
      </c>
      <c r="I43" s="371" t="str">
        <f t="shared" si="4"/>
        <v/>
      </c>
    </row>
    <row r="44" spans="1:9">
      <c r="A44" s="37">
        <v>35</v>
      </c>
      <c r="B44" s="6"/>
      <c r="C44" s="6"/>
      <c r="D44" s="211"/>
      <c r="E44" s="16" t="str">
        <f t="shared" si="0"/>
        <v/>
      </c>
      <c r="F44" s="342" t="b">
        <f t="shared" si="1"/>
        <v>0</v>
      </c>
      <c r="G44" s="343">
        <f t="shared" si="2"/>
        <v>1</v>
      </c>
      <c r="H44" s="371" t="str">
        <f t="shared" si="3"/>
        <v/>
      </c>
      <c r="I44" s="371" t="str">
        <f t="shared" si="4"/>
        <v/>
      </c>
    </row>
    <row r="45" spans="1:9">
      <c r="A45" s="37">
        <v>36</v>
      </c>
      <c r="B45" s="6"/>
      <c r="C45" s="6"/>
      <c r="D45" s="211"/>
      <c r="E45" s="16" t="str">
        <f t="shared" si="0"/>
        <v/>
      </c>
      <c r="F45" s="342" t="b">
        <f t="shared" si="1"/>
        <v>0</v>
      </c>
      <c r="G45" s="343">
        <f t="shared" si="2"/>
        <v>1</v>
      </c>
      <c r="H45" s="371" t="str">
        <f t="shared" si="3"/>
        <v/>
      </c>
      <c r="I45" s="371" t="str">
        <f t="shared" si="4"/>
        <v/>
      </c>
    </row>
    <row r="46" spans="1:9">
      <c r="A46" s="37">
        <v>37</v>
      </c>
      <c r="B46" s="6"/>
      <c r="C46" s="6"/>
      <c r="D46" s="211"/>
      <c r="E46" s="16" t="str">
        <f t="shared" si="0"/>
        <v/>
      </c>
      <c r="F46" s="342" t="b">
        <f t="shared" si="1"/>
        <v>0</v>
      </c>
      <c r="G46" s="343">
        <f t="shared" si="2"/>
        <v>1</v>
      </c>
      <c r="H46" s="371" t="str">
        <f t="shared" si="3"/>
        <v/>
      </c>
      <c r="I46" s="371" t="str">
        <f t="shared" si="4"/>
        <v/>
      </c>
    </row>
    <row r="47" spans="1:9">
      <c r="A47" s="37">
        <v>38</v>
      </c>
      <c r="B47" s="6"/>
      <c r="C47" s="6"/>
      <c r="D47" s="211"/>
      <c r="E47" s="16" t="str">
        <f t="shared" si="0"/>
        <v/>
      </c>
      <c r="F47" s="342" t="b">
        <f t="shared" si="1"/>
        <v>0</v>
      </c>
      <c r="G47" s="343">
        <f t="shared" si="2"/>
        <v>1</v>
      </c>
      <c r="H47" s="371" t="str">
        <f t="shared" si="3"/>
        <v/>
      </c>
      <c r="I47" s="371" t="str">
        <f t="shared" si="4"/>
        <v/>
      </c>
    </row>
    <row r="48" spans="1:9">
      <c r="A48" s="37">
        <v>39</v>
      </c>
      <c r="B48" s="6"/>
      <c r="C48" s="6"/>
      <c r="D48" s="211"/>
      <c r="E48" s="16" t="str">
        <f t="shared" si="0"/>
        <v/>
      </c>
      <c r="F48" s="342" t="b">
        <f t="shared" si="1"/>
        <v>0</v>
      </c>
      <c r="G48" s="343">
        <f t="shared" si="2"/>
        <v>1</v>
      </c>
      <c r="H48" s="371" t="str">
        <f t="shared" si="3"/>
        <v/>
      </c>
      <c r="I48" s="371" t="str">
        <f t="shared" si="4"/>
        <v/>
      </c>
    </row>
    <row r="49" spans="1:9">
      <c r="A49" s="37">
        <v>40</v>
      </c>
      <c r="B49" s="6"/>
      <c r="C49" s="6"/>
      <c r="D49" s="211"/>
      <c r="E49" s="16" t="str">
        <f t="shared" si="0"/>
        <v/>
      </c>
      <c r="F49" s="342" t="b">
        <f t="shared" si="1"/>
        <v>0</v>
      </c>
      <c r="G49" s="343">
        <f t="shared" si="2"/>
        <v>1</v>
      </c>
      <c r="H49" s="371" t="str">
        <f t="shared" si="3"/>
        <v/>
      </c>
      <c r="I49" s="371" t="str">
        <f t="shared" si="4"/>
        <v/>
      </c>
    </row>
    <row r="50" spans="1:9">
      <c r="A50" s="37">
        <v>41</v>
      </c>
      <c r="B50" s="6"/>
      <c r="C50" s="6"/>
      <c r="D50" s="211"/>
      <c r="E50" s="16" t="str">
        <f t="shared" si="0"/>
        <v/>
      </c>
      <c r="F50" s="342" t="b">
        <f t="shared" si="1"/>
        <v>0</v>
      </c>
      <c r="G50" s="343">
        <f t="shared" si="2"/>
        <v>1</v>
      </c>
      <c r="H50" s="371" t="str">
        <f t="shared" si="3"/>
        <v/>
      </c>
      <c r="I50" s="371" t="str">
        <f t="shared" si="4"/>
        <v/>
      </c>
    </row>
    <row r="51" spans="1:9">
      <c r="A51" s="37">
        <v>42</v>
      </c>
      <c r="B51" s="6"/>
      <c r="C51" s="6"/>
      <c r="D51" s="211"/>
      <c r="E51" s="16" t="str">
        <f t="shared" si="0"/>
        <v/>
      </c>
      <c r="F51" s="342" t="b">
        <f t="shared" si="1"/>
        <v>0</v>
      </c>
      <c r="G51" s="343">
        <f t="shared" si="2"/>
        <v>1</v>
      </c>
      <c r="H51" s="371" t="str">
        <f t="shared" si="3"/>
        <v/>
      </c>
      <c r="I51" s="371" t="str">
        <f t="shared" si="4"/>
        <v/>
      </c>
    </row>
    <row r="52" spans="1:9">
      <c r="A52" s="37">
        <v>43</v>
      </c>
      <c r="B52" s="6"/>
      <c r="C52" s="6"/>
      <c r="D52" s="211"/>
      <c r="E52" s="16" t="str">
        <f t="shared" si="0"/>
        <v/>
      </c>
      <c r="F52" s="342" t="b">
        <f t="shared" si="1"/>
        <v>0</v>
      </c>
      <c r="G52" s="343">
        <f t="shared" si="2"/>
        <v>1</v>
      </c>
      <c r="H52" s="371" t="str">
        <f t="shared" si="3"/>
        <v/>
      </c>
      <c r="I52" s="371" t="str">
        <f t="shared" si="4"/>
        <v/>
      </c>
    </row>
    <row r="53" spans="1:9">
      <c r="A53" s="37">
        <v>44</v>
      </c>
      <c r="B53" s="6"/>
      <c r="C53" s="6"/>
      <c r="D53" s="211"/>
      <c r="E53" s="16" t="str">
        <f t="shared" si="0"/>
        <v/>
      </c>
      <c r="F53" s="342" t="b">
        <f t="shared" si="1"/>
        <v>0</v>
      </c>
      <c r="G53" s="343">
        <f t="shared" si="2"/>
        <v>1</v>
      </c>
      <c r="H53" s="371" t="str">
        <f t="shared" si="3"/>
        <v/>
      </c>
      <c r="I53" s="371" t="str">
        <f t="shared" si="4"/>
        <v/>
      </c>
    </row>
    <row r="54" spans="1:9">
      <c r="A54" s="37">
        <v>45</v>
      </c>
      <c r="B54" s="6"/>
      <c r="C54" s="6"/>
      <c r="D54" s="211"/>
      <c r="E54" s="16" t="str">
        <f t="shared" si="0"/>
        <v/>
      </c>
      <c r="F54" s="342" t="b">
        <f t="shared" si="1"/>
        <v>0</v>
      </c>
      <c r="G54" s="343">
        <f t="shared" si="2"/>
        <v>1</v>
      </c>
      <c r="H54" s="371" t="str">
        <f t="shared" si="3"/>
        <v/>
      </c>
      <c r="I54" s="371" t="str">
        <f t="shared" si="4"/>
        <v/>
      </c>
    </row>
    <row r="55" spans="1:9">
      <c r="A55" s="37">
        <v>46</v>
      </c>
      <c r="B55" s="6"/>
      <c r="C55" s="6"/>
      <c r="D55" s="211"/>
      <c r="E55" s="16" t="str">
        <f t="shared" si="0"/>
        <v/>
      </c>
      <c r="F55" s="342" t="b">
        <f t="shared" si="1"/>
        <v>0</v>
      </c>
      <c r="G55" s="343">
        <f t="shared" si="2"/>
        <v>1</v>
      </c>
      <c r="H55" s="371" t="str">
        <f t="shared" si="3"/>
        <v/>
      </c>
      <c r="I55" s="371" t="str">
        <f t="shared" si="4"/>
        <v/>
      </c>
    </row>
    <row r="56" spans="1:9">
      <c r="A56" s="37">
        <v>47</v>
      </c>
      <c r="B56" s="6"/>
      <c r="C56" s="6"/>
      <c r="D56" s="211"/>
      <c r="E56" s="16" t="str">
        <f t="shared" si="0"/>
        <v/>
      </c>
      <c r="F56" s="342" t="b">
        <f t="shared" si="1"/>
        <v>0</v>
      </c>
      <c r="G56" s="343">
        <f t="shared" si="2"/>
        <v>1</v>
      </c>
      <c r="H56" s="371" t="str">
        <f t="shared" si="3"/>
        <v/>
      </c>
      <c r="I56" s="371" t="str">
        <f t="shared" si="4"/>
        <v/>
      </c>
    </row>
    <row r="57" spans="1:9">
      <c r="A57" s="37">
        <v>48</v>
      </c>
      <c r="B57" s="6"/>
      <c r="C57" s="6"/>
      <c r="D57" s="211"/>
      <c r="E57" s="16" t="str">
        <f t="shared" si="0"/>
        <v/>
      </c>
      <c r="F57" s="342" t="b">
        <f t="shared" si="1"/>
        <v>0</v>
      </c>
      <c r="G57" s="343">
        <f t="shared" si="2"/>
        <v>1</v>
      </c>
      <c r="H57" s="371" t="str">
        <f t="shared" si="3"/>
        <v/>
      </c>
      <c r="I57" s="371" t="str">
        <f t="shared" si="4"/>
        <v/>
      </c>
    </row>
    <row r="58" spans="1:9">
      <c r="A58" s="37">
        <v>49</v>
      </c>
      <c r="B58" s="6"/>
      <c r="C58" s="6"/>
      <c r="D58" s="211"/>
      <c r="E58" s="16" t="str">
        <f t="shared" si="0"/>
        <v/>
      </c>
      <c r="F58" s="342" t="b">
        <f t="shared" si="1"/>
        <v>0</v>
      </c>
      <c r="G58" s="343">
        <f t="shared" si="2"/>
        <v>1</v>
      </c>
      <c r="H58" s="371" t="str">
        <f t="shared" si="3"/>
        <v/>
      </c>
      <c r="I58" s="371" t="str">
        <f t="shared" si="4"/>
        <v/>
      </c>
    </row>
    <row r="59" spans="1:9">
      <c r="A59" s="37">
        <v>50</v>
      </c>
      <c r="B59" s="6"/>
      <c r="C59" s="6"/>
      <c r="D59" s="211"/>
      <c r="E59" s="16" t="str">
        <f t="shared" si="0"/>
        <v/>
      </c>
      <c r="F59" s="342" t="b">
        <f t="shared" si="1"/>
        <v>0</v>
      </c>
      <c r="G59" s="343">
        <f t="shared" si="2"/>
        <v>1</v>
      </c>
      <c r="H59" s="371" t="str">
        <f t="shared" si="3"/>
        <v/>
      </c>
      <c r="I59" s="371" t="str">
        <f t="shared" si="4"/>
        <v/>
      </c>
    </row>
    <row r="60" spans="1:9">
      <c r="A60" s="37">
        <v>51</v>
      </c>
      <c r="B60" s="6"/>
      <c r="C60" s="6"/>
      <c r="D60" s="211"/>
      <c r="E60" s="16" t="str">
        <f t="shared" si="0"/>
        <v/>
      </c>
      <c r="F60" s="342" t="b">
        <f t="shared" si="1"/>
        <v>0</v>
      </c>
      <c r="G60" s="343">
        <f t="shared" si="2"/>
        <v>1</v>
      </c>
      <c r="H60" s="371" t="str">
        <f t="shared" si="3"/>
        <v/>
      </c>
      <c r="I60" s="371" t="str">
        <f t="shared" si="4"/>
        <v/>
      </c>
    </row>
    <row r="61" spans="1:9">
      <c r="A61" s="37">
        <v>52</v>
      </c>
      <c r="B61" s="6"/>
      <c r="C61" s="6"/>
      <c r="D61" s="211"/>
      <c r="E61" s="16" t="str">
        <f t="shared" si="0"/>
        <v/>
      </c>
      <c r="F61" s="342" t="b">
        <f t="shared" si="1"/>
        <v>0</v>
      </c>
      <c r="G61" s="343">
        <f t="shared" si="2"/>
        <v>1</v>
      </c>
      <c r="H61" s="371" t="str">
        <f t="shared" si="3"/>
        <v/>
      </c>
      <c r="I61" s="371" t="str">
        <f t="shared" si="4"/>
        <v/>
      </c>
    </row>
    <row r="62" spans="1:9">
      <c r="A62" s="37">
        <v>53</v>
      </c>
      <c r="B62" s="6"/>
      <c r="C62" s="6"/>
      <c r="D62" s="211"/>
      <c r="E62" s="16" t="str">
        <f t="shared" si="0"/>
        <v/>
      </c>
      <c r="F62" s="342" t="b">
        <f t="shared" si="1"/>
        <v>0</v>
      </c>
      <c r="G62" s="343">
        <f t="shared" si="2"/>
        <v>1</v>
      </c>
      <c r="H62" s="371" t="str">
        <f t="shared" si="3"/>
        <v/>
      </c>
      <c r="I62" s="371" t="str">
        <f t="shared" si="4"/>
        <v/>
      </c>
    </row>
    <row r="63" spans="1:9">
      <c r="A63" s="37">
        <v>54</v>
      </c>
      <c r="B63" s="6"/>
      <c r="C63" s="6"/>
      <c r="D63" s="211"/>
      <c r="E63" s="16" t="str">
        <f t="shared" si="0"/>
        <v/>
      </c>
      <c r="F63" s="342" t="b">
        <f t="shared" si="1"/>
        <v>0</v>
      </c>
      <c r="G63" s="343">
        <f t="shared" si="2"/>
        <v>1</v>
      </c>
      <c r="H63" s="371" t="str">
        <f t="shared" si="3"/>
        <v/>
      </c>
      <c r="I63" s="371" t="str">
        <f t="shared" si="4"/>
        <v/>
      </c>
    </row>
    <row r="64" spans="1:9">
      <c r="A64" s="37">
        <v>55</v>
      </c>
      <c r="B64" s="6"/>
      <c r="C64" s="6"/>
      <c r="D64" s="211"/>
      <c r="E64" s="16" t="str">
        <f t="shared" si="0"/>
        <v/>
      </c>
      <c r="F64" s="342" t="b">
        <f t="shared" si="1"/>
        <v>0</v>
      </c>
      <c r="G64" s="343">
        <f t="shared" si="2"/>
        <v>1</v>
      </c>
      <c r="H64" s="371" t="str">
        <f t="shared" si="3"/>
        <v/>
      </c>
      <c r="I64" s="371" t="str">
        <f t="shared" si="4"/>
        <v/>
      </c>
    </row>
    <row r="65" spans="1:9">
      <c r="A65" s="37">
        <v>56</v>
      </c>
      <c r="B65" s="6"/>
      <c r="C65" s="6"/>
      <c r="D65" s="211"/>
      <c r="E65" s="16" t="str">
        <f t="shared" si="0"/>
        <v/>
      </c>
      <c r="F65" s="342" t="b">
        <f t="shared" si="1"/>
        <v>0</v>
      </c>
      <c r="G65" s="343">
        <f t="shared" si="2"/>
        <v>1</v>
      </c>
      <c r="H65" s="371" t="str">
        <f t="shared" si="3"/>
        <v/>
      </c>
      <c r="I65" s="371" t="str">
        <f t="shared" si="4"/>
        <v/>
      </c>
    </row>
    <row r="66" spans="1:9">
      <c r="A66" s="37">
        <v>57</v>
      </c>
      <c r="B66" s="6"/>
      <c r="C66" s="6"/>
      <c r="D66" s="211"/>
      <c r="E66" s="16" t="str">
        <f t="shared" si="0"/>
        <v/>
      </c>
      <c r="F66" s="342" t="b">
        <f t="shared" si="1"/>
        <v>0</v>
      </c>
      <c r="G66" s="343">
        <f t="shared" si="2"/>
        <v>1</v>
      </c>
      <c r="H66" s="371" t="str">
        <f t="shared" si="3"/>
        <v/>
      </c>
      <c r="I66" s="371" t="str">
        <f t="shared" si="4"/>
        <v/>
      </c>
    </row>
    <row r="67" spans="1:9">
      <c r="A67" s="37">
        <v>58</v>
      </c>
      <c r="B67" s="6"/>
      <c r="C67" s="6"/>
      <c r="D67" s="211"/>
      <c r="E67" s="16" t="str">
        <f t="shared" si="0"/>
        <v/>
      </c>
      <c r="F67" s="342" t="b">
        <f t="shared" si="1"/>
        <v>0</v>
      </c>
      <c r="G67" s="343">
        <f t="shared" si="2"/>
        <v>1</v>
      </c>
      <c r="H67" s="371" t="str">
        <f t="shared" si="3"/>
        <v/>
      </c>
      <c r="I67" s="371" t="str">
        <f t="shared" si="4"/>
        <v/>
      </c>
    </row>
    <row r="68" spans="1:9">
      <c r="A68" s="37">
        <v>59</v>
      </c>
      <c r="B68" s="6"/>
      <c r="C68" s="6"/>
      <c r="D68" s="211"/>
      <c r="E68" s="16" t="str">
        <f t="shared" si="0"/>
        <v/>
      </c>
      <c r="F68" s="342" t="b">
        <f t="shared" si="1"/>
        <v>0</v>
      </c>
      <c r="G68" s="343">
        <f t="shared" si="2"/>
        <v>1</v>
      </c>
      <c r="H68" s="371" t="str">
        <f t="shared" si="3"/>
        <v/>
      </c>
      <c r="I68" s="371" t="str">
        <f t="shared" si="4"/>
        <v/>
      </c>
    </row>
    <row r="69" spans="1:9">
      <c r="A69" s="37">
        <v>60</v>
      </c>
      <c r="B69" s="6"/>
      <c r="C69" s="6"/>
      <c r="D69" s="211"/>
      <c r="E69" s="16" t="str">
        <f t="shared" si="0"/>
        <v/>
      </c>
      <c r="F69" s="342" t="b">
        <f t="shared" si="1"/>
        <v>0</v>
      </c>
      <c r="G69" s="343">
        <f t="shared" si="2"/>
        <v>1</v>
      </c>
      <c r="H69" s="371" t="str">
        <f t="shared" si="3"/>
        <v/>
      </c>
      <c r="I69" s="371" t="str">
        <f t="shared" si="4"/>
        <v/>
      </c>
    </row>
    <row r="70" spans="1:9">
      <c r="A70" s="37">
        <v>61</v>
      </c>
      <c r="B70" s="6"/>
      <c r="C70" s="6"/>
      <c r="D70" s="211"/>
      <c r="E70" s="16" t="str">
        <f t="shared" si="0"/>
        <v/>
      </c>
      <c r="F70" s="342" t="b">
        <f t="shared" si="1"/>
        <v>0</v>
      </c>
      <c r="G70" s="343">
        <f t="shared" si="2"/>
        <v>1</v>
      </c>
      <c r="H70" s="371" t="str">
        <f t="shared" si="3"/>
        <v/>
      </c>
      <c r="I70" s="371" t="str">
        <f t="shared" si="4"/>
        <v/>
      </c>
    </row>
    <row r="71" spans="1:9">
      <c r="A71" s="37">
        <v>62</v>
      </c>
      <c r="B71" s="6"/>
      <c r="C71" s="6"/>
      <c r="D71" s="211"/>
      <c r="E71" s="16" t="str">
        <f t="shared" si="0"/>
        <v/>
      </c>
      <c r="F71" s="342" t="b">
        <f t="shared" si="1"/>
        <v>0</v>
      </c>
      <c r="G71" s="343">
        <f t="shared" si="2"/>
        <v>1</v>
      </c>
      <c r="H71" s="371" t="str">
        <f t="shared" si="3"/>
        <v/>
      </c>
      <c r="I71" s="371" t="str">
        <f t="shared" si="4"/>
        <v/>
      </c>
    </row>
    <row r="72" spans="1:9">
      <c r="A72" s="37">
        <v>63</v>
      </c>
      <c r="B72" s="6"/>
      <c r="C72" s="6"/>
      <c r="D72" s="211"/>
      <c r="E72" s="16" t="str">
        <f t="shared" si="0"/>
        <v/>
      </c>
      <c r="F72" s="342" t="b">
        <f t="shared" si="1"/>
        <v>0</v>
      </c>
      <c r="G72" s="343">
        <f t="shared" si="2"/>
        <v>1</v>
      </c>
      <c r="H72" s="371" t="str">
        <f t="shared" si="3"/>
        <v/>
      </c>
      <c r="I72" s="371" t="str">
        <f t="shared" si="4"/>
        <v/>
      </c>
    </row>
    <row r="73" spans="1:9">
      <c r="A73" s="37">
        <v>64</v>
      </c>
      <c r="B73" s="6"/>
      <c r="C73" s="6"/>
      <c r="D73" s="211"/>
      <c r="E73" s="16" t="str">
        <f t="shared" si="0"/>
        <v/>
      </c>
      <c r="F73" s="342" t="b">
        <f t="shared" si="1"/>
        <v>0</v>
      </c>
      <c r="G73" s="343">
        <f t="shared" si="2"/>
        <v>1</v>
      </c>
      <c r="H73" s="371" t="str">
        <f t="shared" si="3"/>
        <v/>
      </c>
      <c r="I73" s="371" t="str">
        <f t="shared" si="4"/>
        <v/>
      </c>
    </row>
    <row r="74" spans="1:9">
      <c r="A74" s="37">
        <v>65</v>
      </c>
      <c r="B74" s="6"/>
      <c r="C74" s="6"/>
      <c r="D74" s="211"/>
      <c r="E74" s="16" t="str">
        <f t="shared" ref="E74:E137" si="5">IF(OR($B74="",,,,$D74&lt;an_initial,$D74&gt;an_final,),"",HLOOKUP(C74,ii120punctaje,2,FALSE) )</f>
        <v/>
      </c>
      <c r="F74" s="342" t="b">
        <f t="shared" ref="F74:F108" si="6">IF(nume_candidat="",FALSE,ISNUMBER(SEARCH(nume_candidat,$B74)))</f>
        <v>0</v>
      </c>
      <c r="G74" s="343">
        <f t="shared" ref="G74:G108" si="7">LEN(B74)-LEN(SUBSTITUTE(B74,",",""))+1</f>
        <v>1</v>
      </c>
      <c r="H74" s="371" t="str">
        <f t="shared" ref="H74:H137" si="8">IF(OR($B74="",,,,$D74&lt;an_initial,$D74&gt;an_final,),"",HLOOKUP(C74,ii120punctaje,2,FALSE)*COUNTIF(C74,"Naționale"))</f>
        <v/>
      </c>
      <c r="I74" s="371" t="str">
        <f t="shared" ref="I74:I137" si="9">IF(OR($B74="",,,,$D74&lt;an_initial,$D74&gt;an_final,),"",HLOOKUP(C74,ii120punctaje,2,FALSE)*COUNTIF(C74,"Internaționale"))</f>
        <v/>
      </c>
    </row>
    <row r="75" spans="1:9">
      <c r="A75" s="37">
        <v>66</v>
      </c>
      <c r="B75" s="6"/>
      <c r="C75" s="6"/>
      <c r="D75" s="211"/>
      <c r="E75" s="16" t="str">
        <f t="shared" si="5"/>
        <v/>
      </c>
      <c r="F75" s="342" t="b">
        <f t="shared" si="6"/>
        <v>0</v>
      </c>
      <c r="G75" s="343">
        <f t="shared" si="7"/>
        <v>1</v>
      </c>
      <c r="H75" s="371" t="str">
        <f t="shared" si="8"/>
        <v/>
      </c>
      <c r="I75" s="371" t="str">
        <f t="shared" si="9"/>
        <v/>
      </c>
    </row>
    <row r="76" spans="1:9">
      <c r="A76" s="37">
        <v>67</v>
      </c>
      <c r="B76" s="6"/>
      <c r="C76" s="6"/>
      <c r="D76" s="211"/>
      <c r="E76" s="16" t="str">
        <f t="shared" si="5"/>
        <v/>
      </c>
      <c r="F76" s="342" t="b">
        <f t="shared" si="6"/>
        <v>0</v>
      </c>
      <c r="G76" s="343">
        <f t="shared" si="7"/>
        <v>1</v>
      </c>
      <c r="H76" s="371" t="str">
        <f t="shared" si="8"/>
        <v/>
      </c>
      <c r="I76" s="371" t="str">
        <f t="shared" si="9"/>
        <v/>
      </c>
    </row>
    <row r="77" spans="1:9">
      <c r="A77" s="37">
        <v>68</v>
      </c>
      <c r="B77" s="6"/>
      <c r="C77" s="6"/>
      <c r="D77" s="211"/>
      <c r="E77" s="16" t="str">
        <f t="shared" si="5"/>
        <v/>
      </c>
      <c r="F77" s="342" t="b">
        <f t="shared" si="6"/>
        <v>0</v>
      </c>
      <c r="G77" s="343">
        <f t="shared" si="7"/>
        <v>1</v>
      </c>
      <c r="H77" s="371" t="str">
        <f t="shared" si="8"/>
        <v/>
      </c>
      <c r="I77" s="371" t="str">
        <f t="shared" si="9"/>
        <v/>
      </c>
    </row>
    <row r="78" spans="1:9">
      <c r="A78" s="37">
        <v>69</v>
      </c>
      <c r="B78" s="6"/>
      <c r="C78" s="6"/>
      <c r="D78" s="211"/>
      <c r="E78" s="16" t="str">
        <f t="shared" si="5"/>
        <v/>
      </c>
      <c r="F78" s="342" t="b">
        <f t="shared" si="6"/>
        <v>0</v>
      </c>
      <c r="G78" s="343">
        <f t="shared" si="7"/>
        <v>1</v>
      </c>
      <c r="H78" s="371" t="str">
        <f t="shared" si="8"/>
        <v/>
      </c>
      <c r="I78" s="371" t="str">
        <f t="shared" si="9"/>
        <v/>
      </c>
    </row>
    <row r="79" spans="1:9">
      <c r="A79" s="37">
        <v>70</v>
      </c>
      <c r="B79" s="6"/>
      <c r="C79" s="6"/>
      <c r="D79" s="211"/>
      <c r="E79" s="16" t="str">
        <f t="shared" si="5"/>
        <v/>
      </c>
      <c r="F79" s="342" t="b">
        <f t="shared" si="6"/>
        <v>0</v>
      </c>
      <c r="G79" s="343">
        <f t="shared" si="7"/>
        <v>1</v>
      </c>
      <c r="H79" s="371" t="str">
        <f t="shared" si="8"/>
        <v/>
      </c>
      <c r="I79" s="371" t="str">
        <f t="shared" si="9"/>
        <v/>
      </c>
    </row>
    <row r="80" spans="1:9">
      <c r="A80" s="37">
        <v>71</v>
      </c>
      <c r="B80" s="6"/>
      <c r="C80" s="6"/>
      <c r="D80" s="211"/>
      <c r="E80" s="16" t="str">
        <f t="shared" si="5"/>
        <v/>
      </c>
      <c r="F80" s="342" t="b">
        <f t="shared" si="6"/>
        <v>0</v>
      </c>
      <c r="G80" s="343">
        <f t="shared" si="7"/>
        <v>1</v>
      </c>
      <c r="H80" s="371" t="str">
        <f t="shared" si="8"/>
        <v/>
      </c>
      <c r="I80" s="371" t="str">
        <f t="shared" si="9"/>
        <v/>
      </c>
    </row>
    <row r="81" spans="1:9">
      <c r="A81" s="37">
        <v>72</v>
      </c>
      <c r="B81" s="6"/>
      <c r="C81" s="6"/>
      <c r="D81" s="211"/>
      <c r="E81" s="16" t="str">
        <f t="shared" si="5"/>
        <v/>
      </c>
      <c r="F81" s="342" t="b">
        <f t="shared" si="6"/>
        <v>0</v>
      </c>
      <c r="G81" s="343">
        <f t="shared" si="7"/>
        <v>1</v>
      </c>
      <c r="H81" s="371" t="str">
        <f t="shared" si="8"/>
        <v/>
      </c>
      <c r="I81" s="371" t="str">
        <f t="shared" si="9"/>
        <v/>
      </c>
    </row>
    <row r="82" spans="1:9">
      <c r="A82" s="37">
        <v>73</v>
      </c>
      <c r="B82" s="6"/>
      <c r="C82" s="6"/>
      <c r="D82" s="211"/>
      <c r="E82" s="16" t="str">
        <f t="shared" si="5"/>
        <v/>
      </c>
      <c r="F82" s="342" t="b">
        <f t="shared" si="6"/>
        <v>0</v>
      </c>
      <c r="G82" s="343">
        <f t="shared" si="7"/>
        <v>1</v>
      </c>
      <c r="H82" s="371" t="str">
        <f t="shared" si="8"/>
        <v/>
      </c>
      <c r="I82" s="371" t="str">
        <f t="shared" si="9"/>
        <v/>
      </c>
    </row>
    <row r="83" spans="1:9">
      <c r="A83" s="37">
        <v>74</v>
      </c>
      <c r="B83" s="6"/>
      <c r="C83" s="6"/>
      <c r="D83" s="211"/>
      <c r="E83" s="16" t="str">
        <f t="shared" si="5"/>
        <v/>
      </c>
      <c r="F83" s="342" t="b">
        <f t="shared" si="6"/>
        <v>0</v>
      </c>
      <c r="G83" s="343">
        <f t="shared" si="7"/>
        <v>1</v>
      </c>
      <c r="H83" s="371" t="str">
        <f t="shared" si="8"/>
        <v/>
      </c>
      <c r="I83" s="371" t="str">
        <f t="shared" si="9"/>
        <v/>
      </c>
    </row>
    <row r="84" spans="1:9">
      <c r="A84" s="37">
        <v>75</v>
      </c>
      <c r="B84" s="6"/>
      <c r="C84" s="6"/>
      <c r="D84" s="211"/>
      <c r="E84" s="16" t="str">
        <f t="shared" si="5"/>
        <v/>
      </c>
      <c r="F84" s="342" t="b">
        <f t="shared" si="6"/>
        <v>0</v>
      </c>
      <c r="G84" s="343">
        <f t="shared" si="7"/>
        <v>1</v>
      </c>
      <c r="H84" s="371" t="str">
        <f t="shared" si="8"/>
        <v/>
      </c>
      <c r="I84" s="371" t="str">
        <f t="shared" si="9"/>
        <v/>
      </c>
    </row>
    <row r="85" spans="1:9">
      <c r="A85" s="37">
        <v>76</v>
      </c>
      <c r="B85" s="6"/>
      <c r="C85" s="6"/>
      <c r="D85" s="211"/>
      <c r="E85" s="16" t="str">
        <f t="shared" si="5"/>
        <v/>
      </c>
      <c r="F85" s="342" t="b">
        <f t="shared" si="6"/>
        <v>0</v>
      </c>
      <c r="G85" s="343">
        <f t="shared" si="7"/>
        <v>1</v>
      </c>
      <c r="H85" s="371" t="str">
        <f t="shared" si="8"/>
        <v/>
      </c>
      <c r="I85" s="371" t="str">
        <f t="shared" si="9"/>
        <v/>
      </c>
    </row>
    <row r="86" spans="1:9">
      <c r="A86" s="37">
        <v>77</v>
      </c>
      <c r="B86" s="6"/>
      <c r="C86" s="6"/>
      <c r="D86" s="211"/>
      <c r="E86" s="16" t="str">
        <f t="shared" si="5"/>
        <v/>
      </c>
      <c r="F86" s="342" t="b">
        <f t="shared" si="6"/>
        <v>0</v>
      </c>
      <c r="G86" s="343">
        <f t="shared" si="7"/>
        <v>1</v>
      </c>
      <c r="H86" s="371" t="str">
        <f t="shared" si="8"/>
        <v/>
      </c>
      <c r="I86" s="371" t="str">
        <f t="shared" si="9"/>
        <v/>
      </c>
    </row>
    <row r="87" spans="1:9">
      <c r="A87" s="37">
        <v>78</v>
      </c>
      <c r="B87" s="6"/>
      <c r="C87" s="6"/>
      <c r="D87" s="211"/>
      <c r="E87" s="16" t="str">
        <f t="shared" si="5"/>
        <v/>
      </c>
      <c r="F87" s="342" t="b">
        <f t="shared" si="6"/>
        <v>0</v>
      </c>
      <c r="G87" s="343">
        <f t="shared" si="7"/>
        <v>1</v>
      </c>
      <c r="H87" s="371" t="str">
        <f t="shared" si="8"/>
        <v/>
      </c>
      <c r="I87" s="371" t="str">
        <f t="shared" si="9"/>
        <v/>
      </c>
    </row>
    <row r="88" spans="1:9">
      <c r="A88" s="37">
        <v>79</v>
      </c>
      <c r="B88" s="6"/>
      <c r="C88" s="6"/>
      <c r="D88" s="211"/>
      <c r="E88" s="16" t="str">
        <f t="shared" si="5"/>
        <v/>
      </c>
      <c r="F88" s="342" t="b">
        <f t="shared" si="6"/>
        <v>0</v>
      </c>
      <c r="G88" s="343">
        <f t="shared" si="7"/>
        <v>1</v>
      </c>
      <c r="H88" s="371" t="str">
        <f t="shared" si="8"/>
        <v/>
      </c>
      <c r="I88" s="371" t="str">
        <f t="shared" si="9"/>
        <v/>
      </c>
    </row>
    <row r="89" spans="1:9">
      <c r="A89" s="37">
        <v>80</v>
      </c>
      <c r="B89" s="6"/>
      <c r="C89" s="6"/>
      <c r="D89" s="211"/>
      <c r="E89" s="16" t="str">
        <f t="shared" si="5"/>
        <v/>
      </c>
      <c r="F89" s="342" t="b">
        <f t="shared" si="6"/>
        <v>0</v>
      </c>
      <c r="G89" s="343">
        <f t="shared" si="7"/>
        <v>1</v>
      </c>
      <c r="H89" s="371" t="str">
        <f t="shared" si="8"/>
        <v/>
      </c>
      <c r="I89" s="371" t="str">
        <f t="shared" si="9"/>
        <v/>
      </c>
    </row>
    <row r="90" spans="1:9">
      <c r="A90" s="37">
        <v>81</v>
      </c>
      <c r="B90" s="6"/>
      <c r="C90" s="6"/>
      <c r="D90" s="211"/>
      <c r="E90" s="16" t="str">
        <f t="shared" si="5"/>
        <v/>
      </c>
      <c r="F90" s="342" t="b">
        <f t="shared" si="6"/>
        <v>0</v>
      </c>
      <c r="G90" s="343">
        <f t="shared" si="7"/>
        <v>1</v>
      </c>
      <c r="H90" s="371" t="str">
        <f t="shared" si="8"/>
        <v/>
      </c>
      <c r="I90" s="371" t="str">
        <f t="shared" si="9"/>
        <v/>
      </c>
    </row>
    <row r="91" spans="1:9">
      <c r="A91" s="37">
        <v>82</v>
      </c>
      <c r="B91" s="6"/>
      <c r="C91" s="6"/>
      <c r="D91" s="211"/>
      <c r="E91" s="16" t="str">
        <f t="shared" si="5"/>
        <v/>
      </c>
      <c r="F91" s="342" t="b">
        <f t="shared" si="6"/>
        <v>0</v>
      </c>
      <c r="G91" s="343">
        <f t="shared" si="7"/>
        <v>1</v>
      </c>
      <c r="H91" s="371" t="str">
        <f t="shared" si="8"/>
        <v/>
      </c>
      <c r="I91" s="371" t="str">
        <f t="shared" si="9"/>
        <v/>
      </c>
    </row>
    <row r="92" spans="1:9">
      <c r="A92" s="37">
        <v>83</v>
      </c>
      <c r="B92" s="6"/>
      <c r="C92" s="6"/>
      <c r="D92" s="211"/>
      <c r="E92" s="16" t="str">
        <f t="shared" si="5"/>
        <v/>
      </c>
      <c r="F92" s="342" t="b">
        <f t="shared" si="6"/>
        <v>0</v>
      </c>
      <c r="G92" s="343">
        <f t="shared" si="7"/>
        <v>1</v>
      </c>
      <c r="H92" s="371" t="str">
        <f t="shared" si="8"/>
        <v/>
      </c>
      <c r="I92" s="371" t="str">
        <f t="shared" si="9"/>
        <v/>
      </c>
    </row>
    <row r="93" spans="1:9">
      <c r="A93" s="37">
        <v>84</v>
      </c>
      <c r="B93" s="6"/>
      <c r="C93" s="6"/>
      <c r="D93" s="211"/>
      <c r="E93" s="16" t="str">
        <f t="shared" si="5"/>
        <v/>
      </c>
      <c r="F93" s="342" t="b">
        <f t="shared" si="6"/>
        <v>0</v>
      </c>
      <c r="G93" s="343">
        <f t="shared" si="7"/>
        <v>1</v>
      </c>
      <c r="H93" s="371" t="str">
        <f t="shared" si="8"/>
        <v/>
      </c>
      <c r="I93" s="371" t="str">
        <f t="shared" si="9"/>
        <v/>
      </c>
    </row>
    <row r="94" spans="1:9">
      <c r="A94" s="37">
        <v>85</v>
      </c>
      <c r="B94" s="6"/>
      <c r="C94" s="6"/>
      <c r="D94" s="211"/>
      <c r="E94" s="16" t="str">
        <f t="shared" si="5"/>
        <v/>
      </c>
      <c r="F94" s="342" t="b">
        <f t="shared" si="6"/>
        <v>0</v>
      </c>
      <c r="G94" s="343">
        <f t="shared" si="7"/>
        <v>1</v>
      </c>
      <c r="H94" s="371" t="str">
        <f t="shared" si="8"/>
        <v/>
      </c>
      <c r="I94" s="371" t="str">
        <f t="shared" si="9"/>
        <v/>
      </c>
    </row>
    <row r="95" spans="1:9">
      <c r="A95" s="37">
        <v>86</v>
      </c>
      <c r="B95" s="6"/>
      <c r="C95" s="6"/>
      <c r="D95" s="211"/>
      <c r="E95" s="16" t="str">
        <f t="shared" si="5"/>
        <v/>
      </c>
      <c r="F95" s="342" t="b">
        <f t="shared" si="6"/>
        <v>0</v>
      </c>
      <c r="G95" s="343">
        <f t="shared" si="7"/>
        <v>1</v>
      </c>
      <c r="H95" s="371" t="str">
        <f t="shared" si="8"/>
        <v/>
      </c>
      <c r="I95" s="371" t="str">
        <f t="shared" si="9"/>
        <v/>
      </c>
    </row>
    <row r="96" spans="1:9">
      <c r="A96" s="37">
        <v>87</v>
      </c>
      <c r="B96" s="6"/>
      <c r="C96" s="6"/>
      <c r="D96" s="211"/>
      <c r="E96" s="16" t="str">
        <f t="shared" si="5"/>
        <v/>
      </c>
      <c r="F96" s="342" t="b">
        <f t="shared" si="6"/>
        <v>0</v>
      </c>
      <c r="G96" s="343">
        <f t="shared" si="7"/>
        <v>1</v>
      </c>
      <c r="H96" s="371" t="str">
        <f t="shared" si="8"/>
        <v/>
      </c>
      <c r="I96" s="371" t="str">
        <f t="shared" si="9"/>
        <v/>
      </c>
    </row>
    <row r="97" spans="1:9">
      <c r="A97" s="37">
        <v>88</v>
      </c>
      <c r="B97" s="6"/>
      <c r="C97" s="6"/>
      <c r="D97" s="211"/>
      <c r="E97" s="16" t="str">
        <f t="shared" si="5"/>
        <v/>
      </c>
      <c r="F97" s="342" t="b">
        <f t="shared" si="6"/>
        <v>0</v>
      </c>
      <c r="G97" s="343">
        <f t="shared" si="7"/>
        <v>1</v>
      </c>
      <c r="H97" s="371" t="str">
        <f t="shared" si="8"/>
        <v/>
      </c>
      <c r="I97" s="371" t="str">
        <f t="shared" si="9"/>
        <v/>
      </c>
    </row>
    <row r="98" spans="1:9">
      <c r="A98" s="37">
        <v>89</v>
      </c>
      <c r="B98" s="6"/>
      <c r="C98" s="6"/>
      <c r="D98" s="211"/>
      <c r="E98" s="16" t="str">
        <f t="shared" si="5"/>
        <v/>
      </c>
      <c r="F98" s="342" t="b">
        <f t="shared" si="6"/>
        <v>0</v>
      </c>
      <c r="G98" s="343">
        <f t="shared" si="7"/>
        <v>1</v>
      </c>
      <c r="H98" s="371" t="str">
        <f t="shared" si="8"/>
        <v/>
      </c>
      <c r="I98" s="371" t="str">
        <f t="shared" si="9"/>
        <v/>
      </c>
    </row>
    <row r="99" spans="1:9">
      <c r="A99" s="37">
        <v>90</v>
      </c>
      <c r="B99" s="6"/>
      <c r="C99" s="6"/>
      <c r="D99" s="211"/>
      <c r="E99" s="16" t="str">
        <f t="shared" si="5"/>
        <v/>
      </c>
      <c r="F99" s="342" t="b">
        <f t="shared" si="6"/>
        <v>0</v>
      </c>
      <c r="G99" s="343">
        <f t="shared" si="7"/>
        <v>1</v>
      </c>
      <c r="H99" s="371" t="str">
        <f t="shared" si="8"/>
        <v/>
      </c>
      <c r="I99" s="371" t="str">
        <f t="shared" si="9"/>
        <v/>
      </c>
    </row>
    <row r="100" spans="1:9">
      <c r="A100" s="37">
        <v>91</v>
      </c>
      <c r="B100" s="6"/>
      <c r="C100" s="6"/>
      <c r="D100" s="211"/>
      <c r="E100" s="16" t="str">
        <f t="shared" si="5"/>
        <v/>
      </c>
      <c r="F100" s="342" t="b">
        <f t="shared" si="6"/>
        <v>0</v>
      </c>
      <c r="G100" s="343">
        <f t="shared" si="7"/>
        <v>1</v>
      </c>
      <c r="H100" s="371" t="str">
        <f t="shared" si="8"/>
        <v/>
      </c>
      <c r="I100" s="371" t="str">
        <f t="shared" si="9"/>
        <v/>
      </c>
    </row>
    <row r="101" spans="1:9">
      <c r="A101" s="37">
        <v>92</v>
      </c>
      <c r="B101" s="6"/>
      <c r="C101" s="6"/>
      <c r="D101" s="211"/>
      <c r="E101" s="16" t="str">
        <f t="shared" si="5"/>
        <v/>
      </c>
      <c r="F101" s="342" t="b">
        <f t="shared" si="6"/>
        <v>0</v>
      </c>
      <c r="G101" s="343">
        <f t="shared" si="7"/>
        <v>1</v>
      </c>
      <c r="H101" s="371" t="str">
        <f t="shared" si="8"/>
        <v/>
      </c>
      <c r="I101" s="371" t="str">
        <f t="shared" si="9"/>
        <v/>
      </c>
    </row>
    <row r="102" spans="1:9">
      <c r="A102" s="37">
        <v>93</v>
      </c>
      <c r="B102" s="6"/>
      <c r="C102" s="6"/>
      <c r="D102" s="211"/>
      <c r="E102" s="16" t="str">
        <f t="shared" si="5"/>
        <v/>
      </c>
      <c r="F102" s="342" t="b">
        <f t="shared" si="6"/>
        <v>0</v>
      </c>
      <c r="G102" s="343">
        <f t="shared" si="7"/>
        <v>1</v>
      </c>
      <c r="H102" s="371" t="str">
        <f t="shared" si="8"/>
        <v/>
      </c>
      <c r="I102" s="371" t="str">
        <f t="shared" si="9"/>
        <v/>
      </c>
    </row>
    <row r="103" spans="1:9">
      <c r="A103" s="37">
        <v>94</v>
      </c>
      <c r="B103" s="6"/>
      <c r="C103" s="6"/>
      <c r="D103" s="211"/>
      <c r="E103" s="16" t="str">
        <f t="shared" si="5"/>
        <v/>
      </c>
      <c r="F103" s="342" t="b">
        <f t="shared" si="6"/>
        <v>0</v>
      </c>
      <c r="G103" s="343">
        <f t="shared" si="7"/>
        <v>1</v>
      </c>
      <c r="H103" s="371" t="str">
        <f t="shared" si="8"/>
        <v/>
      </c>
      <c r="I103" s="371" t="str">
        <f t="shared" si="9"/>
        <v/>
      </c>
    </row>
    <row r="104" spans="1:9">
      <c r="A104" s="37">
        <v>95</v>
      </c>
      <c r="B104" s="6"/>
      <c r="C104" s="6"/>
      <c r="D104" s="211"/>
      <c r="E104" s="16" t="str">
        <f t="shared" si="5"/>
        <v/>
      </c>
      <c r="F104" s="342" t="b">
        <f t="shared" si="6"/>
        <v>0</v>
      </c>
      <c r="G104" s="343">
        <f t="shared" si="7"/>
        <v>1</v>
      </c>
      <c r="H104" s="371" t="str">
        <f t="shared" si="8"/>
        <v/>
      </c>
      <c r="I104" s="371" t="str">
        <f t="shared" si="9"/>
        <v/>
      </c>
    </row>
    <row r="105" spans="1:9">
      <c r="A105" s="37">
        <v>96</v>
      </c>
      <c r="B105" s="6"/>
      <c r="C105" s="6"/>
      <c r="D105" s="211"/>
      <c r="E105" s="16" t="str">
        <f t="shared" si="5"/>
        <v/>
      </c>
      <c r="F105" s="342" t="b">
        <f t="shared" si="6"/>
        <v>0</v>
      </c>
      <c r="G105" s="343">
        <f t="shared" si="7"/>
        <v>1</v>
      </c>
      <c r="H105" s="371" t="str">
        <f t="shared" si="8"/>
        <v/>
      </c>
      <c r="I105" s="371" t="str">
        <f t="shared" si="9"/>
        <v/>
      </c>
    </row>
    <row r="106" spans="1:9">
      <c r="A106" s="37">
        <v>97</v>
      </c>
      <c r="B106" s="6"/>
      <c r="C106" s="6"/>
      <c r="D106" s="211"/>
      <c r="E106" s="16" t="str">
        <f t="shared" si="5"/>
        <v/>
      </c>
      <c r="F106" s="342" t="b">
        <f t="shared" si="6"/>
        <v>0</v>
      </c>
      <c r="G106" s="343">
        <f t="shared" si="7"/>
        <v>1</v>
      </c>
      <c r="H106" s="371" t="str">
        <f t="shared" si="8"/>
        <v/>
      </c>
      <c r="I106" s="371" t="str">
        <f t="shared" si="9"/>
        <v/>
      </c>
    </row>
    <row r="107" spans="1:9">
      <c r="A107" s="37">
        <v>98</v>
      </c>
      <c r="B107" s="6"/>
      <c r="C107" s="6"/>
      <c r="D107" s="211"/>
      <c r="E107" s="16" t="str">
        <f t="shared" si="5"/>
        <v/>
      </c>
      <c r="F107" s="342" t="b">
        <f t="shared" si="6"/>
        <v>0</v>
      </c>
      <c r="G107" s="343">
        <f t="shared" si="7"/>
        <v>1</v>
      </c>
      <c r="H107" s="371" t="str">
        <f t="shared" si="8"/>
        <v/>
      </c>
      <c r="I107" s="371" t="str">
        <f t="shared" si="9"/>
        <v/>
      </c>
    </row>
    <row r="108" spans="1:9">
      <c r="A108" s="139">
        <v>99</v>
      </c>
      <c r="B108" s="6"/>
      <c r="C108" s="6"/>
      <c r="D108" s="211"/>
      <c r="E108" s="16" t="str">
        <f t="shared" si="5"/>
        <v/>
      </c>
      <c r="F108" s="342" t="b">
        <f t="shared" si="6"/>
        <v>0</v>
      </c>
      <c r="G108" s="343">
        <f t="shared" si="7"/>
        <v>1</v>
      </c>
      <c r="H108" s="371" t="str">
        <f t="shared" si="8"/>
        <v/>
      </c>
      <c r="I108" s="371" t="str">
        <f t="shared" si="9"/>
        <v/>
      </c>
    </row>
    <row r="109" spans="1:9">
      <c r="A109" s="139">
        <v>100</v>
      </c>
      <c r="B109" s="140"/>
      <c r="C109" s="140"/>
      <c r="D109" s="142"/>
      <c r="E109" s="16" t="str">
        <f t="shared" si="5"/>
        <v/>
      </c>
      <c r="H109" s="371" t="str">
        <f t="shared" si="8"/>
        <v/>
      </c>
      <c r="I109" s="371" t="str">
        <f t="shared" si="9"/>
        <v/>
      </c>
    </row>
    <row r="110" spans="1:9">
      <c r="A110" s="139">
        <v>101</v>
      </c>
      <c r="B110" s="140"/>
      <c r="C110" s="140"/>
      <c r="D110" s="142"/>
      <c r="E110" s="16" t="str">
        <f t="shared" si="5"/>
        <v/>
      </c>
      <c r="H110" s="371" t="str">
        <f t="shared" si="8"/>
        <v/>
      </c>
      <c r="I110" s="371" t="str">
        <f t="shared" si="9"/>
        <v/>
      </c>
    </row>
    <row r="111" spans="1:9">
      <c r="A111" s="139">
        <v>102</v>
      </c>
      <c r="B111" s="140"/>
      <c r="C111" s="140"/>
      <c r="D111" s="142"/>
      <c r="E111" s="16" t="str">
        <f t="shared" si="5"/>
        <v/>
      </c>
      <c r="H111" s="371" t="str">
        <f t="shared" si="8"/>
        <v/>
      </c>
      <c r="I111" s="371" t="str">
        <f t="shared" si="9"/>
        <v/>
      </c>
    </row>
    <row r="112" spans="1:9">
      <c r="A112" s="139">
        <v>103</v>
      </c>
      <c r="B112" s="140"/>
      <c r="C112" s="140"/>
      <c r="D112" s="142"/>
      <c r="E112" s="16" t="str">
        <f t="shared" si="5"/>
        <v/>
      </c>
      <c r="H112" s="371" t="str">
        <f t="shared" si="8"/>
        <v/>
      </c>
      <c r="I112" s="371" t="str">
        <f t="shared" si="9"/>
        <v/>
      </c>
    </row>
    <row r="113" spans="1:9">
      <c r="A113" s="139">
        <v>104</v>
      </c>
      <c r="B113" s="140"/>
      <c r="C113" s="140"/>
      <c r="D113" s="142"/>
      <c r="E113" s="16" t="str">
        <f t="shared" si="5"/>
        <v/>
      </c>
      <c r="H113" s="371" t="str">
        <f t="shared" si="8"/>
        <v/>
      </c>
      <c r="I113" s="371" t="str">
        <f t="shared" si="9"/>
        <v/>
      </c>
    </row>
    <row r="114" spans="1:9">
      <c r="A114" s="139">
        <v>105</v>
      </c>
      <c r="B114" s="140"/>
      <c r="C114" s="140"/>
      <c r="D114" s="142"/>
      <c r="E114" s="16" t="str">
        <f t="shared" si="5"/>
        <v/>
      </c>
      <c r="H114" s="371" t="str">
        <f t="shared" si="8"/>
        <v/>
      </c>
      <c r="I114" s="371" t="str">
        <f t="shared" si="9"/>
        <v/>
      </c>
    </row>
    <row r="115" spans="1:9">
      <c r="A115" s="139">
        <v>106</v>
      </c>
      <c r="B115" s="140"/>
      <c r="C115" s="140"/>
      <c r="D115" s="142"/>
      <c r="E115" s="16" t="str">
        <f t="shared" si="5"/>
        <v/>
      </c>
      <c r="H115" s="371" t="str">
        <f t="shared" si="8"/>
        <v/>
      </c>
      <c r="I115" s="371" t="str">
        <f t="shared" si="9"/>
        <v/>
      </c>
    </row>
    <row r="116" spans="1:9">
      <c r="A116" s="139">
        <v>107</v>
      </c>
      <c r="B116" s="140"/>
      <c r="C116" s="140"/>
      <c r="D116" s="142"/>
      <c r="E116" s="16" t="str">
        <f t="shared" si="5"/>
        <v/>
      </c>
      <c r="H116" s="371" t="str">
        <f t="shared" si="8"/>
        <v/>
      </c>
      <c r="I116" s="371" t="str">
        <f t="shared" si="9"/>
        <v/>
      </c>
    </row>
    <row r="117" spans="1:9">
      <c r="A117" s="139">
        <v>108</v>
      </c>
      <c r="B117" s="140"/>
      <c r="C117" s="140"/>
      <c r="D117" s="142"/>
      <c r="E117" s="16" t="str">
        <f t="shared" si="5"/>
        <v/>
      </c>
      <c r="H117" s="371" t="str">
        <f t="shared" si="8"/>
        <v/>
      </c>
      <c r="I117" s="371" t="str">
        <f t="shared" si="9"/>
        <v/>
      </c>
    </row>
    <row r="118" spans="1:9">
      <c r="A118" s="139">
        <v>109</v>
      </c>
      <c r="B118" s="140"/>
      <c r="C118" s="140"/>
      <c r="D118" s="142"/>
      <c r="E118" s="16" t="str">
        <f t="shared" si="5"/>
        <v/>
      </c>
      <c r="H118" s="371" t="str">
        <f t="shared" si="8"/>
        <v/>
      </c>
      <c r="I118" s="371" t="str">
        <f t="shared" si="9"/>
        <v/>
      </c>
    </row>
    <row r="119" spans="1:9">
      <c r="A119" s="139">
        <v>110</v>
      </c>
      <c r="B119" s="140"/>
      <c r="C119" s="140"/>
      <c r="D119" s="142"/>
      <c r="E119" s="16" t="str">
        <f t="shared" si="5"/>
        <v/>
      </c>
      <c r="H119" s="371" t="str">
        <f t="shared" si="8"/>
        <v/>
      </c>
      <c r="I119" s="371" t="str">
        <f t="shared" si="9"/>
        <v/>
      </c>
    </row>
    <row r="120" spans="1:9">
      <c r="A120" s="139">
        <v>111</v>
      </c>
      <c r="B120" s="140"/>
      <c r="C120" s="140"/>
      <c r="D120" s="142"/>
      <c r="E120" s="16" t="str">
        <f t="shared" si="5"/>
        <v/>
      </c>
      <c r="H120" s="371" t="str">
        <f t="shared" si="8"/>
        <v/>
      </c>
      <c r="I120" s="371" t="str">
        <f t="shared" si="9"/>
        <v/>
      </c>
    </row>
    <row r="121" spans="1:9">
      <c r="A121" s="139">
        <v>112</v>
      </c>
      <c r="B121" s="140"/>
      <c r="C121" s="140"/>
      <c r="D121" s="142"/>
      <c r="E121" s="16" t="str">
        <f t="shared" si="5"/>
        <v/>
      </c>
      <c r="H121" s="371" t="str">
        <f t="shared" si="8"/>
        <v/>
      </c>
      <c r="I121" s="371" t="str">
        <f t="shared" si="9"/>
        <v/>
      </c>
    </row>
    <row r="122" spans="1:9">
      <c r="A122" s="139">
        <v>113</v>
      </c>
      <c r="B122" s="140"/>
      <c r="C122" s="140"/>
      <c r="D122" s="142"/>
      <c r="E122" s="16" t="str">
        <f t="shared" si="5"/>
        <v/>
      </c>
      <c r="H122" s="371" t="str">
        <f t="shared" si="8"/>
        <v/>
      </c>
      <c r="I122" s="371" t="str">
        <f t="shared" si="9"/>
        <v/>
      </c>
    </row>
    <row r="123" spans="1:9">
      <c r="A123" s="139">
        <v>114</v>
      </c>
      <c r="B123" s="140"/>
      <c r="C123" s="140"/>
      <c r="D123" s="142"/>
      <c r="E123" s="16" t="str">
        <f t="shared" si="5"/>
        <v/>
      </c>
      <c r="H123" s="371" t="str">
        <f t="shared" si="8"/>
        <v/>
      </c>
      <c r="I123" s="371" t="str">
        <f t="shared" si="9"/>
        <v/>
      </c>
    </row>
    <row r="124" spans="1:9">
      <c r="A124" s="139">
        <v>115</v>
      </c>
      <c r="B124" s="140"/>
      <c r="C124" s="140"/>
      <c r="D124" s="142"/>
      <c r="E124" s="16" t="str">
        <f t="shared" si="5"/>
        <v/>
      </c>
      <c r="H124" s="371" t="str">
        <f t="shared" si="8"/>
        <v/>
      </c>
      <c r="I124" s="371" t="str">
        <f t="shared" si="9"/>
        <v/>
      </c>
    </row>
    <row r="125" spans="1:9">
      <c r="A125" s="139">
        <v>116</v>
      </c>
      <c r="B125" s="140"/>
      <c r="C125" s="140"/>
      <c r="D125" s="142"/>
      <c r="E125" s="16" t="str">
        <f t="shared" si="5"/>
        <v/>
      </c>
      <c r="H125" s="371" t="str">
        <f t="shared" si="8"/>
        <v/>
      </c>
      <c r="I125" s="371" t="str">
        <f t="shared" si="9"/>
        <v/>
      </c>
    </row>
    <row r="126" spans="1:9">
      <c r="A126" s="139">
        <v>117</v>
      </c>
      <c r="B126" s="140"/>
      <c r="C126" s="140"/>
      <c r="D126" s="142"/>
      <c r="E126" s="16" t="str">
        <f t="shared" si="5"/>
        <v/>
      </c>
      <c r="H126" s="371" t="str">
        <f t="shared" si="8"/>
        <v/>
      </c>
      <c r="I126" s="371" t="str">
        <f t="shared" si="9"/>
        <v/>
      </c>
    </row>
    <row r="127" spans="1:9">
      <c r="A127" s="139">
        <v>118</v>
      </c>
      <c r="B127" s="140"/>
      <c r="C127" s="140"/>
      <c r="D127" s="142"/>
      <c r="E127" s="16" t="str">
        <f t="shared" si="5"/>
        <v/>
      </c>
      <c r="H127" s="371" t="str">
        <f t="shared" si="8"/>
        <v/>
      </c>
      <c r="I127" s="371" t="str">
        <f t="shared" si="9"/>
        <v/>
      </c>
    </row>
    <row r="128" spans="1:9">
      <c r="A128" s="139">
        <v>119</v>
      </c>
      <c r="B128" s="140"/>
      <c r="C128" s="140"/>
      <c r="D128" s="142"/>
      <c r="E128" s="16" t="str">
        <f t="shared" si="5"/>
        <v/>
      </c>
      <c r="H128" s="371" t="str">
        <f t="shared" si="8"/>
        <v/>
      </c>
      <c r="I128" s="371" t="str">
        <f t="shared" si="9"/>
        <v/>
      </c>
    </row>
    <row r="129" spans="1:9">
      <c r="A129" s="139">
        <v>120</v>
      </c>
      <c r="B129" s="140"/>
      <c r="C129" s="140"/>
      <c r="D129" s="142"/>
      <c r="E129" s="16" t="str">
        <f t="shared" si="5"/>
        <v/>
      </c>
      <c r="H129" s="371" t="str">
        <f t="shared" si="8"/>
        <v/>
      </c>
      <c r="I129" s="371" t="str">
        <f t="shared" si="9"/>
        <v/>
      </c>
    </row>
    <row r="130" spans="1:9">
      <c r="A130" s="139">
        <v>121</v>
      </c>
      <c r="B130" s="140"/>
      <c r="C130" s="140"/>
      <c r="D130" s="142"/>
      <c r="E130" s="16" t="str">
        <f t="shared" si="5"/>
        <v/>
      </c>
      <c r="H130" s="371" t="str">
        <f t="shared" si="8"/>
        <v/>
      </c>
      <c r="I130" s="371" t="str">
        <f t="shared" si="9"/>
        <v/>
      </c>
    </row>
    <row r="131" spans="1:9">
      <c r="A131" s="139">
        <v>122</v>
      </c>
      <c r="B131" s="140"/>
      <c r="C131" s="140"/>
      <c r="D131" s="142"/>
      <c r="E131" s="16" t="str">
        <f t="shared" si="5"/>
        <v/>
      </c>
      <c r="H131" s="371" t="str">
        <f t="shared" si="8"/>
        <v/>
      </c>
      <c r="I131" s="371" t="str">
        <f t="shared" si="9"/>
        <v/>
      </c>
    </row>
    <row r="132" spans="1:9">
      <c r="A132" s="139">
        <v>123</v>
      </c>
      <c r="B132" s="140"/>
      <c r="C132" s="140"/>
      <c r="D132" s="142"/>
      <c r="E132" s="16" t="str">
        <f t="shared" si="5"/>
        <v/>
      </c>
      <c r="H132" s="371" t="str">
        <f t="shared" si="8"/>
        <v/>
      </c>
      <c r="I132" s="371" t="str">
        <f t="shared" si="9"/>
        <v/>
      </c>
    </row>
    <row r="133" spans="1:9">
      <c r="A133" s="139">
        <v>124</v>
      </c>
      <c r="B133" s="140"/>
      <c r="C133" s="140"/>
      <c r="D133" s="142"/>
      <c r="E133" s="16" t="str">
        <f t="shared" si="5"/>
        <v/>
      </c>
      <c r="H133" s="371" t="str">
        <f t="shared" si="8"/>
        <v/>
      </c>
      <c r="I133" s="371" t="str">
        <f t="shared" si="9"/>
        <v/>
      </c>
    </row>
    <row r="134" spans="1:9">
      <c r="A134" s="139">
        <v>125</v>
      </c>
      <c r="B134" s="140"/>
      <c r="C134" s="140"/>
      <c r="D134" s="142"/>
      <c r="E134" s="16" t="str">
        <f t="shared" si="5"/>
        <v/>
      </c>
      <c r="H134" s="371" t="str">
        <f t="shared" si="8"/>
        <v/>
      </c>
      <c r="I134" s="371" t="str">
        <f t="shared" si="9"/>
        <v/>
      </c>
    </row>
    <row r="135" spans="1:9">
      <c r="A135" s="139">
        <v>126</v>
      </c>
      <c r="B135" s="140"/>
      <c r="C135" s="140"/>
      <c r="D135" s="142"/>
      <c r="E135" s="16" t="str">
        <f t="shared" si="5"/>
        <v/>
      </c>
      <c r="H135" s="371" t="str">
        <f t="shared" si="8"/>
        <v/>
      </c>
      <c r="I135" s="371" t="str">
        <f t="shared" si="9"/>
        <v/>
      </c>
    </row>
    <row r="136" spans="1:9">
      <c r="A136" s="139">
        <v>127</v>
      </c>
      <c r="B136" s="140"/>
      <c r="C136" s="140"/>
      <c r="D136" s="142"/>
      <c r="E136" s="16" t="str">
        <f t="shared" si="5"/>
        <v/>
      </c>
      <c r="H136" s="371" t="str">
        <f t="shared" si="8"/>
        <v/>
      </c>
      <c r="I136" s="371" t="str">
        <f t="shared" si="9"/>
        <v/>
      </c>
    </row>
    <row r="137" spans="1:9">
      <c r="A137" s="139">
        <v>128</v>
      </c>
      <c r="B137" s="140"/>
      <c r="C137" s="140"/>
      <c r="D137" s="142"/>
      <c r="E137" s="16" t="str">
        <f t="shared" si="5"/>
        <v/>
      </c>
      <c r="H137" s="371" t="str">
        <f t="shared" si="8"/>
        <v/>
      </c>
      <c r="I137" s="371" t="str">
        <f t="shared" si="9"/>
        <v/>
      </c>
    </row>
    <row r="138" spans="1:9">
      <c r="A138" s="139">
        <v>129</v>
      </c>
      <c r="B138" s="140"/>
      <c r="C138" s="140"/>
      <c r="D138" s="142"/>
      <c r="E138" s="16" t="str">
        <f t="shared" ref="E138:E201" si="10">IF(OR($B138="",,,,$D138&lt;an_initial,$D138&gt;an_final,),"",HLOOKUP(C138,ii120punctaje,2,FALSE) )</f>
        <v/>
      </c>
      <c r="H138" s="371" t="str">
        <f t="shared" ref="H138:H201" si="11">IF(OR($B138="",,,,$D138&lt;an_initial,$D138&gt;an_final,),"",HLOOKUP(C138,ii120punctaje,2,FALSE)*COUNTIF(C138,"Naționale"))</f>
        <v/>
      </c>
      <c r="I138" s="371" t="str">
        <f t="shared" ref="I138:I201" si="12">IF(OR($B138="",,,,$D138&lt;an_initial,$D138&gt;an_final,),"",HLOOKUP(C138,ii120punctaje,2,FALSE)*COUNTIF(C138,"Internaționale"))</f>
        <v/>
      </c>
    </row>
    <row r="139" spans="1:9">
      <c r="A139" s="139">
        <v>130</v>
      </c>
      <c r="B139" s="140"/>
      <c r="C139" s="140"/>
      <c r="D139" s="142"/>
      <c r="E139" s="16" t="str">
        <f t="shared" si="10"/>
        <v/>
      </c>
      <c r="H139" s="371" t="str">
        <f t="shared" si="11"/>
        <v/>
      </c>
      <c r="I139" s="371" t="str">
        <f t="shared" si="12"/>
        <v/>
      </c>
    </row>
    <row r="140" spans="1:9">
      <c r="A140" s="139">
        <v>131</v>
      </c>
      <c r="B140" s="140"/>
      <c r="C140" s="140"/>
      <c r="D140" s="142"/>
      <c r="E140" s="16" t="str">
        <f t="shared" si="10"/>
        <v/>
      </c>
      <c r="H140" s="371" t="str">
        <f t="shared" si="11"/>
        <v/>
      </c>
      <c r="I140" s="371" t="str">
        <f t="shared" si="12"/>
        <v/>
      </c>
    </row>
    <row r="141" spans="1:9">
      <c r="A141" s="139">
        <v>132</v>
      </c>
      <c r="B141" s="140"/>
      <c r="C141" s="140"/>
      <c r="D141" s="142"/>
      <c r="E141" s="16" t="str">
        <f t="shared" si="10"/>
        <v/>
      </c>
      <c r="H141" s="371" t="str">
        <f t="shared" si="11"/>
        <v/>
      </c>
      <c r="I141" s="371" t="str">
        <f t="shared" si="12"/>
        <v/>
      </c>
    </row>
    <row r="142" spans="1:9">
      <c r="A142" s="139">
        <v>133</v>
      </c>
      <c r="B142" s="140"/>
      <c r="C142" s="140"/>
      <c r="D142" s="142"/>
      <c r="E142" s="16" t="str">
        <f t="shared" si="10"/>
        <v/>
      </c>
      <c r="H142" s="371" t="str">
        <f t="shared" si="11"/>
        <v/>
      </c>
      <c r="I142" s="371" t="str">
        <f t="shared" si="12"/>
        <v/>
      </c>
    </row>
    <row r="143" spans="1:9">
      <c r="A143" s="139">
        <v>134</v>
      </c>
      <c r="B143" s="140"/>
      <c r="C143" s="140"/>
      <c r="D143" s="142"/>
      <c r="E143" s="16" t="str">
        <f t="shared" si="10"/>
        <v/>
      </c>
      <c r="H143" s="371" t="str">
        <f t="shared" si="11"/>
        <v/>
      </c>
      <c r="I143" s="371" t="str">
        <f t="shared" si="12"/>
        <v/>
      </c>
    </row>
    <row r="144" spans="1:9">
      <c r="A144" s="139">
        <v>135</v>
      </c>
      <c r="B144" s="140"/>
      <c r="C144" s="140"/>
      <c r="D144" s="142"/>
      <c r="E144" s="16" t="str">
        <f t="shared" si="10"/>
        <v/>
      </c>
      <c r="H144" s="371" t="str">
        <f t="shared" si="11"/>
        <v/>
      </c>
      <c r="I144" s="371" t="str">
        <f t="shared" si="12"/>
        <v/>
      </c>
    </row>
    <row r="145" spans="1:9">
      <c r="A145" s="139">
        <v>136</v>
      </c>
      <c r="B145" s="140"/>
      <c r="C145" s="140"/>
      <c r="D145" s="142"/>
      <c r="E145" s="16" t="str">
        <f t="shared" si="10"/>
        <v/>
      </c>
      <c r="H145" s="371" t="str">
        <f t="shared" si="11"/>
        <v/>
      </c>
      <c r="I145" s="371" t="str">
        <f t="shared" si="12"/>
        <v/>
      </c>
    </row>
    <row r="146" spans="1:9">
      <c r="A146" s="139">
        <v>137</v>
      </c>
      <c r="B146" s="140"/>
      <c r="C146" s="140"/>
      <c r="D146" s="142"/>
      <c r="E146" s="16" t="str">
        <f t="shared" si="10"/>
        <v/>
      </c>
      <c r="H146" s="371" t="str">
        <f t="shared" si="11"/>
        <v/>
      </c>
      <c r="I146" s="371" t="str">
        <f t="shared" si="12"/>
        <v/>
      </c>
    </row>
    <row r="147" spans="1:9">
      <c r="A147" s="139">
        <v>138</v>
      </c>
      <c r="B147" s="140"/>
      <c r="C147" s="140"/>
      <c r="D147" s="142"/>
      <c r="E147" s="16" t="str">
        <f t="shared" si="10"/>
        <v/>
      </c>
      <c r="H147" s="371" t="str">
        <f t="shared" si="11"/>
        <v/>
      </c>
      <c r="I147" s="371" t="str">
        <f t="shared" si="12"/>
        <v/>
      </c>
    </row>
    <row r="148" spans="1:9">
      <c r="A148" s="139">
        <v>139</v>
      </c>
      <c r="B148" s="140"/>
      <c r="C148" s="140"/>
      <c r="D148" s="142"/>
      <c r="E148" s="16" t="str">
        <f t="shared" si="10"/>
        <v/>
      </c>
      <c r="H148" s="371" t="str">
        <f t="shared" si="11"/>
        <v/>
      </c>
      <c r="I148" s="371" t="str">
        <f t="shared" si="12"/>
        <v/>
      </c>
    </row>
    <row r="149" spans="1:9">
      <c r="A149" s="139">
        <v>140</v>
      </c>
      <c r="B149" s="140"/>
      <c r="C149" s="140"/>
      <c r="D149" s="142"/>
      <c r="E149" s="16" t="str">
        <f t="shared" si="10"/>
        <v/>
      </c>
      <c r="H149" s="371" t="str">
        <f t="shared" si="11"/>
        <v/>
      </c>
      <c r="I149" s="371" t="str">
        <f t="shared" si="12"/>
        <v/>
      </c>
    </row>
    <row r="150" spans="1:9">
      <c r="A150" s="139">
        <v>141</v>
      </c>
      <c r="B150" s="140"/>
      <c r="C150" s="140"/>
      <c r="D150" s="142"/>
      <c r="E150" s="16" t="str">
        <f t="shared" si="10"/>
        <v/>
      </c>
      <c r="H150" s="371" t="str">
        <f t="shared" si="11"/>
        <v/>
      </c>
      <c r="I150" s="371" t="str">
        <f t="shared" si="12"/>
        <v/>
      </c>
    </row>
    <row r="151" spans="1:9">
      <c r="A151" s="139">
        <v>142</v>
      </c>
      <c r="B151" s="140"/>
      <c r="C151" s="140"/>
      <c r="D151" s="142"/>
      <c r="E151" s="16" t="str">
        <f t="shared" si="10"/>
        <v/>
      </c>
      <c r="H151" s="371" t="str">
        <f t="shared" si="11"/>
        <v/>
      </c>
      <c r="I151" s="371" t="str">
        <f t="shared" si="12"/>
        <v/>
      </c>
    </row>
    <row r="152" spans="1:9">
      <c r="A152" s="139">
        <v>143</v>
      </c>
      <c r="B152" s="140"/>
      <c r="C152" s="140"/>
      <c r="D152" s="142"/>
      <c r="E152" s="16" t="str">
        <f t="shared" si="10"/>
        <v/>
      </c>
      <c r="H152" s="371" t="str">
        <f t="shared" si="11"/>
        <v/>
      </c>
      <c r="I152" s="371" t="str">
        <f t="shared" si="12"/>
        <v/>
      </c>
    </row>
    <row r="153" spans="1:9">
      <c r="A153" s="139">
        <v>144</v>
      </c>
      <c r="B153" s="140"/>
      <c r="C153" s="140"/>
      <c r="D153" s="142"/>
      <c r="E153" s="16" t="str">
        <f t="shared" si="10"/>
        <v/>
      </c>
      <c r="H153" s="371" t="str">
        <f t="shared" si="11"/>
        <v/>
      </c>
      <c r="I153" s="371" t="str">
        <f t="shared" si="12"/>
        <v/>
      </c>
    </row>
    <row r="154" spans="1:9">
      <c r="A154" s="139">
        <v>145</v>
      </c>
      <c r="B154" s="140"/>
      <c r="C154" s="140"/>
      <c r="D154" s="142"/>
      <c r="E154" s="16" t="str">
        <f t="shared" si="10"/>
        <v/>
      </c>
      <c r="H154" s="371" t="str">
        <f t="shared" si="11"/>
        <v/>
      </c>
      <c r="I154" s="371" t="str">
        <f t="shared" si="12"/>
        <v/>
      </c>
    </row>
    <row r="155" spans="1:9">
      <c r="A155" s="139">
        <v>146</v>
      </c>
      <c r="B155" s="140"/>
      <c r="C155" s="140"/>
      <c r="D155" s="142"/>
      <c r="E155" s="16" t="str">
        <f t="shared" si="10"/>
        <v/>
      </c>
      <c r="H155" s="371" t="str">
        <f t="shared" si="11"/>
        <v/>
      </c>
      <c r="I155" s="371" t="str">
        <f t="shared" si="12"/>
        <v/>
      </c>
    </row>
    <row r="156" spans="1:9">
      <c r="A156" s="139">
        <v>147</v>
      </c>
      <c r="B156" s="140"/>
      <c r="C156" s="140"/>
      <c r="D156" s="142"/>
      <c r="E156" s="16" t="str">
        <f t="shared" si="10"/>
        <v/>
      </c>
      <c r="H156" s="371" t="str">
        <f t="shared" si="11"/>
        <v/>
      </c>
      <c r="I156" s="371" t="str">
        <f t="shared" si="12"/>
        <v/>
      </c>
    </row>
    <row r="157" spans="1:9">
      <c r="A157" s="139">
        <v>148</v>
      </c>
      <c r="B157" s="140"/>
      <c r="C157" s="140"/>
      <c r="D157" s="142"/>
      <c r="E157" s="16" t="str">
        <f t="shared" si="10"/>
        <v/>
      </c>
      <c r="H157" s="371" t="str">
        <f t="shared" si="11"/>
        <v/>
      </c>
      <c r="I157" s="371" t="str">
        <f t="shared" si="12"/>
        <v/>
      </c>
    </row>
    <row r="158" spans="1:9">
      <c r="A158" s="139">
        <v>149</v>
      </c>
      <c r="B158" s="140"/>
      <c r="C158" s="140"/>
      <c r="D158" s="142"/>
      <c r="E158" s="16" t="str">
        <f t="shared" si="10"/>
        <v/>
      </c>
      <c r="H158" s="371" t="str">
        <f t="shared" si="11"/>
        <v/>
      </c>
      <c r="I158" s="371" t="str">
        <f t="shared" si="12"/>
        <v/>
      </c>
    </row>
    <row r="159" spans="1:9">
      <c r="A159" s="139">
        <v>150</v>
      </c>
      <c r="B159" s="140"/>
      <c r="C159" s="140"/>
      <c r="D159" s="142"/>
      <c r="E159" s="16" t="str">
        <f t="shared" si="10"/>
        <v/>
      </c>
      <c r="H159" s="371" t="str">
        <f t="shared" si="11"/>
        <v/>
      </c>
      <c r="I159" s="371" t="str">
        <f t="shared" si="12"/>
        <v/>
      </c>
    </row>
    <row r="160" spans="1:9">
      <c r="A160" s="139">
        <v>151</v>
      </c>
      <c r="B160" s="140"/>
      <c r="C160" s="140"/>
      <c r="D160" s="142"/>
      <c r="E160" s="16" t="str">
        <f t="shared" si="10"/>
        <v/>
      </c>
      <c r="H160" s="371" t="str">
        <f t="shared" si="11"/>
        <v/>
      </c>
      <c r="I160" s="371" t="str">
        <f t="shared" si="12"/>
        <v/>
      </c>
    </row>
    <row r="161" spans="1:9">
      <c r="A161" s="139">
        <v>152</v>
      </c>
      <c r="B161" s="140"/>
      <c r="C161" s="140"/>
      <c r="D161" s="142"/>
      <c r="E161" s="16" t="str">
        <f t="shared" si="10"/>
        <v/>
      </c>
      <c r="H161" s="371" t="str">
        <f t="shared" si="11"/>
        <v/>
      </c>
      <c r="I161" s="371" t="str">
        <f t="shared" si="12"/>
        <v/>
      </c>
    </row>
    <row r="162" spans="1:9">
      <c r="A162" s="139">
        <v>153</v>
      </c>
      <c r="B162" s="140"/>
      <c r="C162" s="140"/>
      <c r="D162" s="142"/>
      <c r="E162" s="16" t="str">
        <f t="shared" si="10"/>
        <v/>
      </c>
      <c r="H162" s="371" t="str">
        <f t="shared" si="11"/>
        <v/>
      </c>
      <c r="I162" s="371" t="str">
        <f t="shared" si="12"/>
        <v/>
      </c>
    </row>
    <row r="163" spans="1:9">
      <c r="A163" s="139">
        <v>154</v>
      </c>
      <c r="B163" s="140"/>
      <c r="C163" s="140"/>
      <c r="D163" s="142"/>
      <c r="E163" s="16" t="str">
        <f t="shared" si="10"/>
        <v/>
      </c>
      <c r="H163" s="371" t="str">
        <f t="shared" si="11"/>
        <v/>
      </c>
      <c r="I163" s="371" t="str">
        <f t="shared" si="12"/>
        <v/>
      </c>
    </row>
    <row r="164" spans="1:9">
      <c r="A164" s="139">
        <v>155</v>
      </c>
      <c r="B164" s="140"/>
      <c r="C164" s="140"/>
      <c r="D164" s="142"/>
      <c r="E164" s="16" t="str">
        <f t="shared" si="10"/>
        <v/>
      </c>
      <c r="H164" s="371" t="str">
        <f t="shared" si="11"/>
        <v/>
      </c>
      <c r="I164" s="371" t="str">
        <f t="shared" si="12"/>
        <v/>
      </c>
    </row>
    <row r="165" spans="1:9">
      <c r="A165" s="139">
        <v>156</v>
      </c>
      <c r="B165" s="140"/>
      <c r="C165" s="140"/>
      <c r="D165" s="142"/>
      <c r="E165" s="16" t="str">
        <f t="shared" si="10"/>
        <v/>
      </c>
      <c r="H165" s="371" t="str">
        <f t="shared" si="11"/>
        <v/>
      </c>
      <c r="I165" s="371" t="str">
        <f t="shared" si="12"/>
        <v/>
      </c>
    </row>
    <row r="166" spans="1:9">
      <c r="A166" s="139">
        <v>157</v>
      </c>
      <c r="B166" s="140"/>
      <c r="C166" s="140"/>
      <c r="D166" s="142"/>
      <c r="E166" s="16" t="str">
        <f t="shared" si="10"/>
        <v/>
      </c>
      <c r="H166" s="371" t="str">
        <f t="shared" si="11"/>
        <v/>
      </c>
      <c r="I166" s="371" t="str">
        <f t="shared" si="12"/>
        <v/>
      </c>
    </row>
    <row r="167" spans="1:9">
      <c r="A167" s="139">
        <v>158</v>
      </c>
      <c r="B167" s="140"/>
      <c r="C167" s="140"/>
      <c r="D167" s="142"/>
      <c r="E167" s="16" t="str">
        <f t="shared" si="10"/>
        <v/>
      </c>
      <c r="H167" s="371" t="str">
        <f t="shared" si="11"/>
        <v/>
      </c>
      <c r="I167" s="371" t="str">
        <f t="shared" si="12"/>
        <v/>
      </c>
    </row>
    <row r="168" spans="1:9">
      <c r="A168" s="139">
        <v>159</v>
      </c>
      <c r="B168" s="140"/>
      <c r="C168" s="140"/>
      <c r="D168" s="142"/>
      <c r="E168" s="16" t="str">
        <f t="shared" si="10"/>
        <v/>
      </c>
      <c r="H168" s="371" t="str">
        <f t="shared" si="11"/>
        <v/>
      </c>
      <c r="I168" s="371" t="str">
        <f t="shared" si="12"/>
        <v/>
      </c>
    </row>
    <row r="169" spans="1:9">
      <c r="A169" s="139">
        <v>160</v>
      </c>
      <c r="B169" s="140"/>
      <c r="C169" s="140"/>
      <c r="D169" s="142"/>
      <c r="E169" s="16" t="str">
        <f t="shared" si="10"/>
        <v/>
      </c>
      <c r="H169" s="371" t="str">
        <f t="shared" si="11"/>
        <v/>
      </c>
      <c r="I169" s="371" t="str">
        <f t="shared" si="12"/>
        <v/>
      </c>
    </row>
    <row r="170" spans="1:9">
      <c r="A170" s="139">
        <v>161</v>
      </c>
      <c r="B170" s="140"/>
      <c r="C170" s="140"/>
      <c r="D170" s="142"/>
      <c r="E170" s="16" t="str">
        <f t="shared" si="10"/>
        <v/>
      </c>
      <c r="H170" s="371" t="str">
        <f t="shared" si="11"/>
        <v/>
      </c>
      <c r="I170" s="371" t="str">
        <f t="shared" si="12"/>
        <v/>
      </c>
    </row>
    <row r="171" spans="1:9">
      <c r="A171" s="139">
        <v>162</v>
      </c>
      <c r="B171" s="140"/>
      <c r="C171" s="140"/>
      <c r="D171" s="142"/>
      <c r="E171" s="16" t="str">
        <f t="shared" si="10"/>
        <v/>
      </c>
      <c r="H171" s="371" t="str">
        <f t="shared" si="11"/>
        <v/>
      </c>
      <c r="I171" s="371" t="str">
        <f t="shared" si="12"/>
        <v/>
      </c>
    </row>
    <row r="172" spans="1:9">
      <c r="A172" s="139">
        <v>163</v>
      </c>
      <c r="B172" s="140"/>
      <c r="C172" s="140"/>
      <c r="D172" s="142"/>
      <c r="E172" s="16" t="str">
        <f t="shared" si="10"/>
        <v/>
      </c>
      <c r="H172" s="371" t="str">
        <f t="shared" si="11"/>
        <v/>
      </c>
      <c r="I172" s="371" t="str">
        <f t="shared" si="12"/>
        <v/>
      </c>
    </row>
    <row r="173" spans="1:9">
      <c r="A173" s="139">
        <v>164</v>
      </c>
      <c r="B173" s="140"/>
      <c r="C173" s="140"/>
      <c r="D173" s="142"/>
      <c r="E173" s="16" t="str">
        <f t="shared" si="10"/>
        <v/>
      </c>
      <c r="H173" s="371" t="str">
        <f t="shared" si="11"/>
        <v/>
      </c>
      <c r="I173" s="371" t="str">
        <f t="shared" si="12"/>
        <v/>
      </c>
    </row>
    <row r="174" spans="1:9">
      <c r="A174" s="139">
        <v>165</v>
      </c>
      <c r="B174" s="140"/>
      <c r="C174" s="140"/>
      <c r="D174" s="142"/>
      <c r="E174" s="16" t="str">
        <f t="shared" si="10"/>
        <v/>
      </c>
      <c r="H174" s="371" t="str">
        <f t="shared" si="11"/>
        <v/>
      </c>
      <c r="I174" s="371" t="str">
        <f t="shared" si="12"/>
        <v/>
      </c>
    </row>
    <row r="175" spans="1:9">
      <c r="A175" s="139">
        <v>166</v>
      </c>
      <c r="B175" s="140"/>
      <c r="C175" s="140"/>
      <c r="D175" s="142"/>
      <c r="E175" s="16" t="str">
        <f t="shared" si="10"/>
        <v/>
      </c>
      <c r="H175" s="371" t="str">
        <f t="shared" si="11"/>
        <v/>
      </c>
      <c r="I175" s="371" t="str">
        <f t="shared" si="12"/>
        <v/>
      </c>
    </row>
    <row r="176" spans="1:9">
      <c r="A176" s="139">
        <v>167</v>
      </c>
      <c r="B176" s="140"/>
      <c r="C176" s="140"/>
      <c r="D176" s="142"/>
      <c r="E176" s="16" t="str">
        <f t="shared" si="10"/>
        <v/>
      </c>
      <c r="H176" s="371" t="str">
        <f t="shared" si="11"/>
        <v/>
      </c>
      <c r="I176" s="371" t="str">
        <f t="shared" si="12"/>
        <v/>
      </c>
    </row>
    <row r="177" spans="1:9">
      <c r="A177" s="139">
        <v>168</v>
      </c>
      <c r="B177" s="140"/>
      <c r="C177" s="140"/>
      <c r="D177" s="142"/>
      <c r="E177" s="16" t="str">
        <f t="shared" si="10"/>
        <v/>
      </c>
      <c r="H177" s="371" t="str">
        <f t="shared" si="11"/>
        <v/>
      </c>
      <c r="I177" s="371" t="str">
        <f t="shared" si="12"/>
        <v/>
      </c>
    </row>
    <row r="178" spans="1:9">
      <c r="A178" s="139">
        <v>169</v>
      </c>
      <c r="B178" s="140"/>
      <c r="C178" s="140"/>
      <c r="D178" s="142"/>
      <c r="E178" s="16" t="str">
        <f t="shared" si="10"/>
        <v/>
      </c>
      <c r="H178" s="371" t="str">
        <f t="shared" si="11"/>
        <v/>
      </c>
      <c r="I178" s="371" t="str">
        <f t="shared" si="12"/>
        <v/>
      </c>
    </row>
    <row r="179" spans="1:9">
      <c r="A179" s="139">
        <v>170</v>
      </c>
      <c r="B179" s="140"/>
      <c r="C179" s="140"/>
      <c r="D179" s="142"/>
      <c r="E179" s="16" t="str">
        <f t="shared" si="10"/>
        <v/>
      </c>
      <c r="H179" s="371" t="str">
        <f t="shared" si="11"/>
        <v/>
      </c>
      <c r="I179" s="371" t="str">
        <f t="shared" si="12"/>
        <v/>
      </c>
    </row>
    <row r="180" spans="1:9">
      <c r="A180" s="139">
        <v>171</v>
      </c>
      <c r="B180" s="140"/>
      <c r="C180" s="140"/>
      <c r="D180" s="142"/>
      <c r="E180" s="16" t="str">
        <f t="shared" si="10"/>
        <v/>
      </c>
      <c r="H180" s="371" t="str">
        <f t="shared" si="11"/>
        <v/>
      </c>
      <c r="I180" s="371" t="str">
        <f t="shared" si="12"/>
        <v/>
      </c>
    </row>
    <row r="181" spans="1:9">
      <c r="A181" s="139">
        <v>172</v>
      </c>
      <c r="B181" s="140"/>
      <c r="C181" s="140"/>
      <c r="D181" s="142"/>
      <c r="E181" s="16" t="str">
        <f t="shared" si="10"/>
        <v/>
      </c>
      <c r="H181" s="371" t="str">
        <f t="shared" si="11"/>
        <v/>
      </c>
      <c r="I181" s="371" t="str">
        <f t="shared" si="12"/>
        <v/>
      </c>
    </row>
    <row r="182" spans="1:9">
      <c r="A182" s="139">
        <v>173</v>
      </c>
      <c r="B182" s="140"/>
      <c r="C182" s="140"/>
      <c r="D182" s="142"/>
      <c r="E182" s="16" t="str">
        <f t="shared" si="10"/>
        <v/>
      </c>
      <c r="H182" s="371" t="str">
        <f t="shared" si="11"/>
        <v/>
      </c>
      <c r="I182" s="371" t="str">
        <f t="shared" si="12"/>
        <v/>
      </c>
    </row>
    <row r="183" spans="1:9">
      <c r="A183" s="139">
        <v>174</v>
      </c>
      <c r="B183" s="140"/>
      <c r="C183" s="140"/>
      <c r="D183" s="142"/>
      <c r="E183" s="16" t="str">
        <f t="shared" si="10"/>
        <v/>
      </c>
      <c r="H183" s="371" t="str">
        <f t="shared" si="11"/>
        <v/>
      </c>
      <c r="I183" s="371" t="str">
        <f t="shared" si="12"/>
        <v/>
      </c>
    </row>
    <row r="184" spans="1:9">
      <c r="A184" s="139">
        <v>175</v>
      </c>
      <c r="B184" s="140"/>
      <c r="C184" s="140"/>
      <c r="D184" s="142"/>
      <c r="E184" s="16" t="str">
        <f t="shared" si="10"/>
        <v/>
      </c>
      <c r="H184" s="371" t="str">
        <f t="shared" si="11"/>
        <v/>
      </c>
      <c r="I184" s="371" t="str">
        <f t="shared" si="12"/>
        <v/>
      </c>
    </row>
    <row r="185" spans="1:9">
      <c r="A185" s="139">
        <v>176</v>
      </c>
      <c r="B185" s="140"/>
      <c r="C185" s="140"/>
      <c r="D185" s="142"/>
      <c r="E185" s="16" t="str">
        <f t="shared" si="10"/>
        <v/>
      </c>
      <c r="H185" s="371" t="str">
        <f t="shared" si="11"/>
        <v/>
      </c>
      <c r="I185" s="371" t="str">
        <f t="shared" si="12"/>
        <v/>
      </c>
    </row>
    <row r="186" spans="1:9">
      <c r="A186" s="139">
        <v>177</v>
      </c>
      <c r="B186" s="140"/>
      <c r="C186" s="140"/>
      <c r="D186" s="142"/>
      <c r="E186" s="16" t="str">
        <f t="shared" si="10"/>
        <v/>
      </c>
      <c r="H186" s="371" t="str">
        <f t="shared" si="11"/>
        <v/>
      </c>
      <c r="I186" s="371" t="str">
        <f t="shared" si="12"/>
        <v/>
      </c>
    </row>
    <row r="187" spans="1:9">
      <c r="A187" s="139">
        <v>178</v>
      </c>
      <c r="B187" s="140"/>
      <c r="C187" s="140"/>
      <c r="D187" s="142"/>
      <c r="E187" s="16" t="str">
        <f t="shared" si="10"/>
        <v/>
      </c>
      <c r="H187" s="371" t="str">
        <f t="shared" si="11"/>
        <v/>
      </c>
      <c r="I187" s="371" t="str">
        <f t="shared" si="12"/>
        <v/>
      </c>
    </row>
    <row r="188" spans="1:9">
      <c r="A188" s="139">
        <v>179</v>
      </c>
      <c r="B188" s="140"/>
      <c r="C188" s="140"/>
      <c r="D188" s="142"/>
      <c r="E188" s="16" t="str">
        <f t="shared" si="10"/>
        <v/>
      </c>
      <c r="H188" s="371" t="str">
        <f t="shared" si="11"/>
        <v/>
      </c>
      <c r="I188" s="371" t="str">
        <f t="shared" si="12"/>
        <v/>
      </c>
    </row>
    <row r="189" spans="1:9">
      <c r="A189" s="139">
        <v>180</v>
      </c>
      <c r="B189" s="140"/>
      <c r="C189" s="140"/>
      <c r="D189" s="142"/>
      <c r="E189" s="16" t="str">
        <f t="shared" si="10"/>
        <v/>
      </c>
      <c r="H189" s="371" t="str">
        <f t="shared" si="11"/>
        <v/>
      </c>
      <c r="I189" s="371" t="str">
        <f t="shared" si="12"/>
        <v/>
      </c>
    </row>
    <row r="190" spans="1:9">
      <c r="A190" s="139">
        <v>181</v>
      </c>
      <c r="B190" s="140"/>
      <c r="C190" s="140"/>
      <c r="D190" s="142"/>
      <c r="E190" s="16" t="str">
        <f t="shared" si="10"/>
        <v/>
      </c>
      <c r="H190" s="371" t="str">
        <f t="shared" si="11"/>
        <v/>
      </c>
      <c r="I190" s="371" t="str">
        <f t="shared" si="12"/>
        <v/>
      </c>
    </row>
    <row r="191" spans="1:9">
      <c r="A191" s="139">
        <v>182</v>
      </c>
      <c r="B191" s="140"/>
      <c r="C191" s="140"/>
      <c r="D191" s="142"/>
      <c r="E191" s="16" t="str">
        <f t="shared" si="10"/>
        <v/>
      </c>
      <c r="H191" s="371" t="str">
        <f t="shared" si="11"/>
        <v/>
      </c>
      <c r="I191" s="371" t="str">
        <f t="shared" si="12"/>
        <v/>
      </c>
    </row>
    <row r="192" spans="1:9">
      <c r="A192" s="139">
        <v>183</v>
      </c>
      <c r="B192" s="140"/>
      <c r="C192" s="140"/>
      <c r="D192" s="142"/>
      <c r="E192" s="16" t="str">
        <f t="shared" si="10"/>
        <v/>
      </c>
      <c r="H192" s="371" t="str">
        <f t="shared" si="11"/>
        <v/>
      </c>
      <c r="I192" s="371" t="str">
        <f t="shared" si="12"/>
        <v/>
      </c>
    </row>
    <row r="193" spans="1:9">
      <c r="A193" s="139">
        <v>184</v>
      </c>
      <c r="B193" s="140"/>
      <c r="C193" s="140"/>
      <c r="D193" s="142"/>
      <c r="E193" s="16" t="str">
        <f t="shared" si="10"/>
        <v/>
      </c>
      <c r="H193" s="371" t="str">
        <f t="shared" si="11"/>
        <v/>
      </c>
      <c r="I193" s="371" t="str">
        <f t="shared" si="12"/>
        <v/>
      </c>
    </row>
    <row r="194" spans="1:9">
      <c r="A194" s="139">
        <v>185</v>
      </c>
      <c r="B194" s="140"/>
      <c r="C194" s="140"/>
      <c r="D194" s="142"/>
      <c r="E194" s="16" t="str">
        <f t="shared" si="10"/>
        <v/>
      </c>
      <c r="H194" s="371" t="str">
        <f t="shared" si="11"/>
        <v/>
      </c>
      <c r="I194" s="371" t="str">
        <f t="shared" si="12"/>
        <v/>
      </c>
    </row>
    <row r="195" spans="1:9">
      <c r="A195" s="139">
        <v>186</v>
      </c>
      <c r="B195" s="140"/>
      <c r="C195" s="140"/>
      <c r="D195" s="142"/>
      <c r="E195" s="16" t="str">
        <f t="shared" si="10"/>
        <v/>
      </c>
      <c r="H195" s="371" t="str">
        <f t="shared" si="11"/>
        <v/>
      </c>
      <c r="I195" s="371" t="str">
        <f t="shared" si="12"/>
        <v/>
      </c>
    </row>
    <row r="196" spans="1:9">
      <c r="A196" s="139">
        <v>187</v>
      </c>
      <c r="B196" s="140"/>
      <c r="C196" s="140"/>
      <c r="D196" s="142"/>
      <c r="E196" s="16" t="str">
        <f t="shared" si="10"/>
        <v/>
      </c>
      <c r="H196" s="371" t="str">
        <f t="shared" si="11"/>
        <v/>
      </c>
      <c r="I196" s="371" t="str">
        <f t="shared" si="12"/>
        <v/>
      </c>
    </row>
    <row r="197" spans="1:9">
      <c r="A197" s="139">
        <v>188</v>
      </c>
      <c r="B197" s="140"/>
      <c r="C197" s="140"/>
      <c r="D197" s="142"/>
      <c r="E197" s="16" t="str">
        <f t="shared" si="10"/>
        <v/>
      </c>
      <c r="H197" s="371" t="str">
        <f t="shared" si="11"/>
        <v/>
      </c>
      <c r="I197" s="371" t="str">
        <f t="shared" si="12"/>
        <v/>
      </c>
    </row>
    <row r="198" spans="1:9">
      <c r="A198" s="139">
        <v>189</v>
      </c>
      <c r="B198" s="140"/>
      <c r="C198" s="140"/>
      <c r="D198" s="142"/>
      <c r="E198" s="16" t="str">
        <f t="shared" si="10"/>
        <v/>
      </c>
      <c r="H198" s="371" t="str">
        <f t="shared" si="11"/>
        <v/>
      </c>
      <c r="I198" s="371" t="str">
        <f t="shared" si="12"/>
        <v/>
      </c>
    </row>
    <row r="199" spans="1:9">
      <c r="A199" s="139">
        <v>190</v>
      </c>
      <c r="B199" s="140"/>
      <c r="C199" s="140"/>
      <c r="D199" s="142"/>
      <c r="E199" s="16" t="str">
        <f t="shared" si="10"/>
        <v/>
      </c>
      <c r="H199" s="371" t="str">
        <f t="shared" si="11"/>
        <v/>
      </c>
      <c r="I199" s="371" t="str">
        <f t="shared" si="12"/>
        <v/>
      </c>
    </row>
    <row r="200" spans="1:9">
      <c r="A200" s="139">
        <v>191</v>
      </c>
      <c r="B200" s="140"/>
      <c r="C200" s="140"/>
      <c r="D200" s="142"/>
      <c r="E200" s="16" t="str">
        <f t="shared" si="10"/>
        <v/>
      </c>
      <c r="H200" s="371" t="str">
        <f t="shared" si="11"/>
        <v/>
      </c>
      <c r="I200" s="371" t="str">
        <f t="shared" si="12"/>
        <v/>
      </c>
    </row>
    <row r="201" spans="1:9">
      <c r="A201" s="139">
        <v>192</v>
      </c>
      <c r="B201" s="140"/>
      <c r="C201" s="140"/>
      <c r="D201" s="142"/>
      <c r="E201" s="16" t="str">
        <f t="shared" si="10"/>
        <v/>
      </c>
      <c r="H201" s="371" t="str">
        <f t="shared" si="11"/>
        <v/>
      </c>
      <c r="I201" s="371" t="str">
        <f t="shared" si="12"/>
        <v/>
      </c>
    </row>
    <row r="202" spans="1:9">
      <c r="A202" s="139">
        <v>193</v>
      </c>
      <c r="B202" s="140"/>
      <c r="C202" s="140"/>
      <c r="D202" s="142"/>
      <c r="E202" s="16" t="str">
        <f t="shared" ref="E202:E259" si="13">IF(OR($B202="",,,,$D202&lt;an_initial,$D202&gt;an_final,),"",HLOOKUP(C202,ii120punctaje,2,FALSE) )</f>
        <v/>
      </c>
      <c r="H202" s="371" t="str">
        <f t="shared" ref="H202:H259" si="14">IF(OR($B202="",,,,$D202&lt;an_initial,$D202&gt;an_final,),"",HLOOKUP(C202,ii120punctaje,2,FALSE)*COUNTIF(C202,"Naționale"))</f>
        <v/>
      </c>
      <c r="I202" s="371" t="str">
        <f t="shared" ref="I202:I259" si="15">IF(OR($B202="",,,,$D202&lt;an_initial,$D202&gt;an_final,),"",HLOOKUP(C202,ii120punctaje,2,FALSE)*COUNTIF(C202,"Internaționale"))</f>
        <v/>
      </c>
    </row>
    <row r="203" spans="1:9">
      <c r="A203" s="139">
        <v>194</v>
      </c>
      <c r="B203" s="140"/>
      <c r="C203" s="140"/>
      <c r="D203" s="142"/>
      <c r="E203" s="16" t="str">
        <f t="shared" si="13"/>
        <v/>
      </c>
      <c r="H203" s="371" t="str">
        <f t="shared" si="14"/>
        <v/>
      </c>
      <c r="I203" s="371" t="str">
        <f t="shared" si="15"/>
        <v/>
      </c>
    </row>
    <row r="204" spans="1:9">
      <c r="A204" s="139">
        <v>195</v>
      </c>
      <c r="B204" s="140"/>
      <c r="C204" s="140"/>
      <c r="D204" s="142"/>
      <c r="E204" s="16" t="str">
        <f t="shared" si="13"/>
        <v/>
      </c>
      <c r="H204" s="371" t="str">
        <f t="shared" si="14"/>
        <v/>
      </c>
      <c r="I204" s="371" t="str">
        <f t="shared" si="15"/>
        <v/>
      </c>
    </row>
    <row r="205" spans="1:9">
      <c r="A205" s="139">
        <v>196</v>
      </c>
      <c r="B205" s="140"/>
      <c r="C205" s="140"/>
      <c r="D205" s="142"/>
      <c r="E205" s="16" t="str">
        <f t="shared" si="13"/>
        <v/>
      </c>
      <c r="H205" s="371" t="str">
        <f t="shared" si="14"/>
        <v/>
      </c>
      <c r="I205" s="371" t="str">
        <f t="shared" si="15"/>
        <v/>
      </c>
    </row>
    <row r="206" spans="1:9">
      <c r="A206" s="139">
        <v>197</v>
      </c>
      <c r="B206" s="140"/>
      <c r="C206" s="140"/>
      <c r="D206" s="142"/>
      <c r="E206" s="16" t="str">
        <f t="shared" si="13"/>
        <v/>
      </c>
      <c r="H206" s="371" t="str">
        <f t="shared" si="14"/>
        <v/>
      </c>
      <c r="I206" s="371" t="str">
        <f t="shared" si="15"/>
        <v/>
      </c>
    </row>
    <row r="207" spans="1:9">
      <c r="A207" s="139">
        <v>198</v>
      </c>
      <c r="B207" s="140"/>
      <c r="C207" s="140"/>
      <c r="D207" s="142"/>
      <c r="E207" s="16" t="str">
        <f t="shared" si="13"/>
        <v/>
      </c>
      <c r="H207" s="371" t="str">
        <f t="shared" si="14"/>
        <v/>
      </c>
      <c r="I207" s="371" t="str">
        <f t="shared" si="15"/>
        <v/>
      </c>
    </row>
    <row r="208" spans="1:9">
      <c r="A208" s="139">
        <v>199</v>
      </c>
      <c r="B208" s="140"/>
      <c r="C208" s="140"/>
      <c r="D208" s="142"/>
      <c r="E208" s="16" t="str">
        <f t="shared" si="13"/>
        <v/>
      </c>
      <c r="H208" s="371" t="str">
        <f t="shared" si="14"/>
        <v/>
      </c>
      <c r="I208" s="371" t="str">
        <f t="shared" si="15"/>
        <v/>
      </c>
    </row>
    <row r="209" spans="1:9">
      <c r="A209" s="139">
        <v>200</v>
      </c>
      <c r="B209" s="140"/>
      <c r="C209" s="140"/>
      <c r="D209" s="142"/>
      <c r="E209" s="16" t="str">
        <f t="shared" si="13"/>
        <v/>
      </c>
      <c r="H209" s="371" t="str">
        <f t="shared" si="14"/>
        <v/>
      </c>
      <c r="I209" s="371" t="str">
        <f t="shared" si="15"/>
        <v/>
      </c>
    </row>
    <row r="210" spans="1:9">
      <c r="A210" s="139">
        <v>201</v>
      </c>
      <c r="B210" s="140"/>
      <c r="C210" s="140"/>
      <c r="D210" s="142"/>
      <c r="E210" s="16" t="str">
        <f t="shared" si="13"/>
        <v/>
      </c>
      <c r="H210" s="371" t="str">
        <f t="shared" si="14"/>
        <v/>
      </c>
      <c r="I210" s="371" t="str">
        <f t="shared" si="15"/>
        <v/>
      </c>
    </row>
    <row r="211" spans="1:9">
      <c r="A211" s="139">
        <v>202</v>
      </c>
      <c r="B211" s="140"/>
      <c r="C211" s="140"/>
      <c r="D211" s="142"/>
      <c r="E211" s="16" t="str">
        <f t="shared" si="13"/>
        <v/>
      </c>
      <c r="H211" s="371" t="str">
        <f t="shared" si="14"/>
        <v/>
      </c>
      <c r="I211" s="371" t="str">
        <f t="shared" si="15"/>
        <v/>
      </c>
    </row>
    <row r="212" spans="1:9">
      <c r="A212" s="139">
        <v>203</v>
      </c>
      <c r="B212" s="140"/>
      <c r="C212" s="140"/>
      <c r="D212" s="142"/>
      <c r="E212" s="16" t="str">
        <f t="shared" si="13"/>
        <v/>
      </c>
      <c r="H212" s="371" t="str">
        <f t="shared" si="14"/>
        <v/>
      </c>
      <c r="I212" s="371" t="str">
        <f t="shared" si="15"/>
        <v/>
      </c>
    </row>
    <row r="213" spans="1:9">
      <c r="A213" s="139">
        <v>204</v>
      </c>
      <c r="B213" s="140"/>
      <c r="C213" s="140"/>
      <c r="D213" s="142"/>
      <c r="E213" s="16" t="str">
        <f t="shared" si="13"/>
        <v/>
      </c>
      <c r="H213" s="371" t="str">
        <f t="shared" si="14"/>
        <v/>
      </c>
      <c r="I213" s="371" t="str">
        <f t="shared" si="15"/>
        <v/>
      </c>
    </row>
    <row r="214" spans="1:9">
      <c r="A214" s="139">
        <v>205</v>
      </c>
      <c r="B214" s="140"/>
      <c r="C214" s="140"/>
      <c r="D214" s="142"/>
      <c r="E214" s="16" t="str">
        <f t="shared" si="13"/>
        <v/>
      </c>
      <c r="H214" s="371" t="str">
        <f t="shared" si="14"/>
        <v/>
      </c>
      <c r="I214" s="371" t="str">
        <f t="shared" si="15"/>
        <v/>
      </c>
    </row>
    <row r="215" spans="1:9">
      <c r="A215" s="139">
        <v>206</v>
      </c>
      <c r="B215" s="140"/>
      <c r="C215" s="140"/>
      <c r="D215" s="142"/>
      <c r="E215" s="16" t="str">
        <f t="shared" si="13"/>
        <v/>
      </c>
      <c r="H215" s="371" t="str">
        <f t="shared" si="14"/>
        <v/>
      </c>
      <c r="I215" s="371" t="str">
        <f t="shared" si="15"/>
        <v/>
      </c>
    </row>
    <row r="216" spans="1:9">
      <c r="A216" s="139">
        <v>207</v>
      </c>
      <c r="B216" s="140"/>
      <c r="C216" s="140"/>
      <c r="D216" s="142"/>
      <c r="E216" s="16" t="str">
        <f t="shared" si="13"/>
        <v/>
      </c>
      <c r="H216" s="371" t="str">
        <f t="shared" si="14"/>
        <v/>
      </c>
      <c r="I216" s="371" t="str">
        <f t="shared" si="15"/>
        <v/>
      </c>
    </row>
    <row r="217" spans="1:9">
      <c r="A217" s="139">
        <v>208</v>
      </c>
      <c r="B217" s="140"/>
      <c r="C217" s="140"/>
      <c r="D217" s="142"/>
      <c r="E217" s="16" t="str">
        <f t="shared" si="13"/>
        <v/>
      </c>
      <c r="H217" s="371" t="str">
        <f t="shared" si="14"/>
        <v/>
      </c>
      <c r="I217" s="371" t="str">
        <f t="shared" si="15"/>
        <v/>
      </c>
    </row>
    <row r="218" spans="1:9">
      <c r="A218" s="139">
        <v>209</v>
      </c>
      <c r="B218" s="140"/>
      <c r="C218" s="140"/>
      <c r="D218" s="142"/>
      <c r="E218" s="16" t="str">
        <f t="shared" si="13"/>
        <v/>
      </c>
      <c r="H218" s="371" t="str">
        <f t="shared" si="14"/>
        <v/>
      </c>
      <c r="I218" s="371" t="str">
        <f t="shared" si="15"/>
        <v/>
      </c>
    </row>
    <row r="219" spans="1:9">
      <c r="A219" s="139">
        <v>210</v>
      </c>
      <c r="B219" s="140"/>
      <c r="C219" s="140"/>
      <c r="D219" s="142"/>
      <c r="E219" s="16" t="str">
        <f t="shared" si="13"/>
        <v/>
      </c>
      <c r="H219" s="371" t="str">
        <f t="shared" si="14"/>
        <v/>
      </c>
      <c r="I219" s="371" t="str">
        <f t="shared" si="15"/>
        <v/>
      </c>
    </row>
    <row r="220" spans="1:9">
      <c r="A220" s="139">
        <v>211</v>
      </c>
      <c r="B220" s="140"/>
      <c r="C220" s="140"/>
      <c r="D220" s="142"/>
      <c r="E220" s="16" t="str">
        <f t="shared" si="13"/>
        <v/>
      </c>
      <c r="H220" s="371" t="str">
        <f t="shared" si="14"/>
        <v/>
      </c>
      <c r="I220" s="371" t="str">
        <f t="shared" si="15"/>
        <v/>
      </c>
    </row>
    <row r="221" spans="1:9">
      <c r="A221" s="139">
        <v>212</v>
      </c>
      <c r="B221" s="140"/>
      <c r="C221" s="140"/>
      <c r="D221" s="142"/>
      <c r="E221" s="16" t="str">
        <f t="shared" si="13"/>
        <v/>
      </c>
      <c r="H221" s="371" t="str">
        <f t="shared" si="14"/>
        <v/>
      </c>
      <c r="I221" s="371" t="str">
        <f t="shared" si="15"/>
        <v/>
      </c>
    </row>
    <row r="222" spans="1:9">
      <c r="A222" s="139">
        <v>213</v>
      </c>
      <c r="B222" s="140"/>
      <c r="C222" s="140"/>
      <c r="D222" s="142"/>
      <c r="E222" s="16" t="str">
        <f t="shared" si="13"/>
        <v/>
      </c>
      <c r="H222" s="371" t="str">
        <f t="shared" si="14"/>
        <v/>
      </c>
      <c r="I222" s="371" t="str">
        <f t="shared" si="15"/>
        <v/>
      </c>
    </row>
    <row r="223" spans="1:9">
      <c r="A223" s="139">
        <v>214</v>
      </c>
      <c r="B223" s="140"/>
      <c r="C223" s="140"/>
      <c r="D223" s="142"/>
      <c r="E223" s="16" t="str">
        <f t="shared" si="13"/>
        <v/>
      </c>
      <c r="H223" s="371" t="str">
        <f t="shared" si="14"/>
        <v/>
      </c>
      <c r="I223" s="371" t="str">
        <f t="shared" si="15"/>
        <v/>
      </c>
    </row>
    <row r="224" spans="1:9">
      <c r="A224" s="139">
        <v>215</v>
      </c>
      <c r="B224" s="140"/>
      <c r="C224" s="140"/>
      <c r="D224" s="142"/>
      <c r="E224" s="16" t="str">
        <f t="shared" si="13"/>
        <v/>
      </c>
      <c r="H224" s="371" t="str">
        <f t="shared" si="14"/>
        <v/>
      </c>
      <c r="I224" s="371" t="str">
        <f t="shared" si="15"/>
        <v/>
      </c>
    </row>
    <row r="225" spans="1:9">
      <c r="A225" s="139">
        <v>216</v>
      </c>
      <c r="B225" s="140"/>
      <c r="C225" s="140"/>
      <c r="D225" s="142"/>
      <c r="E225" s="16" t="str">
        <f t="shared" si="13"/>
        <v/>
      </c>
      <c r="H225" s="371" t="str">
        <f t="shared" si="14"/>
        <v/>
      </c>
      <c r="I225" s="371" t="str">
        <f t="shared" si="15"/>
        <v/>
      </c>
    </row>
    <row r="226" spans="1:9">
      <c r="A226" s="139">
        <v>217</v>
      </c>
      <c r="B226" s="140"/>
      <c r="C226" s="140"/>
      <c r="D226" s="142"/>
      <c r="E226" s="16" t="str">
        <f t="shared" si="13"/>
        <v/>
      </c>
      <c r="H226" s="371" t="str">
        <f t="shared" si="14"/>
        <v/>
      </c>
      <c r="I226" s="371" t="str">
        <f t="shared" si="15"/>
        <v/>
      </c>
    </row>
    <row r="227" spans="1:9">
      <c r="A227" s="139">
        <v>218</v>
      </c>
      <c r="B227" s="140"/>
      <c r="C227" s="140"/>
      <c r="D227" s="142"/>
      <c r="E227" s="16" t="str">
        <f t="shared" si="13"/>
        <v/>
      </c>
      <c r="H227" s="371" t="str">
        <f t="shared" si="14"/>
        <v/>
      </c>
      <c r="I227" s="371" t="str">
        <f t="shared" si="15"/>
        <v/>
      </c>
    </row>
    <row r="228" spans="1:9">
      <c r="A228" s="139">
        <v>219</v>
      </c>
      <c r="B228" s="140"/>
      <c r="C228" s="140"/>
      <c r="D228" s="142"/>
      <c r="E228" s="16" t="str">
        <f t="shared" si="13"/>
        <v/>
      </c>
      <c r="H228" s="371" t="str">
        <f t="shared" si="14"/>
        <v/>
      </c>
      <c r="I228" s="371" t="str">
        <f t="shared" si="15"/>
        <v/>
      </c>
    </row>
    <row r="229" spans="1:9">
      <c r="A229" s="139">
        <v>220</v>
      </c>
      <c r="B229" s="140"/>
      <c r="C229" s="140"/>
      <c r="D229" s="142"/>
      <c r="E229" s="16" t="str">
        <f t="shared" si="13"/>
        <v/>
      </c>
      <c r="H229" s="371" t="str">
        <f t="shared" si="14"/>
        <v/>
      </c>
      <c r="I229" s="371" t="str">
        <f t="shared" si="15"/>
        <v/>
      </c>
    </row>
    <row r="230" spans="1:9">
      <c r="A230" s="139">
        <v>221</v>
      </c>
      <c r="B230" s="140"/>
      <c r="C230" s="140"/>
      <c r="D230" s="142"/>
      <c r="E230" s="16" t="str">
        <f t="shared" si="13"/>
        <v/>
      </c>
      <c r="H230" s="371" t="str">
        <f t="shared" si="14"/>
        <v/>
      </c>
      <c r="I230" s="371" t="str">
        <f t="shared" si="15"/>
        <v/>
      </c>
    </row>
    <row r="231" spans="1:9">
      <c r="A231" s="139">
        <v>222</v>
      </c>
      <c r="B231" s="140"/>
      <c r="C231" s="140"/>
      <c r="D231" s="142"/>
      <c r="E231" s="16" t="str">
        <f t="shared" si="13"/>
        <v/>
      </c>
      <c r="H231" s="371" t="str">
        <f t="shared" si="14"/>
        <v/>
      </c>
      <c r="I231" s="371" t="str">
        <f t="shared" si="15"/>
        <v/>
      </c>
    </row>
    <row r="232" spans="1:9">
      <c r="A232" s="139">
        <v>223</v>
      </c>
      <c r="B232" s="140"/>
      <c r="C232" s="140"/>
      <c r="D232" s="142"/>
      <c r="E232" s="16" t="str">
        <f t="shared" si="13"/>
        <v/>
      </c>
      <c r="H232" s="371" t="str">
        <f t="shared" si="14"/>
        <v/>
      </c>
      <c r="I232" s="371" t="str">
        <f t="shared" si="15"/>
        <v/>
      </c>
    </row>
    <row r="233" spans="1:9">
      <c r="A233" s="139">
        <v>224</v>
      </c>
      <c r="B233" s="140"/>
      <c r="C233" s="140"/>
      <c r="D233" s="142"/>
      <c r="E233" s="16" t="str">
        <f t="shared" si="13"/>
        <v/>
      </c>
      <c r="H233" s="371" t="str">
        <f t="shared" si="14"/>
        <v/>
      </c>
      <c r="I233" s="371" t="str">
        <f t="shared" si="15"/>
        <v/>
      </c>
    </row>
    <row r="234" spans="1:9">
      <c r="A234" s="139">
        <v>225</v>
      </c>
      <c r="B234" s="140"/>
      <c r="C234" s="140"/>
      <c r="D234" s="142"/>
      <c r="E234" s="16" t="str">
        <f t="shared" si="13"/>
        <v/>
      </c>
      <c r="H234" s="371" t="str">
        <f t="shared" si="14"/>
        <v/>
      </c>
      <c r="I234" s="371" t="str">
        <f t="shared" si="15"/>
        <v/>
      </c>
    </row>
    <row r="235" spans="1:9">
      <c r="A235" s="139">
        <v>226</v>
      </c>
      <c r="B235" s="140"/>
      <c r="C235" s="140"/>
      <c r="D235" s="142"/>
      <c r="E235" s="16" t="str">
        <f t="shared" si="13"/>
        <v/>
      </c>
      <c r="H235" s="371" t="str">
        <f t="shared" si="14"/>
        <v/>
      </c>
      <c r="I235" s="371" t="str">
        <f t="shared" si="15"/>
        <v/>
      </c>
    </row>
    <row r="236" spans="1:9">
      <c r="A236" s="139">
        <v>227</v>
      </c>
      <c r="B236" s="140"/>
      <c r="C236" s="140"/>
      <c r="D236" s="142"/>
      <c r="E236" s="16" t="str">
        <f t="shared" si="13"/>
        <v/>
      </c>
      <c r="H236" s="371" t="str">
        <f t="shared" si="14"/>
        <v/>
      </c>
      <c r="I236" s="371" t="str">
        <f t="shared" si="15"/>
        <v/>
      </c>
    </row>
    <row r="237" spans="1:9">
      <c r="A237" s="139">
        <v>228</v>
      </c>
      <c r="B237" s="140"/>
      <c r="C237" s="140"/>
      <c r="D237" s="142"/>
      <c r="E237" s="16" t="str">
        <f t="shared" si="13"/>
        <v/>
      </c>
      <c r="H237" s="371" t="str">
        <f t="shared" si="14"/>
        <v/>
      </c>
      <c r="I237" s="371" t="str">
        <f t="shared" si="15"/>
        <v/>
      </c>
    </row>
    <row r="238" spans="1:9">
      <c r="A238" s="139">
        <v>229</v>
      </c>
      <c r="B238" s="140"/>
      <c r="C238" s="140"/>
      <c r="D238" s="142"/>
      <c r="E238" s="16" t="str">
        <f t="shared" si="13"/>
        <v/>
      </c>
      <c r="H238" s="371" t="str">
        <f t="shared" si="14"/>
        <v/>
      </c>
      <c r="I238" s="371" t="str">
        <f t="shared" si="15"/>
        <v/>
      </c>
    </row>
    <row r="239" spans="1:9">
      <c r="A239" s="139">
        <v>230</v>
      </c>
      <c r="B239" s="140"/>
      <c r="C239" s="140"/>
      <c r="D239" s="142"/>
      <c r="E239" s="16" t="str">
        <f t="shared" si="13"/>
        <v/>
      </c>
      <c r="H239" s="371" t="str">
        <f t="shared" si="14"/>
        <v/>
      </c>
      <c r="I239" s="371" t="str">
        <f t="shared" si="15"/>
        <v/>
      </c>
    </row>
    <row r="240" spans="1:9">
      <c r="A240" s="139">
        <v>231</v>
      </c>
      <c r="B240" s="140"/>
      <c r="C240" s="140"/>
      <c r="D240" s="142"/>
      <c r="E240" s="16" t="str">
        <f t="shared" si="13"/>
        <v/>
      </c>
      <c r="H240" s="371" t="str">
        <f t="shared" si="14"/>
        <v/>
      </c>
      <c r="I240" s="371" t="str">
        <f t="shared" si="15"/>
        <v/>
      </c>
    </row>
    <row r="241" spans="1:9">
      <c r="A241" s="139">
        <v>232</v>
      </c>
      <c r="B241" s="140"/>
      <c r="C241" s="140"/>
      <c r="D241" s="142"/>
      <c r="E241" s="16" t="str">
        <f t="shared" si="13"/>
        <v/>
      </c>
      <c r="H241" s="371" t="str">
        <f t="shared" si="14"/>
        <v/>
      </c>
      <c r="I241" s="371" t="str">
        <f t="shared" si="15"/>
        <v/>
      </c>
    </row>
    <row r="242" spans="1:9">
      <c r="A242" s="139">
        <v>233</v>
      </c>
      <c r="B242" s="140"/>
      <c r="C242" s="140"/>
      <c r="D242" s="142"/>
      <c r="E242" s="16" t="str">
        <f t="shared" si="13"/>
        <v/>
      </c>
      <c r="H242" s="371" t="str">
        <f t="shared" si="14"/>
        <v/>
      </c>
      <c r="I242" s="371" t="str">
        <f t="shared" si="15"/>
        <v/>
      </c>
    </row>
    <row r="243" spans="1:9">
      <c r="A243" s="139">
        <v>234</v>
      </c>
      <c r="B243" s="140"/>
      <c r="C243" s="140"/>
      <c r="D243" s="142"/>
      <c r="E243" s="16" t="str">
        <f t="shared" si="13"/>
        <v/>
      </c>
      <c r="H243" s="371" t="str">
        <f t="shared" si="14"/>
        <v/>
      </c>
      <c r="I243" s="371" t="str">
        <f t="shared" si="15"/>
        <v/>
      </c>
    </row>
    <row r="244" spans="1:9">
      <c r="A244" s="139">
        <v>235</v>
      </c>
      <c r="B244" s="140"/>
      <c r="C244" s="140"/>
      <c r="D244" s="142"/>
      <c r="E244" s="16" t="str">
        <f t="shared" si="13"/>
        <v/>
      </c>
      <c r="H244" s="371" t="str">
        <f t="shared" si="14"/>
        <v/>
      </c>
      <c r="I244" s="371" t="str">
        <f t="shared" si="15"/>
        <v/>
      </c>
    </row>
    <row r="245" spans="1:9">
      <c r="A245" s="139">
        <v>236</v>
      </c>
      <c r="B245" s="140"/>
      <c r="C245" s="140"/>
      <c r="D245" s="142"/>
      <c r="E245" s="16" t="str">
        <f t="shared" si="13"/>
        <v/>
      </c>
      <c r="H245" s="371" t="str">
        <f t="shared" si="14"/>
        <v/>
      </c>
      <c r="I245" s="371" t="str">
        <f t="shared" si="15"/>
        <v/>
      </c>
    </row>
    <row r="246" spans="1:9">
      <c r="A246" s="139">
        <v>237</v>
      </c>
      <c r="B246" s="140"/>
      <c r="C246" s="140"/>
      <c r="D246" s="142"/>
      <c r="E246" s="16" t="str">
        <f t="shared" si="13"/>
        <v/>
      </c>
      <c r="H246" s="371" t="str">
        <f t="shared" si="14"/>
        <v/>
      </c>
      <c r="I246" s="371" t="str">
        <f t="shared" si="15"/>
        <v/>
      </c>
    </row>
    <row r="247" spans="1:9">
      <c r="A247" s="139">
        <v>238</v>
      </c>
      <c r="B247" s="140"/>
      <c r="C247" s="140"/>
      <c r="D247" s="142"/>
      <c r="E247" s="16" t="str">
        <f t="shared" si="13"/>
        <v/>
      </c>
      <c r="H247" s="371" t="str">
        <f t="shared" si="14"/>
        <v/>
      </c>
      <c r="I247" s="371" t="str">
        <f t="shared" si="15"/>
        <v/>
      </c>
    </row>
    <row r="248" spans="1:9">
      <c r="A248" s="139">
        <v>239</v>
      </c>
      <c r="B248" s="140"/>
      <c r="C248" s="140"/>
      <c r="D248" s="142"/>
      <c r="E248" s="16" t="str">
        <f t="shared" si="13"/>
        <v/>
      </c>
      <c r="H248" s="371" t="str">
        <f t="shared" si="14"/>
        <v/>
      </c>
      <c r="I248" s="371" t="str">
        <f t="shared" si="15"/>
        <v/>
      </c>
    </row>
    <row r="249" spans="1:9">
      <c r="A249" s="139">
        <v>240</v>
      </c>
      <c r="B249" s="140"/>
      <c r="C249" s="140"/>
      <c r="D249" s="142"/>
      <c r="E249" s="16" t="str">
        <f t="shared" si="13"/>
        <v/>
      </c>
      <c r="H249" s="371" t="str">
        <f t="shared" si="14"/>
        <v/>
      </c>
      <c r="I249" s="371" t="str">
        <f t="shared" si="15"/>
        <v/>
      </c>
    </row>
    <row r="250" spans="1:9">
      <c r="A250" s="139">
        <v>241</v>
      </c>
      <c r="B250" s="140"/>
      <c r="C250" s="140"/>
      <c r="D250" s="142"/>
      <c r="E250" s="16" t="str">
        <f t="shared" si="13"/>
        <v/>
      </c>
      <c r="H250" s="371" t="str">
        <f t="shared" si="14"/>
        <v/>
      </c>
      <c r="I250" s="371" t="str">
        <f t="shared" si="15"/>
        <v/>
      </c>
    </row>
    <row r="251" spans="1:9">
      <c r="A251" s="139">
        <v>242</v>
      </c>
      <c r="B251" s="140"/>
      <c r="C251" s="140"/>
      <c r="D251" s="142"/>
      <c r="E251" s="16" t="str">
        <f t="shared" si="13"/>
        <v/>
      </c>
      <c r="H251" s="371" t="str">
        <f t="shared" si="14"/>
        <v/>
      </c>
      <c r="I251" s="371" t="str">
        <f t="shared" si="15"/>
        <v/>
      </c>
    </row>
    <row r="252" spans="1:9">
      <c r="A252" s="139">
        <v>243</v>
      </c>
      <c r="B252" s="140"/>
      <c r="C252" s="140"/>
      <c r="D252" s="142"/>
      <c r="E252" s="16" t="str">
        <f t="shared" si="13"/>
        <v/>
      </c>
      <c r="H252" s="371" t="str">
        <f t="shared" si="14"/>
        <v/>
      </c>
      <c r="I252" s="371" t="str">
        <f t="shared" si="15"/>
        <v/>
      </c>
    </row>
    <row r="253" spans="1:9">
      <c r="A253" s="139">
        <v>244</v>
      </c>
      <c r="B253" s="140"/>
      <c r="C253" s="140"/>
      <c r="D253" s="142"/>
      <c r="E253" s="16" t="str">
        <f t="shared" si="13"/>
        <v/>
      </c>
      <c r="H253" s="371" t="str">
        <f t="shared" si="14"/>
        <v/>
      </c>
      <c r="I253" s="371" t="str">
        <f t="shared" si="15"/>
        <v/>
      </c>
    </row>
    <row r="254" spans="1:9">
      <c r="A254" s="139">
        <v>245</v>
      </c>
      <c r="B254" s="140"/>
      <c r="C254" s="140"/>
      <c r="D254" s="142"/>
      <c r="E254" s="16" t="str">
        <f t="shared" si="13"/>
        <v/>
      </c>
      <c r="H254" s="371" t="str">
        <f t="shared" si="14"/>
        <v/>
      </c>
      <c r="I254" s="371" t="str">
        <f t="shared" si="15"/>
        <v/>
      </c>
    </row>
    <row r="255" spans="1:9">
      <c r="A255" s="139">
        <v>246</v>
      </c>
      <c r="B255" s="140"/>
      <c r="C255" s="140"/>
      <c r="D255" s="142"/>
      <c r="E255" s="16" t="str">
        <f t="shared" si="13"/>
        <v/>
      </c>
      <c r="H255" s="371" t="str">
        <f t="shared" si="14"/>
        <v/>
      </c>
      <c r="I255" s="371" t="str">
        <f t="shared" si="15"/>
        <v/>
      </c>
    </row>
    <row r="256" spans="1:9">
      <c r="A256" s="139">
        <v>247</v>
      </c>
      <c r="B256" s="140"/>
      <c r="C256" s="140"/>
      <c r="D256" s="142"/>
      <c r="E256" s="16" t="str">
        <f t="shared" si="13"/>
        <v/>
      </c>
      <c r="H256" s="371" t="str">
        <f t="shared" si="14"/>
        <v/>
      </c>
      <c r="I256" s="371" t="str">
        <f t="shared" si="15"/>
        <v/>
      </c>
    </row>
    <row r="257" spans="1:9">
      <c r="A257" s="139">
        <v>248</v>
      </c>
      <c r="B257" s="140"/>
      <c r="C257" s="140"/>
      <c r="D257" s="142"/>
      <c r="E257" s="16" t="str">
        <f t="shared" si="13"/>
        <v/>
      </c>
      <c r="H257" s="371" t="str">
        <f t="shared" si="14"/>
        <v/>
      </c>
      <c r="I257" s="371" t="str">
        <f t="shared" si="15"/>
        <v/>
      </c>
    </row>
    <row r="258" spans="1:9">
      <c r="A258" s="139">
        <v>249</v>
      </c>
      <c r="B258" s="140"/>
      <c r="C258" s="140"/>
      <c r="D258" s="142"/>
      <c r="E258" s="16" t="str">
        <f t="shared" si="13"/>
        <v/>
      </c>
      <c r="H258" s="371" t="str">
        <f t="shared" si="14"/>
        <v/>
      </c>
      <c r="I258" s="371" t="str">
        <f t="shared" si="15"/>
        <v/>
      </c>
    </row>
    <row r="259" spans="1:9">
      <c r="A259" s="139">
        <v>250</v>
      </c>
      <c r="B259" s="140"/>
      <c r="C259" s="140"/>
      <c r="D259" s="142"/>
      <c r="E259" s="16" t="str">
        <f t="shared" si="13"/>
        <v/>
      </c>
      <c r="H259" s="371" t="str">
        <f t="shared" si="14"/>
        <v/>
      </c>
      <c r="I259" s="37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sqref="A1:F22"/>
    </sheetView>
  </sheetViews>
  <sheetFormatPr defaultColWidth="9.140625" defaultRowHeight="15.75"/>
  <cols>
    <col min="1" max="1" width="5.7109375" style="60" customWidth="1"/>
    <col min="2" max="2" width="29.28515625" style="80"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228</v>
      </c>
      <c r="B1" s="325"/>
      <c r="E1" s="61"/>
      <c r="F1" s="63"/>
      <c r="G1" s="62"/>
      <c r="H1" s="284"/>
      <c r="J1" s="63"/>
      <c r="K1" s="63"/>
      <c r="L1" s="63"/>
    </row>
    <row r="2" spans="1:12" s="60" customFormat="1">
      <c r="A2" s="339" t="str">
        <f>IF(ISBLANK(facultate), IF(ISBLANK(departament),"","Departament " &amp; departament), "Facultatea " &amp; facultate)</f>
        <v>Facultatea Construcții</v>
      </c>
      <c r="B2" s="325"/>
      <c r="E2" s="61"/>
      <c r="F2" s="63"/>
      <c r="G2" s="62"/>
      <c r="H2" s="284"/>
      <c r="J2" s="63"/>
      <c r="K2" s="63"/>
      <c r="L2" s="63"/>
    </row>
    <row r="3" spans="1:12" s="60" customFormat="1">
      <c r="A3" s="339" t="str">
        <f>IF(ISBLANK(departament),"","Departamentul " &amp; departament)</f>
        <v>Departamentul Căi de Comunicație Terestre, Fundații și Cadastru</v>
      </c>
      <c r="B3" s="325"/>
      <c r="E3" s="61"/>
      <c r="F3" s="63"/>
      <c r="G3" s="62"/>
      <c r="H3" s="284"/>
      <c r="J3" s="63"/>
      <c r="K3" s="63"/>
      <c r="L3" s="63"/>
    </row>
    <row r="4" spans="1:12">
      <c r="A4" s="527" t="s">
        <v>583</v>
      </c>
      <c r="B4" s="527"/>
      <c r="C4" s="527"/>
      <c r="D4" s="527"/>
      <c r="E4" s="527"/>
      <c r="F4" s="527"/>
      <c r="G4" s="221"/>
      <c r="H4" s="286"/>
    </row>
    <row r="5" spans="1:12">
      <c r="A5" s="527" t="s">
        <v>584</v>
      </c>
      <c r="B5" s="527"/>
      <c r="C5" s="527"/>
      <c r="D5" s="527"/>
      <c r="E5" s="527"/>
      <c r="F5" s="527"/>
      <c r="G5" s="221"/>
    </row>
    <row r="6" spans="1:12" ht="13.5" customHeight="1">
      <c r="E6" s="64"/>
      <c r="F6" s="340" t="str">
        <f>CONCATENATE(functie," ",nume_candidat)</f>
        <v>Profesor Ciutina Adrian</v>
      </c>
      <c r="J6" s="340" t="str">
        <f>CONCATENATE(functie," ",nume_candidat)</f>
        <v>Profesor Ciutina Adrian</v>
      </c>
      <c r="K6" s="340" t="str">
        <f>CONCATENATE(functie," ",nume_candidat)</f>
        <v>Profesor Ciutina Adrian</v>
      </c>
      <c r="L6" s="340" t="str">
        <f>CONCATENATE(functie," ",nume_candidat)</f>
        <v>Profesor Ciutina Adrian</v>
      </c>
    </row>
    <row r="7" spans="1:12" ht="18.75" customHeight="1">
      <c r="A7" s="525" t="s">
        <v>93</v>
      </c>
      <c r="B7" s="535" t="s">
        <v>782</v>
      </c>
      <c r="C7" s="535" t="s">
        <v>781</v>
      </c>
      <c r="D7" s="535" t="s">
        <v>590</v>
      </c>
      <c r="E7" s="535" t="s">
        <v>2</v>
      </c>
      <c r="F7" s="525" t="s">
        <v>289</v>
      </c>
      <c r="G7" s="525" t="s">
        <v>4</v>
      </c>
      <c r="H7" s="546" t="s">
        <v>286</v>
      </c>
      <c r="I7" s="532" t="s">
        <v>296</v>
      </c>
      <c r="J7" s="525" t="s">
        <v>586</v>
      </c>
      <c r="K7" s="525" t="s">
        <v>587</v>
      </c>
      <c r="L7" s="525" t="s">
        <v>588</v>
      </c>
    </row>
    <row r="8" spans="1:12" ht="18.75" customHeight="1">
      <c r="A8" s="542"/>
      <c r="B8" s="536"/>
      <c r="C8" s="536"/>
      <c r="D8" s="536"/>
      <c r="E8" s="536"/>
      <c r="F8" s="542"/>
      <c r="G8" s="542"/>
      <c r="H8" s="547"/>
      <c r="I8" s="532"/>
      <c r="J8" s="542"/>
      <c r="K8" s="542"/>
      <c r="L8" s="542"/>
    </row>
    <row r="9" spans="1:12" ht="18.75" customHeight="1">
      <c r="A9" s="542"/>
      <c r="B9" s="536"/>
      <c r="C9" s="536"/>
      <c r="D9" s="536"/>
      <c r="E9" s="536"/>
      <c r="F9" s="526"/>
      <c r="G9" s="526"/>
      <c r="H9" s="547"/>
      <c r="I9" s="532"/>
      <c r="J9" s="526"/>
      <c r="K9" s="526"/>
      <c r="L9" s="526"/>
    </row>
    <row r="10" spans="1:12" ht="18.75" customHeight="1">
      <c r="A10" s="526"/>
      <c r="B10" s="537"/>
      <c r="C10" s="537"/>
      <c r="D10" s="537"/>
      <c r="E10" s="537"/>
      <c r="F10" s="341" t="str">
        <f>CONCATENATE("ultimii ",durata_evaluare," ani")</f>
        <v>ultimii 5 ani</v>
      </c>
      <c r="G10" s="341" t="str">
        <f>CONCATENATE("ultimii                                  ",durata_evaluare," ani")</f>
        <v>ultimii                                  5 ani</v>
      </c>
      <c r="H10" s="548"/>
      <c r="I10" s="532"/>
      <c r="J10" s="421" t="str">
        <f>CONCATENATE("ultimii ",durata_evaluare," ani")</f>
        <v>ultimii 5 ani</v>
      </c>
      <c r="K10" s="421" t="str">
        <f>CONCATENATE("ultimii ",durata_evaluare," ani")</f>
        <v>ultimii 5 ani</v>
      </c>
      <c r="L10" s="421" t="str">
        <f>CONCATENATE("ultimii ",durata_evaluare," ani")</f>
        <v>ultimii 5 ani</v>
      </c>
    </row>
    <row r="11" spans="1:12">
      <c r="A11" s="86"/>
      <c r="B11" s="65"/>
      <c r="C11" s="65"/>
      <c r="D11" s="65"/>
      <c r="E11" s="30"/>
      <c r="F11" s="144">
        <f>SUMIF(F12:F1012,"&gt;0")</f>
        <v>39</v>
      </c>
      <c r="G11" s="4">
        <f>SUMIF(G12:G1110,"&gt;0")</f>
        <v>11</v>
      </c>
      <c r="H11" s="293"/>
      <c r="J11" s="144">
        <f>SUMIF(J12:J1110,"&gt;0")</f>
        <v>15</v>
      </c>
      <c r="K11" s="144">
        <f>SUMIF(K12:K1110,"&gt;0")</f>
        <v>10</v>
      </c>
      <c r="L11" s="144">
        <f>SUMIF(L12:L1110,"&gt;0")</f>
        <v>14</v>
      </c>
    </row>
    <row r="12" spans="1:12">
      <c r="A12" s="37">
        <v>1</v>
      </c>
      <c r="B12" s="159" t="s">
        <v>1197</v>
      </c>
      <c r="C12" s="7" t="s">
        <v>1198</v>
      </c>
      <c r="D12" s="7" t="s">
        <v>586</v>
      </c>
      <c r="E12" s="215">
        <v>2018</v>
      </c>
      <c r="F12" s="16">
        <f t="shared" ref="F12:F75" si="0">IF(OR($C12="",$E12&lt;an_initial,$E12&gt;an_final),"",G12*(HLOOKUP(D12,iii1punctaje,2,FALSE)))</f>
        <v>5</v>
      </c>
      <c r="G12" s="58">
        <f t="shared" ref="G12:G43" si="1">IF(OR($C12="",,$E12="",$E12&gt;an_final),"",IF($E12&gt;=an_initial,1,""))</f>
        <v>1</v>
      </c>
      <c r="H12" s="342" t="b">
        <f t="shared" ref="H12:H75" si="2">IF(nume_candidat="",FALSE,ISNUMBER(SEARCH(nume_candidat,$C12)))</f>
        <v>0</v>
      </c>
      <c r="I12" s="343">
        <f t="shared" ref="I12:I43" si="3">LEN(C12)-LEN(SUBSTITUTE(C12,",",""))+1</f>
        <v>2</v>
      </c>
      <c r="J12" s="371">
        <f t="shared" ref="J12:J75" si="4">IF(OR($C12="",$E12&lt;an_initial,$E12&gt;an_final),"",G12*(HLOOKUP(D12,iii1punctaje,2,FALSE))*COUNTIF(D12,$J$7))</f>
        <v>5</v>
      </c>
      <c r="K12" s="371">
        <f t="shared" ref="K12:K75" si="5">IF(OR($C12="",$E12&lt;an_initial,$E12&gt;an_final),"",G12*(HLOOKUP(D12,iii1punctaje,2,FALSE))*COUNTIF(D12,$K$7))</f>
        <v>0</v>
      </c>
      <c r="L12" s="371">
        <f t="shared" ref="L12:L75" si="6">IF(OR($C12="",$E12&lt;an_initial,$E12&gt;an_final),"",G12*(HLOOKUP(D12,iii1punctaje,2,FALSE))*COUNTIF(D12,$L$7))</f>
        <v>0</v>
      </c>
    </row>
    <row r="13" spans="1:12">
      <c r="A13" s="37">
        <v>2</v>
      </c>
      <c r="B13" s="159" t="s">
        <v>1197</v>
      </c>
      <c r="C13" s="369" t="s">
        <v>1198</v>
      </c>
      <c r="D13" s="369" t="s">
        <v>586</v>
      </c>
      <c r="E13" s="215">
        <v>2018</v>
      </c>
      <c r="F13" s="16">
        <f t="shared" si="0"/>
        <v>5</v>
      </c>
      <c r="G13" s="58">
        <f t="shared" si="1"/>
        <v>1</v>
      </c>
      <c r="H13" s="342" t="b">
        <f t="shared" si="2"/>
        <v>0</v>
      </c>
      <c r="I13" s="343">
        <f t="shared" si="3"/>
        <v>2</v>
      </c>
      <c r="J13" s="371">
        <f t="shared" si="4"/>
        <v>5</v>
      </c>
      <c r="K13" s="371">
        <f t="shared" si="5"/>
        <v>0</v>
      </c>
      <c r="L13" s="371">
        <f t="shared" si="6"/>
        <v>0</v>
      </c>
    </row>
    <row r="14" spans="1:12">
      <c r="A14" s="37">
        <v>3</v>
      </c>
      <c r="B14" s="159" t="s">
        <v>1197</v>
      </c>
      <c r="C14" s="369" t="s">
        <v>1198</v>
      </c>
      <c r="D14" s="369" t="s">
        <v>586</v>
      </c>
      <c r="E14" s="215">
        <v>2020</v>
      </c>
      <c r="F14" s="16">
        <f t="shared" si="0"/>
        <v>5</v>
      </c>
      <c r="G14" s="58">
        <f t="shared" si="1"/>
        <v>1</v>
      </c>
      <c r="H14" s="342" t="b">
        <f t="shared" si="2"/>
        <v>0</v>
      </c>
      <c r="I14" s="343">
        <f t="shared" si="3"/>
        <v>2</v>
      </c>
      <c r="J14" s="371">
        <f t="shared" si="4"/>
        <v>5</v>
      </c>
      <c r="K14" s="371">
        <f t="shared" si="5"/>
        <v>0</v>
      </c>
      <c r="L14" s="371">
        <f t="shared" si="6"/>
        <v>0</v>
      </c>
    </row>
    <row r="15" spans="1:12" ht="31.5">
      <c r="A15" s="37">
        <v>4</v>
      </c>
      <c r="B15" s="159" t="s">
        <v>207</v>
      </c>
      <c r="C15" s="6" t="s">
        <v>1199</v>
      </c>
      <c r="D15" s="6" t="s">
        <v>588</v>
      </c>
      <c r="E15" s="211">
        <v>2016</v>
      </c>
      <c r="F15" s="16">
        <f t="shared" si="0"/>
        <v>2</v>
      </c>
      <c r="G15" s="58">
        <f t="shared" si="1"/>
        <v>1</v>
      </c>
      <c r="H15" s="342" t="b">
        <f t="shared" si="2"/>
        <v>0</v>
      </c>
      <c r="I15" s="343">
        <f t="shared" si="3"/>
        <v>1</v>
      </c>
      <c r="J15" s="371">
        <f t="shared" si="4"/>
        <v>0</v>
      </c>
      <c r="K15" s="371">
        <f t="shared" si="5"/>
        <v>0</v>
      </c>
      <c r="L15" s="371">
        <f t="shared" si="6"/>
        <v>2</v>
      </c>
    </row>
    <row r="16" spans="1:12" ht="31.5">
      <c r="A16" s="37">
        <v>5</v>
      </c>
      <c r="B16" s="159" t="s">
        <v>207</v>
      </c>
      <c r="C16" s="6" t="s">
        <v>1199</v>
      </c>
      <c r="D16" s="6" t="s">
        <v>588</v>
      </c>
      <c r="E16" s="499">
        <v>2020</v>
      </c>
      <c r="F16" s="16">
        <f t="shared" si="0"/>
        <v>2</v>
      </c>
      <c r="G16" s="58">
        <f t="shared" si="1"/>
        <v>1</v>
      </c>
      <c r="H16" s="342" t="b">
        <f t="shared" si="2"/>
        <v>0</v>
      </c>
      <c r="I16" s="343">
        <f t="shared" si="3"/>
        <v>1</v>
      </c>
      <c r="J16" s="371">
        <f t="shared" si="4"/>
        <v>0</v>
      </c>
      <c r="K16" s="371">
        <f t="shared" si="5"/>
        <v>0</v>
      </c>
      <c r="L16" s="371">
        <f t="shared" si="6"/>
        <v>2</v>
      </c>
    </row>
    <row r="17" spans="1:12" ht="31.5">
      <c r="A17" s="37">
        <v>6</v>
      </c>
      <c r="B17" s="159" t="s">
        <v>1200</v>
      </c>
      <c r="C17" s="6" t="s">
        <v>1199</v>
      </c>
      <c r="D17" s="6" t="s">
        <v>587</v>
      </c>
      <c r="E17" s="211">
        <v>2020</v>
      </c>
      <c r="F17" s="16">
        <f t="shared" si="0"/>
        <v>10</v>
      </c>
      <c r="G17" s="58">
        <f t="shared" si="1"/>
        <v>1</v>
      </c>
      <c r="H17" s="342" t="b">
        <f t="shared" si="2"/>
        <v>0</v>
      </c>
      <c r="I17" s="343">
        <f t="shared" si="3"/>
        <v>1</v>
      </c>
      <c r="J17" s="371">
        <f t="shared" si="4"/>
        <v>0</v>
      </c>
      <c r="K17" s="371">
        <f t="shared" si="5"/>
        <v>10</v>
      </c>
      <c r="L17" s="371">
        <f t="shared" si="6"/>
        <v>0</v>
      </c>
    </row>
    <row r="18" spans="1:12" ht="31.5">
      <c r="A18" s="37">
        <v>7</v>
      </c>
      <c r="B18" s="159" t="s">
        <v>207</v>
      </c>
      <c r="C18" s="6" t="s">
        <v>1213</v>
      </c>
      <c r="D18" s="6" t="s">
        <v>588</v>
      </c>
      <c r="E18" s="211">
        <v>2016</v>
      </c>
      <c r="F18" s="16">
        <f t="shared" si="0"/>
        <v>2</v>
      </c>
      <c r="G18" s="58">
        <f t="shared" si="1"/>
        <v>1</v>
      </c>
      <c r="H18" s="342" t="b">
        <f t="shared" si="2"/>
        <v>0</v>
      </c>
      <c r="I18" s="343">
        <f t="shared" si="3"/>
        <v>1</v>
      </c>
      <c r="J18" s="371">
        <f t="shared" si="4"/>
        <v>0</v>
      </c>
      <c r="K18" s="371">
        <f t="shared" si="5"/>
        <v>0</v>
      </c>
      <c r="L18" s="371">
        <f t="shared" si="6"/>
        <v>2</v>
      </c>
    </row>
    <row r="19" spans="1:12" ht="31.5">
      <c r="A19" s="37">
        <v>8</v>
      </c>
      <c r="B19" s="159" t="s">
        <v>207</v>
      </c>
      <c r="C19" s="6" t="s">
        <v>1213</v>
      </c>
      <c r="D19" s="6" t="s">
        <v>588</v>
      </c>
      <c r="E19" s="499">
        <v>2017</v>
      </c>
      <c r="F19" s="16">
        <f t="shared" si="0"/>
        <v>2</v>
      </c>
      <c r="G19" s="58">
        <f t="shared" si="1"/>
        <v>1</v>
      </c>
      <c r="H19" s="342" t="b">
        <f t="shared" si="2"/>
        <v>0</v>
      </c>
      <c r="I19" s="343">
        <f t="shared" si="3"/>
        <v>1</v>
      </c>
      <c r="J19" s="371">
        <f t="shared" si="4"/>
        <v>0</v>
      </c>
      <c r="K19" s="371">
        <f t="shared" si="5"/>
        <v>0</v>
      </c>
      <c r="L19" s="371">
        <f t="shared" si="6"/>
        <v>2</v>
      </c>
    </row>
    <row r="20" spans="1:12" ht="31.5">
      <c r="A20" s="37">
        <v>9</v>
      </c>
      <c r="B20" s="159" t="s">
        <v>207</v>
      </c>
      <c r="C20" s="6" t="s">
        <v>1213</v>
      </c>
      <c r="D20" s="6" t="s">
        <v>588</v>
      </c>
      <c r="E20" s="499">
        <v>2018</v>
      </c>
      <c r="F20" s="16">
        <f t="shared" si="0"/>
        <v>2</v>
      </c>
      <c r="G20" s="58">
        <f t="shared" si="1"/>
        <v>1</v>
      </c>
      <c r="H20" s="342" t="b">
        <f t="shared" si="2"/>
        <v>0</v>
      </c>
      <c r="I20" s="343">
        <f t="shared" si="3"/>
        <v>1</v>
      </c>
      <c r="J20" s="371">
        <f t="shared" si="4"/>
        <v>0</v>
      </c>
      <c r="K20" s="371">
        <f t="shared" si="5"/>
        <v>0</v>
      </c>
      <c r="L20" s="371">
        <f t="shared" si="6"/>
        <v>2</v>
      </c>
    </row>
    <row r="21" spans="1:12" ht="31.5">
      <c r="A21" s="37">
        <v>10</v>
      </c>
      <c r="B21" s="159" t="s">
        <v>207</v>
      </c>
      <c r="C21" s="6" t="s">
        <v>1213</v>
      </c>
      <c r="D21" s="6" t="s">
        <v>588</v>
      </c>
      <c r="E21" s="499">
        <v>2019</v>
      </c>
      <c r="F21" s="16">
        <f t="shared" si="0"/>
        <v>2</v>
      </c>
      <c r="G21" s="58">
        <f t="shared" si="1"/>
        <v>1</v>
      </c>
      <c r="H21" s="342" t="b">
        <f t="shared" si="2"/>
        <v>0</v>
      </c>
      <c r="I21" s="343">
        <f t="shared" si="3"/>
        <v>1</v>
      </c>
      <c r="J21" s="371">
        <f t="shared" si="4"/>
        <v>0</v>
      </c>
      <c r="K21" s="371">
        <f t="shared" si="5"/>
        <v>0</v>
      </c>
      <c r="L21" s="371">
        <f t="shared" si="6"/>
        <v>2</v>
      </c>
    </row>
    <row r="22" spans="1:12" ht="31.5">
      <c r="A22" s="37">
        <v>11</v>
      </c>
      <c r="B22" s="159" t="s">
        <v>207</v>
      </c>
      <c r="C22" s="6" t="s">
        <v>1213</v>
      </c>
      <c r="D22" s="6" t="s">
        <v>588</v>
      </c>
      <c r="E22" s="499">
        <v>2020</v>
      </c>
      <c r="F22" s="16">
        <f t="shared" si="0"/>
        <v>2</v>
      </c>
      <c r="G22" s="58">
        <f t="shared" si="1"/>
        <v>1</v>
      </c>
      <c r="H22" s="342" t="b">
        <f t="shared" si="2"/>
        <v>0</v>
      </c>
      <c r="I22" s="343">
        <f t="shared" si="3"/>
        <v>1</v>
      </c>
      <c r="J22" s="371">
        <f t="shared" si="4"/>
        <v>0</v>
      </c>
      <c r="K22" s="371">
        <f t="shared" si="5"/>
        <v>0</v>
      </c>
      <c r="L22" s="371">
        <f t="shared" si="6"/>
        <v>2</v>
      </c>
    </row>
    <row r="23" spans="1:12">
      <c r="A23" s="37">
        <v>12</v>
      </c>
      <c r="B23" s="159"/>
      <c r="C23" s="6"/>
      <c r="D23" s="6"/>
      <c r="E23" s="211"/>
      <c r="F23" s="16" t="str">
        <f t="shared" si="0"/>
        <v/>
      </c>
      <c r="G23" s="58" t="str">
        <f t="shared" si="1"/>
        <v/>
      </c>
      <c r="H23" s="342" t="b">
        <f t="shared" si="2"/>
        <v>0</v>
      </c>
      <c r="I23" s="343">
        <f t="shared" si="3"/>
        <v>1</v>
      </c>
      <c r="J23" s="371" t="str">
        <f t="shared" si="4"/>
        <v/>
      </c>
      <c r="K23" s="371" t="str">
        <f t="shared" si="5"/>
        <v/>
      </c>
      <c r="L23" s="371" t="str">
        <f t="shared" si="6"/>
        <v/>
      </c>
    </row>
    <row r="24" spans="1:12">
      <c r="A24" s="37">
        <v>13</v>
      </c>
      <c r="B24" s="159"/>
      <c r="C24" s="6"/>
      <c r="D24" s="6"/>
      <c r="E24" s="211"/>
      <c r="F24" s="16" t="str">
        <f t="shared" si="0"/>
        <v/>
      </c>
      <c r="G24" s="58" t="str">
        <f t="shared" si="1"/>
        <v/>
      </c>
      <c r="H24" s="342" t="b">
        <f t="shared" si="2"/>
        <v>0</v>
      </c>
      <c r="I24" s="343">
        <f t="shared" si="3"/>
        <v>1</v>
      </c>
      <c r="J24" s="371" t="str">
        <f t="shared" si="4"/>
        <v/>
      </c>
      <c r="K24" s="371" t="str">
        <f t="shared" si="5"/>
        <v/>
      </c>
      <c r="L24" s="371" t="str">
        <f t="shared" si="6"/>
        <v/>
      </c>
    </row>
    <row r="25" spans="1:12">
      <c r="A25" s="37">
        <v>14</v>
      </c>
      <c r="B25" s="159"/>
      <c r="C25" s="6"/>
      <c r="D25" s="6"/>
      <c r="E25" s="211"/>
      <c r="F25" s="16" t="str">
        <f t="shared" si="0"/>
        <v/>
      </c>
      <c r="G25" s="58" t="str">
        <f t="shared" si="1"/>
        <v/>
      </c>
      <c r="H25" s="342" t="b">
        <f t="shared" si="2"/>
        <v>0</v>
      </c>
      <c r="I25" s="343">
        <f t="shared" si="3"/>
        <v>1</v>
      </c>
      <c r="J25" s="371" t="str">
        <f t="shared" si="4"/>
        <v/>
      </c>
      <c r="K25" s="371" t="str">
        <f t="shared" si="5"/>
        <v/>
      </c>
      <c r="L25" s="371" t="str">
        <f t="shared" si="6"/>
        <v/>
      </c>
    </row>
    <row r="26" spans="1:12">
      <c r="A26" s="37">
        <v>15</v>
      </c>
      <c r="B26" s="159"/>
      <c r="C26" s="6"/>
      <c r="D26" s="6"/>
      <c r="E26" s="211"/>
      <c r="F26" s="16" t="str">
        <f t="shared" si="0"/>
        <v/>
      </c>
      <c r="G26" s="58" t="str">
        <f t="shared" si="1"/>
        <v/>
      </c>
      <c r="H26" s="342" t="b">
        <f t="shared" si="2"/>
        <v>0</v>
      </c>
      <c r="I26" s="343">
        <f t="shared" si="3"/>
        <v>1</v>
      </c>
      <c r="J26" s="371" t="str">
        <f t="shared" si="4"/>
        <v/>
      </c>
      <c r="K26" s="371" t="str">
        <f t="shared" si="5"/>
        <v/>
      </c>
      <c r="L26" s="371" t="str">
        <f t="shared" si="6"/>
        <v/>
      </c>
    </row>
    <row r="27" spans="1:12">
      <c r="A27" s="37">
        <v>16</v>
      </c>
      <c r="B27" s="159"/>
      <c r="C27" s="6"/>
      <c r="D27" s="6"/>
      <c r="E27" s="211"/>
      <c r="F27" s="16" t="str">
        <f t="shared" si="0"/>
        <v/>
      </c>
      <c r="G27" s="58" t="str">
        <f t="shared" si="1"/>
        <v/>
      </c>
      <c r="H27" s="342" t="b">
        <f t="shared" si="2"/>
        <v>0</v>
      </c>
      <c r="I27" s="343">
        <f t="shared" si="3"/>
        <v>1</v>
      </c>
      <c r="J27" s="371" t="str">
        <f t="shared" si="4"/>
        <v/>
      </c>
      <c r="K27" s="371" t="str">
        <f t="shared" si="5"/>
        <v/>
      </c>
      <c r="L27" s="371" t="str">
        <f t="shared" si="6"/>
        <v/>
      </c>
    </row>
    <row r="28" spans="1:12">
      <c r="A28" s="37">
        <v>17</v>
      </c>
      <c r="B28" s="159"/>
      <c r="C28" s="6"/>
      <c r="D28" s="6"/>
      <c r="E28" s="211"/>
      <c r="F28" s="16" t="str">
        <f t="shared" si="0"/>
        <v/>
      </c>
      <c r="G28" s="58" t="str">
        <f t="shared" si="1"/>
        <v/>
      </c>
      <c r="H28" s="342" t="b">
        <f t="shared" si="2"/>
        <v>0</v>
      </c>
      <c r="I28" s="343">
        <f t="shared" si="3"/>
        <v>1</v>
      </c>
      <c r="J28" s="371" t="str">
        <f t="shared" si="4"/>
        <v/>
      </c>
      <c r="K28" s="371" t="str">
        <f t="shared" si="5"/>
        <v/>
      </c>
      <c r="L28" s="371" t="str">
        <f t="shared" si="6"/>
        <v/>
      </c>
    </row>
    <row r="29" spans="1:12">
      <c r="A29" s="37">
        <v>18</v>
      </c>
      <c r="B29" s="159"/>
      <c r="C29" s="6"/>
      <c r="D29" s="6"/>
      <c r="E29" s="211"/>
      <c r="F29" s="16" t="str">
        <f t="shared" si="0"/>
        <v/>
      </c>
      <c r="G29" s="58" t="str">
        <f t="shared" si="1"/>
        <v/>
      </c>
      <c r="H29" s="342" t="b">
        <f t="shared" si="2"/>
        <v>0</v>
      </c>
      <c r="I29" s="343">
        <f t="shared" si="3"/>
        <v>1</v>
      </c>
      <c r="J29" s="371" t="str">
        <f t="shared" si="4"/>
        <v/>
      </c>
      <c r="K29" s="371" t="str">
        <f t="shared" si="5"/>
        <v/>
      </c>
      <c r="L29" s="371" t="str">
        <f t="shared" si="6"/>
        <v/>
      </c>
    </row>
    <row r="30" spans="1:12">
      <c r="A30" s="37">
        <v>19</v>
      </c>
      <c r="B30" s="159"/>
      <c r="C30" s="6"/>
      <c r="D30" s="6"/>
      <c r="E30" s="211"/>
      <c r="F30" s="16" t="str">
        <f t="shared" si="0"/>
        <v/>
      </c>
      <c r="G30" s="58" t="str">
        <f t="shared" si="1"/>
        <v/>
      </c>
      <c r="H30" s="342" t="b">
        <f t="shared" si="2"/>
        <v>0</v>
      </c>
      <c r="I30" s="343">
        <f t="shared" si="3"/>
        <v>1</v>
      </c>
      <c r="J30" s="371" t="str">
        <f t="shared" si="4"/>
        <v/>
      </c>
      <c r="K30" s="371" t="str">
        <f t="shared" si="5"/>
        <v/>
      </c>
      <c r="L30" s="371" t="str">
        <f t="shared" si="6"/>
        <v/>
      </c>
    </row>
    <row r="31" spans="1:12">
      <c r="A31" s="37">
        <v>20</v>
      </c>
      <c r="B31" s="159"/>
      <c r="C31" s="6"/>
      <c r="D31" s="6"/>
      <c r="E31" s="211"/>
      <c r="F31" s="16" t="str">
        <f t="shared" si="0"/>
        <v/>
      </c>
      <c r="G31" s="58" t="str">
        <f t="shared" si="1"/>
        <v/>
      </c>
      <c r="H31" s="342" t="b">
        <f t="shared" si="2"/>
        <v>0</v>
      </c>
      <c r="I31" s="343">
        <f t="shared" si="3"/>
        <v>1</v>
      </c>
      <c r="J31" s="371" t="str">
        <f t="shared" si="4"/>
        <v/>
      </c>
      <c r="K31" s="371" t="str">
        <f t="shared" si="5"/>
        <v/>
      </c>
      <c r="L31" s="371" t="str">
        <f t="shared" si="6"/>
        <v/>
      </c>
    </row>
    <row r="32" spans="1:12">
      <c r="A32" s="37">
        <v>21</v>
      </c>
      <c r="B32" s="159"/>
      <c r="C32" s="6"/>
      <c r="D32" s="6"/>
      <c r="E32" s="211"/>
      <c r="F32" s="16" t="str">
        <f t="shared" si="0"/>
        <v/>
      </c>
      <c r="G32" s="58" t="str">
        <f t="shared" si="1"/>
        <v/>
      </c>
      <c r="H32" s="342" t="b">
        <f t="shared" si="2"/>
        <v>0</v>
      </c>
      <c r="I32" s="343">
        <f t="shared" si="3"/>
        <v>1</v>
      </c>
      <c r="J32" s="371" t="str">
        <f t="shared" si="4"/>
        <v/>
      </c>
      <c r="K32" s="371" t="str">
        <f t="shared" si="5"/>
        <v/>
      </c>
      <c r="L32" s="371" t="str">
        <f t="shared" si="6"/>
        <v/>
      </c>
    </row>
    <row r="33" spans="1:12">
      <c r="A33" s="37">
        <v>22</v>
      </c>
      <c r="B33" s="159"/>
      <c r="C33" s="6"/>
      <c r="D33" s="6"/>
      <c r="E33" s="211"/>
      <c r="F33" s="16" t="str">
        <f t="shared" si="0"/>
        <v/>
      </c>
      <c r="G33" s="58" t="str">
        <f t="shared" si="1"/>
        <v/>
      </c>
      <c r="H33" s="342" t="b">
        <f t="shared" si="2"/>
        <v>0</v>
      </c>
      <c r="I33" s="343">
        <f t="shared" si="3"/>
        <v>1</v>
      </c>
      <c r="J33" s="371" t="str">
        <f t="shared" si="4"/>
        <v/>
      </c>
      <c r="K33" s="371" t="str">
        <f t="shared" si="5"/>
        <v/>
      </c>
      <c r="L33" s="371" t="str">
        <f t="shared" si="6"/>
        <v/>
      </c>
    </row>
    <row r="34" spans="1:12">
      <c r="A34" s="37">
        <v>23</v>
      </c>
      <c r="B34" s="159"/>
      <c r="C34" s="6"/>
      <c r="D34" s="6"/>
      <c r="E34" s="211"/>
      <c r="F34" s="16" t="str">
        <f t="shared" si="0"/>
        <v/>
      </c>
      <c r="G34" s="58" t="str">
        <f t="shared" si="1"/>
        <v/>
      </c>
      <c r="H34" s="342" t="b">
        <f t="shared" si="2"/>
        <v>0</v>
      </c>
      <c r="I34" s="343">
        <f t="shared" si="3"/>
        <v>1</v>
      </c>
      <c r="J34" s="371" t="str">
        <f t="shared" si="4"/>
        <v/>
      </c>
      <c r="K34" s="371" t="str">
        <f t="shared" si="5"/>
        <v/>
      </c>
      <c r="L34" s="371" t="str">
        <f t="shared" si="6"/>
        <v/>
      </c>
    </row>
    <row r="35" spans="1:12">
      <c r="A35" s="37">
        <v>24</v>
      </c>
      <c r="B35" s="159"/>
      <c r="C35" s="6"/>
      <c r="D35" s="6"/>
      <c r="E35" s="211"/>
      <c r="F35" s="16" t="str">
        <f t="shared" si="0"/>
        <v/>
      </c>
      <c r="G35" s="58" t="str">
        <f t="shared" si="1"/>
        <v/>
      </c>
      <c r="H35" s="342" t="b">
        <f t="shared" si="2"/>
        <v>0</v>
      </c>
      <c r="I35" s="343">
        <f t="shared" si="3"/>
        <v>1</v>
      </c>
      <c r="J35" s="371" t="str">
        <f t="shared" si="4"/>
        <v/>
      </c>
      <c r="K35" s="371" t="str">
        <f t="shared" si="5"/>
        <v/>
      </c>
      <c r="L35" s="371" t="str">
        <f t="shared" si="6"/>
        <v/>
      </c>
    </row>
    <row r="36" spans="1:12">
      <c r="A36" s="37">
        <v>25</v>
      </c>
      <c r="B36" s="159"/>
      <c r="C36" s="6"/>
      <c r="D36" s="6"/>
      <c r="E36" s="211"/>
      <c r="F36" s="16" t="str">
        <f t="shared" si="0"/>
        <v/>
      </c>
      <c r="G36" s="58" t="str">
        <f t="shared" si="1"/>
        <v/>
      </c>
      <c r="H36" s="342" t="b">
        <f t="shared" si="2"/>
        <v>0</v>
      </c>
      <c r="I36" s="343">
        <f t="shared" si="3"/>
        <v>1</v>
      </c>
      <c r="J36" s="371" t="str">
        <f t="shared" si="4"/>
        <v/>
      </c>
      <c r="K36" s="371" t="str">
        <f t="shared" si="5"/>
        <v/>
      </c>
      <c r="L36" s="371" t="str">
        <f t="shared" si="6"/>
        <v/>
      </c>
    </row>
    <row r="37" spans="1:12">
      <c r="A37" s="37">
        <v>26</v>
      </c>
      <c r="B37" s="159"/>
      <c r="C37" s="6"/>
      <c r="D37" s="6"/>
      <c r="E37" s="211"/>
      <c r="F37" s="16" t="str">
        <f t="shared" si="0"/>
        <v/>
      </c>
      <c r="G37" s="58" t="str">
        <f t="shared" si="1"/>
        <v/>
      </c>
      <c r="H37" s="342" t="b">
        <f t="shared" si="2"/>
        <v>0</v>
      </c>
      <c r="I37" s="343">
        <f t="shared" si="3"/>
        <v>1</v>
      </c>
      <c r="J37" s="371" t="str">
        <f t="shared" si="4"/>
        <v/>
      </c>
      <c r="K37" s="371" t="str">
        <f t="shared" si="5"/>
        <v/>
      </c>
      <c r="L37" s="371" t="str">
        <f t="shared" si="6"/>
        <v/>
      </c>
    </row>
    <row r="38" spans="1:12">
      <c r="A38" s="37">
        <v>27</v>
      </c>
      <c r="B38" s="159"/>
      <c r="C38" s="6"/>
      <c r="D38" s="6"/>
      <c r="E38" s="211"/>
      <c r="F38" s="16" t="str">
        <f t="shared" si="0"/>
        <v/>
      </c>
      <c r="G38" s="58" t="str">
        <f t="shared" si="1"/>
        <v/>
      </c>
      <c r="H38" s="342" t="b">
        <f t="shared" si="2"/>
        <v>0</v>
      </c>
      <c r="I38" s="343">
        <f t="shared" si="3"/>
        <v>1</v>
      </c>
      <c r="J38" s="371" t="str">
        <f t="shared" si="4"/>
        <v/>
      </c>
      <c r="K38" s="371" t="str">
        <f t="shared" si="5"/>
        <v/>
      </c>
      <c r="L38" s="371" t="str">
        <f t="shared" si="6"/>
        <v/>
      </c>
    </row>
    <row r="39" spans="1:12">
      <c r="A39" s="37">
        <v>28</v>
      </c>
      <c r="B39" s="159"/>
      <c r="C39" s="6"/>
      <c r="D39" s="6"/>
      <c r="E39" s="211"/>
      <c r="F39" s="16" t="str">
        <f t="shared" si="0"/>
        <v/>
      </c>
      <c r="G39" s="58" t="str">
        <f t="shared" si="1"/>
        <v/>
      </c>
      <c r="H39" s="342" t="b">
        <f t="shared" si="2"/>
        <v>0</v>
      </c>
      <c r="I39" s="343">
        <f t="shared" si="3"/>
        <v>1</v>
      </c>
      <c r="J39" s="371" t="str">
        <f t="shared" si="4"/>
        <v/>
      </c>
      <c r="K39" s="371" t="str">
        <f t="shared" si="5"/>
        <v/>
      </c>
      <c r="L39" s="371" t="str">
        <f t="shared" si="6"/>
        <v/>
      </c>
    </row>
    <row r="40" spans="1:12">
      <c r="A40" s="37">
        <v>29</v>
      </c>
      <c r="B40" s="159"/>
      <c r="C40" s="6"/>
      <c r="D40" s="6"/>
      <c r="E40" s="211"/>
      <c r="F40" s="16" t="str">
        <f t="shared" si="0"/>
        <v/>
      </c>
      <c r="G40" s="58" t="str">
        <f t="shared" si="1"/>
        <v/>
      </c>
      <c r="H40" s="342" t="b">
        <f t="shared" si="2"/>
        <v>0</v>
      </c>
      <c r="I40" s="343">
        <f t="shared" si="3"/>
        <v>1</v>
      </c>
      <c r="J40" s="371" t="str">
        <f t="shared" si="4"/>
        <v/>
      </c>
      <c r="K40" s="371" t="str">
        <f t="shared" si="5"/>
        <v/>
      </c>
      <c r="L40" s="371" t="str">
        <f t="shared" si="6"/>
        <v/>
      </c>
    </row>
    <row r="41" spans="1:12">
      <c r="A41" s="37">
        <v>30</v>
      </c>
      <c r="B41" s="159"/>
      <c r="C41" s="6"/>
      <c r="D41" s="6"/>
      <c r="E41" s="211"/>
      <c r="F41" s="16" t="str">
        <f t="shared" si="0"/>
        <v/>
      </c>
      <c r="G41" s="58" t="str">
        <f t="shared" si="1"/>
        <v/>
      </c>
      <c r="H41" s="342" t="b">
        <f t="shared" si="2"/>
        <v>0</v>
      </c>
      <c r="I41" s="343">
        <f t="shared" si="3"/>
        <v>1</v>
      </c>
      <c r="J41" s="371" t="str">
        <f t="shared" si="4"/>
        <v/>
      </c>
      <c r="K41" s="371" t="str">
        <f t="shared" si="5"/>
        <v/>
      </c>
      <c r="L41" s="371" t="str">
        <f t="shared" si="6"/>
        <v/>
      </c>
    </row>
    <row r="42" spans="1:12">
      <c r="A42" s="37">
        <v>31</v>
      </c>
      <c r="B42" s="159"/>
      <c r="C42" s="6"/>
      <c r="D42" s="6"/>
      <c r="E42" s="211"/>
      <c r="F42" s="16" t="str">
        <f t="shared" si="0"/>
        <v/>
      </c>
      <c r="G42" s="58" t="str">
        <f t="shared" si="1"/>
        <v/>
      </c>
      <c r="H42" s="342" t="b">
        <f t="shared" si="2"/>
        <v>0</v>
      </c>
      <c r="I42" s="343">
        <f t="shared" si="3"/>
        <v>1</v>
      </c>
      <c r="J42" s="371" t="str">
        <f t="shared" si="4"/>
        <v/>
      </c>
      <c r="K42" s="371" t="str">
        <f t="shared" si="5"/>
        <v/>
      </c>
      <c r="L42" s="371" t="str">
        <f t="shared" si="6"/>
        <v/>
      </c>
    </row>
    <row r="43" spans="1:12">
      <c r="A43" s="37">
        <v>32</v>
      </c>
      <c r="B43" s="159"/>
      <c r="C43" s="6"/>
      <c r="D43" s="6"/>
      <c r="E43" s="211"/>
      <c r="F43" s="16" t="str">
        <f t="shared" si="0"/>
        <v/>
      </c>
      <c r="G43" s="58" t="str">
        <f t="shared" si="1"/>
        <v/>
      </c>
      <c r="H43" s="342" t="b">
        <f t="shared" si="2"/>
        <v>0</v>
      </c>
      <c r="I43" s="343">
        <f t="shared" si="3"/>
        <v>1</v>
      </c>
      <c r="J43" s="371" t="str">
        <f t="shared" si="4"/>
        <v/>
      </c>
      <c r="K43" s="371" t="str">
        <f t="shared" si="5"/>
        <v/>
      </c>
      <c r="L43" s="371" t="str">
        <f t="shared" si="6"/>
        <v/>
      </c>
    </row>
    <row r="44" spans="1:12">
      <c r="A44" s="37">
        <v>33</v>
      </c>
      <c r="B44" s="159"/>
      <c r="C44" s="6"/>
      <c r="D44" s="6"/>
      <c r="E44" s="211"/>
      <c r="F44" s="16" t="str">
        <f t="shared" si="0"/>
        <v/>
      </c>
      <c r="G44" s="58" t="str">
        <f t="shared" ref="G44:G75" si="7">IF(OR($C44="",,$E44="",$E44&gt;an_final),"",IF($E44&gt;=an_initial,1,""))</f>
        <v/>
      </c>
      <c r="H44" s="342" t="b">
        <f t="shared" si="2"/>
        <v>0</v>
      </c>
      <c r="I44" s="343">
        <f t="shared" ref="I44:I75" si="8">LEN(C44)-LEN(SUBSTITUTE(C44,",",""))+1</f>
        <v>1</v>
      </c>
      <c r="J44" s="371" t="str">
        <f t="shared" si="4"/>
        <v/>
      </c>
      <c r="K44" s="371" t="str">
        <f t="shared" si="5"/>
        <v/>
      </c>
      <c r="L44" s="371" t="str">
        <f t="shared" si="6"/>
        <v/>
      </c>
    </row>
    <row r="45" spans="1:12">
      <c r="A45" s="37">
        <v>34</v>
      </c>
      <c r="B45" s="159"/>
      <c r="C45" s="6"/>
      <c r="D45" s="6"/>
      <c r="E45" s="211"/>
      <c r="F45" s="16" t="str">
        <f t="shared" si="0"/>
        <v/>
      </c>
      <c r="G45" s="58" t="str">
        <f t="shared" si="7"/>
        <v/>
      </c>
      <c r="H45" s="342" t="b">
        <f t="shared" si="2"/>
        <v>0</v>
      </c>
      <c r="I45" s="343">
        <f t="shared" si="8"/>
        <v>1</v>
      </c>
      <c r="J45" s="371" t="str">
        <f t="shared" si="4"/>
        <v/>
      </c>
      <c r="K45" s="371" t="str">
        <f t="shared" si="5"/>
        <v/>
      </c>
      <c r="L45" s="371" t="str">
        <f t="shared" si="6"/>
        <v/>
      </c>
    </row>
    <row r="46" spans="1:12">
      <c r="A46" s="37">
        <v>35</v>
      </c>
      <c r="B46" s="159"/>
      <c r="C46" s="6"/>
      <c r="D46" s="6"/>
      <c r="E46" s="211"/>
      <c r="F46" s="16" t="str">
        <f t="shared" si="0"/>
        <v/>
      </c>
      <c r="G46" s="58" t="str">
        <f t="shared" si="7"/>
        <v/>
      </c>
      <c r="H46" s="342" t="b">
        <f t="shared" si="2"/>
        <v>0</v>
      </c>
      <c r="I46" s="343">
        <f t="shared" si="8"/>
        <v>1</v>
      </c>
      <c r="J46" s="371" t="str">
        <f t="shared" si="4"/>
        <v/>
      </c>
      <c r="K46" s="371" t="str">
        <f t="shared" si="5"/>
        <v/>
      </c>
      <c r="L46" s="371" t="str">
        <f t="shared" si="6"/>
        <v/>
      </c>
    </row>
    <row r="47" spans="1:12">
      <c r="A47" s="37">
        <v>36</v>
      </c>
      <c r="B47" s="159"/>
      <c r="C47" s="6"/>
      <c r="D47" s="6"/>
      <c r="E47" s="211"/>
      <c r="F47" s="16" t="str">
        <f t="shared" si="0"/>
        <v/>
      </c>
      <c r="G47" s="58" t="str">
        <f t="shared" si="7"/>
        <v/>
      </c>
      <c r="H47" s="342" t="b">
        <f t="shared" si="2"/>
        <v>0</v>
      </c>
      <c r="I47" s="343">
        <f t="shared" si="8"/>
        <v>1</v>
      </c>
      <c r="J47" s="371" t="str">
        <f t="shared" si="4"/>
        <v/>
      </c>
      <c r="K47" s="371" t="str">
        <f t="shared" si="5"/>
        <v/>
      </c>
      <c r="L47" s="371" t="str">
        <f t="shared" si="6"/>
        <v/>
      </c>
    </row>
    <row r="48" spans="1:12">
      <c r="A48" s="37">
        <v>37</v>
      </c>
      <c r="B48" s="159"/>
      <c r="C48" s="6"/>
      <c r="D48" s="6"/>
      <c r="E48" s="211"/>
      <c r="F48" s="16" t="str">
        <f t="shared" si="0"/>
        <v/>
      </c>
      <c r="G48" s="58" t="str">
        <f t="shared" si="7"/>
        <v/>
      </c>
      <c r="H48" s="342" t="b">
        <f t="shared" si="2"/>
        <v>0</v>
      </c>
      <c r="I48" s="343">
        <f t="shared" si="8"/>
        <v>1</v>
      </c>
      <c r="J48" s="371" t="str">
        <f t="shared" si="4"/>
        <v/>
      </c>
      <c r="K48" s="371" t="str">
        <f t="shared" si="5"/>
        <v/>
      </c>
      <c r="L48" s="371" t="str">
        <f t="shared" si="6"/>
        <v/>
      </c>
    </row>
    <row r="49" spans="1:12">
      <c r="A49" s="37">
        <v>38</v>
      </c>
      <c r="B49" s="159"/>
      <c r="C49" s="6"/>
      <c r="D49" s="6"/>
      <c r="E49" s="211"/>
      <c r="F49" s="16" t="str">
        <f t="shared" si="0"/>
        <v/>
      </c>
      <c r="G49" s="58" t="str">
        <f t="shared" si="7"/>
        <v/>
      </c>
      <c r="H49" s="342" t="b">
        <f t="shared" si="2"/>
        <v>0</v>
      </c>
      <c r="I49" s="343">
        <f t="shared" si="8"/>
        <v>1</v>
      </c>
      <c r="J49" s="371" t="str">
        <f t="shared" si="4"/>
        <v/>
      </c>
      <c r="K49" s="371" t="str">
        <f t="shared" si="5"/>
        <v/>
      </c>
      <c r="L49" s="371" t="str">
        <f t="shared" si="6"/>
        <v/>
      </c>
    </row>
    <row r="50" spans="1:12">
      <c r="A50" s="37">
        <v>39</v>
      </c>
      <c r="B50" s="159"/>
      <c r="C50" s="6"/>
      <c r="D50" s="6"/>
      <c r="E50" s="211"/>
      <c r="F50" s="16" t="str">
        <f t="shared" si="0"/>
        <v/>
      </c>
      <c r="G50" s="58" t="str">
        <f t="shared" si="7"/>
        <v/>
      </c>
      <c r="H50" s="342" t="b">
        <f t="shared" si="2"/>
        <v>0</v>
      </c>
      <c r="I50" s="343">
        <f t="shared" si="8"/>
        <v>1</v>
      </c>
      <c r="J50" s="371" t="str">
        <f t="shared" si="4"/>
        <v/>
      </c>
      <c r="K50" s="371" t="str">
        <f t="shared" si="5"/>
        <v/>
      </c>
      <c r="L50" s="371" t="str">
        <f t="shared" si="6"/>
        <v/>
      </c>
    </row>
    <row r="51" spans="1:12">
      <c r="A51" s="37">
        <v>40</v>
      </c>
      <c r="B51" s="159"/>
      <c r="C51" s="6"/>
      <c r="D51" s="6"/>
      <c r="E51" s="211"/>
      <c r="F51" s="16" t="str">
        <f t="shared" si="0"/>
        <v/>
      </c>
      <c r="G51" s="58" t="str">
        <f t="shared" si="7"/>
        <v/>
      </c>
      <c r="H51" s="342" t="b">
        <f t="shared" si="2"/>
        <v>0</v>
      </c>
      <c r="I51" s="343">
        <f t="shared" si="8"/>
        <v>1</v>
      </c>
      <c r="J51" s="371" t="str">
        <f t="shared" si="4"/>
        <v/>
      </c>
      <c r="K51" s="371" t="str">
        <f t="shared" si="5"/>
        <v/>
      </c>
      <c r="L51" s="371" t="str">
        <f t="shared" si="6"/>
        <v/>
      </c>
    </row>
    <row r="52" spans="1:12">
      <c r="A52" s="37">
        <v>41</v>
      </c>
      <c r="B52" s="159"/>
      <c r="C52" s="6"/>
      <c r="D52" s="6"/>
      <c r="E52" s="211"/>
      <c r="F52" s="16" t="str">
        <f t="shared" si="0"/>
        <v/>
      </c>
      <c r="G52" s="58" t="str">
        <f t="shared" si="7"/>
        <v/>
      </c>
      <c r="H52" s="342" t="b">
        <f t="shared" si="2"/>
        <v>0</v>
      </c>
      <c r="I52" s="343">
        <f t="shared" si="8"/>
        <v>1</v>
      </c>
      <c r="J52" s="371" t="str">
        <f t="shared" si="4"/>
        <v/>
      </c>
      <c r="K52" s="371" t="str">
        <f t="shared" si="5"/>
        <v/>
      </c>
      <c r="L52" s="371" t="str">
        <f t="shared" si="6"/>
        <v/>
      </c>
    </row>
    <row r="53" spans="1:12">
      <c r="A53" s="37">
        <v>42</v>
      </c>
      <c r="B53" s="159"/>
      <c r="C53" s="6"/>
      <c r="D53" s="6"/>
      <c r="E53" s="211"/>
      <c r="F53" s="16" t="str">
        <f t="shared" si="0"/>
        <v/>
      </c>
      <c r="G53" s="58" t="str">
        <f t="shared" si="7"/>
        <v/>
      </c>
      <c r="H53" s="342" t="b">
        <f t="shared" si="2"/>
        <v>0</v>
      </c>
      <c r="I53" s="343">
        <f t="shared" si="8"/>
        <v>1</v>
      </c>
      <c r="J53" s="371" t="str">
        <f t="shared" si="4"/>
        <v/>
      </c>
      <c r="K53" s="371" t="str">
        <f t="shared" si="5"/>
        <v/>
      </c>
      <c r="L53" s="371" t="str">
        <f t="shared" si="6"/>
        <v/>
      </c>
    </row>
    <row r="54" spans="1:12">
      <c r="A54" s="37">
        <v>43</v>
      </c>
      <c r="B54" s="159"/>
      <c r="C54" s="6"/>
      <c r="D54" s="6"/>
      <c r="E54" s="211"/>
      <c r="F54" s="16" t="str">
        <f t="shared" si="0"/>
        <v/>
      </c>
      <c r="G54" s="58" t="str">
        <f t="shared" si="7"/>
        <v/>
      </c>
      <c r="H54" s="342" t="b">
        <f t="shared" si="2"/>
        <v>0</v>
      </c>
      <c r="I54" s="343">
        <f t="shared" si="8"/>
        <v>1</v>
      </c>
      <c r="J54" s="371" t="str">
        <f t="shared" si="4"/>
        <v/>
      </c>
      <c r="K54" s="371" t="str">
        <f t="shared" si="5"/>
        <v/>
      </c>
      <c r="L54" s="371" t="str">
        <f t="shared" si="6"/>
        <v/>
      </c>
    </row>
    <row r="55" spans="1:12">
      <c r="A55" s="37">
        <v>44</v>
      </c>
      <c r="B55" s="159"/>
      <c r="C55" s="6"/>
      <c r="D55" s="6"/>
      <c r="E55" s="211"/>
      <c r="F55" s="16" t="str">
        <f t="shared" si="0"/>
        <v/>
      </c>
      <c r="G55" s="58" t="str">
        <f t="shared" si="7"/>
        <v/>
      </c>
      <c r="H55" s="342" t="b">
        <f t="shared" si="2"/>
        <v>0</v>
      </c>
      <c r="I55" s="343">
        <f t="shared" si="8"/>
        <v>1</v>
      </c>
      <c r="J55" s="371" t="str">
        <f t="shared" si="4"/>
        <v/>
      </c>
      <c r="K55" s="371" t="str">
        <f t="shared" si="5"/>
        <v/>
      </c>
      <c r="L55" s="371" t="str">
        <f t="shared" si="6"/>
        <v/>
      </c>
    </row>
    <row r="56" spans="1:12">
      <c r="A56" s="37">
        <v>45</v>
      </c>
      <c r="B56" s="159"/>
      <c r="C56" s="6"/>
      <c r="D56" s="6"/>
      <c r="E56" s="211"/>
      <c r="F56" s="16" t="str">
        <f t="shared" si="0"/>
        <v/>
      </c>
      <c r="G56" s="58" t="str">
        <f t="shared" si="7"/>
        <v/>
      </c>
      <c r="H56" s="342" t="b">
        <f t="shared" si="2"/>
        <v>0</v>
      </c>
      <c r="I56" s="343">
        <f t="shared" si="8"/>
        <v>1</v>
      </c>
      <c r="J56" s="371" t="str">
        <f t="shared" si="4"/>
        <v/>
      </c>
      <c r="K56" s="371" t="str">
        <f t="shared" si="5"/>
        <v/>
      </c>
      <c r="L56" s="371" t="str">
        <f t="shared" si="6"/>
        <v/>
      </c>
    </row>
    <row r="57" spans="1:12">
      <c r="A57" s="37">
        <v>46</v>
      </c>
      <c r="B57" s="159"/>
      <c r="C57" s="6"/>
      <c r="D57" s="6"/>
      <c r="E57" s="211"/>
      <c r="F57" s="16" t="str">
        <f t="shared" si="0"/>
        <v/>
      </c>
      <c r="G57" s="58" t="str">
        <f t="shared" si="7"/>
        <v/>
      </c>
      <c r="H57" s="342" t="b">
        <f t="shared" si="2"/>
        <v>0</v>
      </c>
      <c r="I57" s="343">
        <f t="shared" si="8"/>
        <v>1</v>
      </c>
      <c r="J57" s="371" t="str">
        <f t="shared" si="4"/>
        <v/>
      </c>
      <c r="K57" s="371" t="str">
        <f t="shared" si="5"/>
        <v/>
      </c>
      <c r="L57" s="371" t="str">
        <f t="shared" si="6"/>
        <v/>
      </c>
    </row>
    <row r="58" spans="1:12">
      <c r="A58" s="37">
        <v>47</v>
      </c>
      <c r="B58" s="159"/>
      <c r="C58" s="6"/>
      <c r="D58" s="6"/>
      <c r="E58" s="211"/>
      <c r="F58" s="16" t="str">
        <f t="shared" si="0"/>
        <v/>
      </c>
      <c r="G58" s="58" t="str">
        <f t="shared" si="7"/>
        <v/>
      </c>
      <c r="H58" s="342" t="b">
        <f t="shared" si="2"/>
        <v>0</v>
      </c>
      <c r="I58" s="343">
        <f t="shared" si="8"/>
        <v>1</v>
      </c>
      <c r="J58" s="371" t="str">
        <f t="shared" si="4"/>
        <v/>
      </c>
      <c r="K58" s="371" t="str">
        <f t="shared" si="5"/>
        <v/>
      </c>
      <c r="L58" s="371" t="str">
        <f t="shared" si="6"/>
        <v/>
      </c>
    </row>
    <row r="59" spans="1:12">
      <c r="A59" s="37">
        <v>48</v>
      </c>
      <c r="B59" s="159"/>
      <c r="C59" s="6"/>
      <c r="D59" s="6"/>
      <c r="E59" s="211"/>
      <c r="F59" s="16" t="str">
        <f t="shared" si="0"/>
        <v/>
      </c>
      <c r="G59" s="58" t="str">
        <f t="shared" si="7"/>
        <v/>
      </c>
      <c r="H59" s="342" t="b">
        <f t="shared" si="2"/>
        <v>0</v>
      </c>
      <c r="I59" s="343">
        <f t="shared" si="8"/>
        <v>1</v>
      </c>
      <c r="J59" s="371" t="str">
        <f t="shared" si="4"/>
        <v/>
      </c>
      <c r="K59" s="371" t="str">
        <f t="shared" si="5"/>
        <v/>
      </c>
      <c r="L59" s="371" t="str">
        <f t="shared" si="6"/>
        <v/>
      </c>
    </row>
    <row r="60" spans="1:12">
      <c r="A60" s="37">
        <v>49</v>
      </c>
      <c r="B60" s="159"/>
      <c r="C60" s="6"/>
      <c r="D60" s="6"/>
      <c r="E60" s="211"/>
      <c r="F60" s="16" t="str">
        <f t="shared" si="0"/>
        <v/>
      </c>
      <c r="G60" s="58" t="str">
        <f t="shared" si="7"/>
        <v/>
      </c>
      <c r="H60" s="342" t="b">
        <f t="shared" si="2"/>
        <v>0</v>
      </c>
      <c r="I60" s="343">
        <f t="shared" si="8"/>
        <v>1</v>
      </c>
      <c r="J60" s="371" t="str">
        <f t="shared" si="4"/>
        <v/>
      </c>
      <c r="K60" s="371" t="str">
        <f t="shared" si="5"/>
        <v/>
      </c>
      <c r="L60" s="371" t="str">
        <f t="shared" si="6"/>
        <v/>
      </c>
    </row>
    <row r="61" spans="1:12">
      <c r="A61" s="37">
        <v>50</v>
      </c>
      <c r="B61" s="159"/>
      <c r="C61" s="6"/>
      <c r="D61" s="6"/>
      <c r="E61" s="211"/>
      <c r="F61" s="16" t="str">
        <f t="shared" si="0"/>
        <v/>
      </c>
      <c r="G61" s="58" t="str">
        <f t="shared" si="7"/>
        <v/>
      </c>
      <c r="H61" s="342" t="b">
        <f t="shared" si="2"/>
        <v>0</v>
      </c>
      <c r="I61" s="343">
        <f t="shared" si="8"/>
        <v>1</v>
      </c>
      <c r="J61" s="371" t="str">
        <f t="shared" si="4"/>
        <v/>
      </c>
      <c r="K61" s="371" t="str">
        <f t="shared" si="5"/>
        <v/>
      </c>
      <c r="L61" s="371" t="str">
        <f t="shared" si="6"/>
        <v/>
      </c>
    </row>
    <row r="62" spans="1:12">
      <c r="A62" s="37">
        <v>51</v>
      </c>
      <c r="B62" s="159"/>
      <c r="C62" s="6"/>
      <c r="D62" s="6"/>
      <c r="E62" s="211"/>
      <c r="F62" s="16" t="str">
        <f t="shared" si="0"/>
        <v/>
      </c>
      <c r="G62" s="58" t="str">
        <f t="shared" si="7"/>
        <v/>
      </c>
      <c r="H62" s="342" t="b">
        <f t="shared" si="2"/>
        <v>0</v>
      </c>
      <c r="I62" s="343">
        <f t="shared" si="8"/>
        <v>1</v>
      </c>
      <c r="J62" s="371" t="str">
        <f t="shared" si="4"/>
        <v/>
      </c>
      <c r="K62" s="371" t="str">
        <f t="shared" si="5"/>
        <v/>
      </c>
      <c r="L62" s="371" t="str">
        <f t="shared" si="6"/>
        <v/>
      </c>
    </row>
    <row r="63" spans="1:12">
      <c r="A63" s="37">
        <v>52</v>
      </c>
      <c r="B63" s="159"/>
      <c r="C63" s="6"/>
      <c r="D63" s="6"/>
      <c r="E63" s="211"/>
      <c r="F63" s="16" t="str">
        <f t="shared" si="0"/>
        <v/>
      </c>
      <c r="G63" s="58" t="str">
        <f t="shared" si="7"/>
        <v/>
      </c>
      <c r="H63" s="342" t="b">
        <f t="shared" si="2"/>
        <v>0</v>
      </c>
      <c r="I63" s="343">
        <f t="shared" si="8"/>
        <v>1</v>
      </c>
      <c r="J63" s="371" t="str">
        <f t="shared" si="4"/>
        <v/>
      </c>
      <c r="K63" s="371" t="str">
        <f t="shared" si="5"/>
        <v/>
      </c>
      <c r="L63" s="371" t="str">
        <f t="shared" si="6"/>
        <v/>
      </c>
    </row>
    <row r="64" spans="1:12">
      <c r="A64" s="37">
        <v>53</v>
      </c>
      <c r="B64" s="159"/>
      <c r="C64" s="6"/>
      <c r="D64" s="6"/>
      <c r="E64" s="211"/>
      <c r="F64" s="16" t="str">
        <f t="shared" si="0"/>
        <v/>
      </c>
      <c r="G64" s="58" t="str">
        <f t="shared" si="7"/>
        <v/>
      </c>
      <c r="H64" s="342" t="b">
        <f t="shared" si="2"/>
        <v>0</v>
      </c>
      <c r="I64" s="343">
        <f t="shared" si="8"/>
        <v>1</v>
      </c>
      <c r="J64" s="371" t="str">
        <f t="shared" si="4"/>
        <v/>
      </c>
      <c r="K64" s="371" t="str">
        <f t="shared" si="5"/>
        <v/>
      </c>
      <c r="L64" s="371" t="str">
        <f t="shared" si="6"/>
        <v/>
      </c>
    </row>
    <row r="65" spans="1:12">
      <c r="A65" s="37">
        <v>54</v>
      </c>
      <c r="B65" s="159"/>
      <c r="C65" s="6"/>
      <c r="D65" s="6"/>
      <c r="E65" s="211"/>
      <c r="F65" s="16" t="str">
        <f t="shared" si="0"/>
        <v/>
      </c>
      <c r="G65" s="58" t="str">
        <f t="shared" si="7"/>
        <v/>
      </c>
      <c r="H65" s="342" t="b">
        <f t="shared" si="2"/>
        <v>0</v>
      </c>
      <c r="I65" s="343">
        <f t="shared" si="8"/>
        <v>1</v>
      </c>
      <c r="J65" s="371" t="str">
        <f t="shared" si="4"/>
        <v/>
      </c>
      <c r="K65" s="371" t="str">
        <f t="shared" si="5"/>
        <v/>
      </c>
      <c r="L65" s="371" t="str">
        <f t="shared" si="6"/>
        <v/>
      </c>
    </row>
    <row r="66" spans="1:12">
      <c r="A66" s="37">
        <v>55</v>
      </c>
      <c r="B66" s="159"/>
      <c r="C66" s="6"/>
      <c r="D66" s="6"/>
      <c r="E66" s="211"/>
      <c r="F66" s="16" t="str">
        <f t="shared" si="0"/>
        <v/>
      </c>
      <c r="G66" s="58" t="str">
        <f t="shared" si="7"/>
        <v/>
      </c>
      <c r="H66" s="342" t="b">
        <f t="shared" si="2"/>
        <v>0</v>
      </c>
      <c r="I66" s="343">
        <f t="shared" si="8"/>
        <v>1</v>
      </c>
      <c r="J66" s="371" t="str">
        <f t="shared" si="4"/>
        <v/>
      </c>
      <c r="K66" s="371" t="str">
        <f t="shared" si="5"/>
        <v/>
      </c>
      <c r="L66" s="371" t="str">
        <f t="shared" si="6"/>
        <v/>
      </c>
    </row>
    <row r="67" spans="1:12">
      <c r="A67" s="37">
        <v>56</v>
      </c>
      <c r="B67" s="159"/>
      <c r="C67" s="6"/>
      <c r="D67" s="6"/>
      <c r="E67" s="211"/>
      <c r="F67" s="16" t="str">
        <f t="shared" si="0"/>
        <v/>
      </c>
      <c r="G67" s="58" t="str">
        <f t="shared" si="7"/>
        <v/>
      </c>
      <c r="H67" s="342" t="b">
        <f t="shared" si="2"/>
        <v>0</v>
      </c>
      <c r="I67" s="343">
        <f t="shared" si="8"/>
        <v>1</v>
      </c>
      <c r="J67" s="371" t="str">
        <f t="shared" si="4"/>
        <v/>
      </c>
      <c r="K67" s="371" t="str">
        <f t="shared" si="5"/>
        <v/>
      </c>
      <c r="L67" s="371" t="str">
        <f t="shared" si="6"/>
        <v/>
      </c>
    </row>
    <row r="68" spans="1:12">
      <c r="A68" s="37">
        <v>57</v>
      </c>
      <c r="B68" s="159"/>
      <c r="C68" s="6"/>
      <c r="D68" s="6"/>
      <c r="E68" s="211"/>
      <c r="F68" s="16" t="str">
        <f t="shared" si="0"/>
        <v/>
      </c>
      <c r="G68" s="58" t="str">
        <f t="shared" si="7"/>
        <v/>
      </c>
      <c r="H68" s="342" t="b">
        <f t="shared" si="2"/>
        <v>0</v>
      </c>
      <c r="I68" s="343">
        <f t="shared" si="8"/>
        <v>1</v>
      </c>
      <c r="J68" s="371" t="str">
        <f t="shared" si="4"/>
        <v/>
      </c>
      <c r="K68" s="371" t="str">
        <f t="shared" si="5"/>
        <v/>
      </c>
      <c r="L68" s="371" t="str">
        <f t="shared" si="6"/>
        <v/>
      </c>
    </row>
    <row r="69" spans="1:12">
      <c r="A69" s="37">
        <v>58</v>
      </c>
      <c r="B69" s="159"/>
      <c r="C69" s="6"/>
      <c r="D69" s="6"/>
      <c r="E69" s="211"/>
      <c r="F69" s="16" t="str">
        <f t="shared" si="0"/>
        <v/>
      </c>
      <c r="G69" s="58" t="str">
        <f t="shared" si="7"/>
        <v/>
      </c>
      <c r="H69" s="342" t="b">
        <f t="shared" si="2"/>
        <v>0</v>
      </c>
      <c r="I69" s="343">
        <f t="shared" si="8"/>
        <v>1</v>
      </c>
      <c r="J69" s="371" t="str">
        <f t="shared" si="4"/>
        <v/>
      </c>
      <c r="K69" s="371" t="str">
        <f t="shared" si="5"/>
        <v/>
      </c>
      <c r="L69" s="371" t="str">
        <f t="shared" si="6"/>
        <v/>
      </c>
    </row>
    <row r="70" spans="1:12">
      <c r="A70" s="37">
        <v>59</v>
      </c>
      <c r="B70" s="159"/>
      <c r="C70" s="6"/>
      <c r="D70" s="6"/>
      <c r="E70" s="211"/>
      <c r="F70" s="16" t="str">
        <f t="shared" si="0"/>
        <v/>
      </c>
      <c r="G70" s="58" t="str">
        <f t="shared" si="7"/>
        <v/>
      </c>
      <c r="H70" s="342" t="b">
        <f t="shared" si="2"/>
        <v>0</v>
      </c>
      <c r="I70" s="343">
        <f t="shared" si="8"/>
        <v>1</v>
      </c>
      <c r="J70" s="371" t="str">
        <f t="shared" si="4"/>
        <v/>
      </c>
      <c r="K70" s="371" t="str">
        <f t="shared" si="5"/>
        <v/>
      </c>
      <c r="L70" s="371" t="str">
        <f t="shared" si="6"/>
        <v/>
      </c>
    </row>
    <row r="71" spans="1:12">
      <c r="A71" s="37">
        <v>60</v>
      </c>
      <c r="B71" s="159"/>
      <c r="C71" s="6"/>
      <c r="D71" s="6"/>
      <c r="E71" s="211"/>
      <c r="F71" s="16" t="str">
        <f t="shared" si="0"/>
        <v/>
      </c>
      <c r="G71" s="58" t="str">
        <f t="shared" si="7"/>
        <v/>
      </c>
      <c r="H71" s="342" t="b">
        <f t="shared" si="2"/>
        <v>0</v>
      </c>
      <c r="I71" s="343">
        <f t="shared" si="8"/>
        <v>1</v>
      </c>
      <c r="J71" s="371" t="str">
        <f t="shared" si="4"/>
        <v/>
      </c>
      <c r="K71" s="371" t="str">
        <f t="shared" si="5"/>
        <v/>
      </c>
      <c r="L71" s="371" t="str">
        <f t="shared" si="6"/>
        <v/>
      </c>
    </row>
    <row r="72" spans="1:12">
      <c r="A72" s="37">
        <v>61</v>
      </c>
      <c r="B72" s="159"/>
      <c r="C72" s="6"/>
      <c r="D72" s="6"/>
      <c r="E72" s="211"/>
      <c r="F72" s="16" t="str">
        <f t="shared" si="0"/>
        <v/>
      </c>
      <c r="G72" s="58" t="str">
        <f t="shared" si="7"/>
        <v/>
      </c>
      <c r="H72" s="342" t="b">
        <f t="shared" si="2"/>
        <v>0</v>
      </c>
      <c r="I72" s="343">
        <f t="shared" si="8"/>
        <v>1</v>
      </c>
      <c r="J72" s="371" t="str">
        <f t="shared" si="4"/>
        <v/>
      </c>
      <c r="K72" s="371" t="str">
        <f t="shared" si="5"/>
        <v/>
      </c>
      <c r="L72" s="371" t="str">
        <f t="shared" si="6"/>
        <v/>
      </c>
    </row>
    <row r="73" spans="1:12">
      <c r="A73" s="37">
        <v>62</v>
      </c>
      <c r="B73" s="159"/>
      <c r="C73" s="6"/>
      <c r="D73" s="6"/>
      <c r="E73" s="211"/>
      <c r="F73" s="16" t="str">
        <f t="shared" si="0"/>
        <v/>
      </c>
      <c r="G73" s="58" t="str">
        <f t="shared" si="7"/>
        <v/>
      </c>
      <c r="H73" s="342" t="b">
        <f t="shared" si="2"/>
        <v>0</v>
      </c>
      <c r="I73" s="343">
        <f t="shared" si="8"/>
        <v>1</v>
      </c>
      <c r="J73" s="371" t="str">
        <f t="shared" si="4"/>
        <v/>
      </c>
      <c r="K73" s="371" t="str">
        <f t="shared" si="5"/>
        <v/>
      </c>
      <c r="L73" s="371" t="str">
        <f t="shared" si="6"/>
        <v/>
      </c>
    </row>
    <row r="74" spans="1:12">
      <c r="A74" s="37">
        <v>63</v>
      </c>
      <c r="B74" s="159"/>
      <c r="C74" s="6"/>
      <c r="D74" s="6"/>
      <c r="E74" s="211"/>
      <c r="F74" s="16" t="str">
        <f t="shared" si="0"/>
        <v/>
      </c>
      <c r="G74" s="58" t="str">
        <f t="shared" si="7"/>
        <v/>
      </c>
      <c r="H74" s="342" t="b">
        <f t="shared" si="2"/>
        <v>0</v>
      </c>
      <c r="I74" s="343">
        <f t="shared" si="8"/>
        <v>1</v>
      </c>
      <c r="J74" s="371" t="str">
        <f t="shared" si="4"/>
        <v/>
      </c>
      <c r="K74" s="371" t="str">
        <f t="shared" si="5"/>
        <v/>
      </c>
      <c r="L74" s="371" t="str">
        <f t="shared" si="6"/>
        <v/>
      </c>
    </row>
    <row r="75" spans="1:12">
      <c r="A75" s="37">
        <v>64</v>
      </c>
      <c r="B75" s="159"/>
      <c r="C75" s="6"/>
      <c r="D75" s="6"/>
      <c r="E75" s="211"/>
      <c r="F75" s="16" t="str">
        <f t="shared" si="0"/>
        <v/>
      </c>
      <c r="G75" s="58" t="str">
        <f t="shared" si="7"/>
        <v/>
      </c>
      <c r="H75" s="342" t="b">
        <f t="shared" si="2"/>
        <v>0</v>
      </c>
      <c r="I75" s="343">
        <f t="shared" si="8"/>
        <v>1</v>
      </c>
      <c r="J75" s="371" t="str">
        <f t="shared" si="4"/>
        <v/>
      </c>
      <c r="K75" s="371" t="str">
        <f t="shared" si="5"/>
        <v/>
      </c>
      <c r="L75" s="371" t="str">
        <f t="shared" si="6"/>
        <v/>
      </c>
    </row>
    <row r="76" spans="1:12">
      <c r="A76" s="37">
        <v>65</v>
      </c>
      <c r="B76" s="159"/>
      <c r="C76" s="6"/>
      <c r="D76" s="6"/>
      <c r="E76" s="211"/>
      <c r="F76" s="16" t="str">
        <f t="shared" ref="F76:F139" si="9">IF(OR($C76="",$E76&lt;an_initial,$E76&gt;an_final),"",G76*(HLOOKUP(D76,iii1punctaje,2,FALSE)))</f>
        <v/>
      </c>
      <c r="G76" s="58" t="str">
        <f t="shared" ref="G76:G110" si="10">IF(OR($C76="",,$E76="",$E76&gt;an_final),"",IF($E76&gt;=an_initial,1,""))</f>
        <v/>
      </c>
      <c r="H76" s="342" t="b">
        <f t="shared" ref="H76:H110" si="11">IF(nume_candidat="",FALSE,ISNUMBER(SEARCH(nume_candidat,$C76)))</f>
        <v>0</v>
      </c>
      <c r="I76" s="343">
        <f t="shared" ref="I76:I110" si="12">LEN(C76)-LEN(SUBSTITUTE(C76,",",""))+1</f>
        <v>1</v>
      </c>
      <c r="J76" s="371" t="str">
        <f t="shared" ref="J76:J139" si="13">IF(OR($C76="",$E76&lt;an_initial,$E76&gt;an_final),"",G76*(HLOOKUP(D76,iii1punctaje,2,FALSE))*COUNTIF(D76,$J$7))</f>
        <v/>
      </c>
      <c r="K76" s="371" t="str">
        <f t="shared" ref="K76:K139" si="14">IF(OR($C76="",$E76&lt;an_initial,$E76&gt;an_final),"",G76*(HLOOKUP(D76,iii1punctaje,2,FALSE))*COUNTIF(D76,$K$7))</f>
        <v/>
      </c>
      <c r="L76" s="371" t="str">
        <f t="shared" ref="L76:L139" si="15">IF(OR($C76="",$E76&lt;an_initial,$E76&gt;an_final),"",G76*(HLOOKUP(D76,iii1punctaje,2,FALSE))*COUNTIF(D76,$L$7))</f>
        <v/>
      </c>
    </row>
    <row r="77" spans="1:12">
      <c r="A77" s="37">
        <v>66</v>
      </c>
      <c r="B77" s="159"/>
      <c r="C77" s="6"/>
      <c r="D77" s="6"/>
      <c r="E77" s="211"/>
      <c r="F77" s="16" t="str">
        <f t="shared" si="9"/>
        <v/>
      </c>
      <c r="G77" s="58" t="str">
        <f t="shared" si="10"/>
        <v/>
      </c>
      <c r="H77" s="342" t="b">
        <f t="shared" si="11"/>
        <v>0</v>
      </c>
      <c r="I77" s="343">
        <f t="shared" si="12"/>
        <v>1</v>
      </c>
      <c r="J77" s="371" t="str">
        <f t="shared" si="13"/>
        <v/>
      </c>
      <c r="K77" s="371" t="str">
        <f t="shared" si="14"/>
        <v/>
      </c>
      <c r="L77" s="371" t="str">
        <f t="shared" si="15"/>
        <v/>
      </c>
    </row>
    <row r="78" spans="1:12">
      <c r="A78" s="37">
        <v>67</v>
      </c>
      <c r="B78" s="159"/>
      <c r="C78" s="6"/>
      <c r="D78" s="6"/>
      <c r="E78" s="211"/>
      <c r="F78" s="16" t="str">
        <f t="shared" si="9"/>
        <v/>
      </c>
      <c r="G78" s="58" t="str">
        <f t="shared" si="10"/>
        <v/>
      </c>
      <c r="H78" s="342" t="b">
        <f t="shared" si="11"/>
        <v>0</v>
      </c>
      <c r="I78" s="343">
        <f t="shared" si="12"/>
        <v>1</v>
      </c>
      <c r="J78" s="371" t="str">
        <f t="shared" si="13"/>
        <v/>
      </c>
      <c r="K78" s="371" t="str">
        <f t="shared" si="14"/>
        <v/>
      </c>
      <c r="L78" s="371" t="str">
        <f t="shared" si="15"/>
        <v/>
      </c>
    </row>
    <row r="79" spans="1:12">
      <c r="A79" s="37">
        <v>68</v>
      </c>
      <c r="B79" s="159"/>
      <c r="C79" s="6"/>
      <c r="D79" s="6"/>
      <c r="E79" s="211"/>
      <c r="F79" s="16" t="str">
        <f t="shared" si="9"/>
        <v/>
      </c>
      <c r="G79" s="58" t="str">
        <f t="shared" si="10"/>
        <v/>
      </c>
      <c r="H79" s="342" t="b">
        <f t="shared" si="11"/>
        <v>0</v>
      </c>
      <c r="I79" s="343">
        <f t="shared" si="12"/>
        <v>1</v>
      </c>
      <c r="J79" s="371" t="str">
        <f t="shared" si="13"/>
        <v/>
      </c>
      <c r="K79" s="371" t="str">
        <f t="shared" si="14"/>
        <v/>
      </c>
      <c r="L79" s="371" t="str">
        <f t="shared" si="15"/>
        <v/>
      </c>
    </row>
    <row r="80" spans="1:12">
      <c r="A80" s="37">
        <v>69</v>
      </c>
      <c r="B80" s="159"/>
      <c r="C80" s="6"/>
      <c r="D80" s="6"/>
      <c r="E80" s="211"/>
      <c r="F80" s="16" t="str">
        <f t="shared" si="9"/>
        <v/>
      </c>
      <c r="G80" s="58" t="str">
        <f t="shared" si="10"/>
        <v/>
      </c>
      <c r="H80" s="342" t="b">
        <f t="shared" si="11"/>
        <v>0</v>
      </c>
      <c r="I80" s="343">
        <f t="shared" si="12"/>
        <v>1</v>
      </c>
      <c r="J80" s="371" t="str">
        <f t="shared" si="13"/>
        <v/>
      </c>
      <c r="K80" s="371" t="str">
        <f t="shared" si="14"/>
        <v/>
      </c>
      <c r="L80" s="371" t="str">
        <f t="shared" si="15"/>
        <v/>
      </c>
    </row>
    <row r="81" spans="1:12">
      <c r="A81" s="37">
        <v>70</v>
      </c>
      <c r="B81" s="159"/>
      <c r="C81" s="6"/>
      <c r="D81" s="6"/>
      <c r="E81" s="211"/>
      <c r="F81" s="16" t="str">
        <f t="shared" si="9"/>
        <v/>
      </c>
      <c r="G81" s="58" t="str">
        <f t="shared" si="10"/>
        <v/>
      </c>
      <c r="H81" s="342" t="b">
        <f t="shared" si="11"/>
        <v>0</v>
      </c>
      <c r="I81" s="343">
        <f t="shared" si="12"/>
        <v>1</v>
      </c>
      <c r="J81" s="371" t="str">
        <f t="shared" si="13"/>
        <v/>
      </c>
      <c r="K81" s="371" t="str">
        <f t="shared" si="14"/>
        <v/>
      </c>
      <c r="L81" s="371" t="str">
        <f t="shared" si="15"/>
        <v/>
      </c>
    </row>
    <row r="82" spans="1:12">
      <c r="A82" s="37">
        <v>71</v>
      </c>
      <c r="B82" s="159"/>
      <c r="C82" s="6"/>
      <c r="D82" s="6"/>
      <c r="E82" s="211"/>
      <c r="F82" s="16" t="str">
        <f t="shared" si="9"/>
        <v/>
      </c>
      <c r="G82" s="58" t="str">
        <f t="shared" si="10"/>
        <v/>
      </c>
      <c r="H82" s="342" t="b">
        <f t="shared" si="11"/>
        <v>0</v>
      </c>
      <c r="I82" s="343">
        <f t="shared" si="12"/>
        <v>1</v>
      </c>
      <c r="J82" s="371" t="str">
        <f t="shared" si="13"/>
        <v/>
      </c>
      <c r="K82" s="371" t="str">
        <f t="shared" si="14"/>
        <v/>
      </c>
      <c r="L82" s="371" t="str">
        <f t="shared" si="15"/>
        <v/>
      </c>
    </row>
    <row r="83" spans="1:12">
      <c r="A83" s="37">
        <v>72</v>
      </c>
      <c r="B83" s="159"/>
      <c r="C83" s="6"/>
      <c r="D83" s="6"/>
      <c r="E83" s="211"/>
      <c r="F83" s="16" t="str">
        <f t="shared" si="9"/>
        <v/>
      </c>
      <c r="G83" s="58" t="str">
        <f t="shared" si="10"/>
        <v/>
      </c>
      <c r="H83" s="342" t="b">
        <f t="shared" si="11"/>
        <v>0</v>
      </c>
      <c r="I83" s="343">
        <f t="shared" si="12"/>
        <v>1</v>
      </c>
      <c r="J83" s="371" t="str">
        <f t="shared" si="13"/>
        <v/>
      </c>
      <c r="K83" s="371" t="str">
        <f t="shared" si="14"/>
        <v/>
      </c>
      <c r="L83" s="371" t="str">
        <f t="shared" si="15"/>
        <v/>
      </c>
    </row>
    <row r="84" spans="1:12">
      <c r="A84" s="37">
        <v>73</v>
      </c>
      <c r="B84" s="159"/>
      <c r="C84" s="6"/>
      <c r="D84" s="6"/>
      <c r="E84" s="211"/>
      <c r="F84" s="16" t="str">
        <f t="shared" si="9"/>
        <v/>
      </c>
      <c r="G84" s="58" t="str">
        <f t="shared" si="10"/>
        <v/>
      </c>
      <c r="H84" s="342" t="b">
        <f t="shared" si="11"/>
        <v>0</v>
      </c>
      <c r="I84" s="343">
        <f t="shared" si="12"/>
        <v>1</v>
      </c>
      <c r="J84" s="371" t="str">
        <f t="shared" si="13"/>
        <v/>
      </c>
      <c r="K84" s="371" t="str">
        <f t="shared" si="14"/>
        <v/>
      </c>
      <c r="L84" s="371" t="str">
        <f t="shared" si="15"/>
        <v/>
      </c>
    </row>
    <row r="85" spans="1:12">
      <c r="A85" s="37">
        <v>74</v>
      </c>
      <c r="B85" s="159"/>
      <c r="C85" s="6"/>
      <c r="D85" s="6"/>
      <c r="E85" s="211"/>
      <c r="F85" s="16" t="str">
        <f t="shared" si="9"/>
        <v/>
      </c>
      <c r="G85" s="58" t="str">
        <f t="shared" si="10"/>
        <v/>
      </c>
      <c r="H85" s="342" t="b">
        <f t="shared" si="11"/>
        <v>0</v>
      </c>
      <c r="I85" s="343">
        <f t="shared" si="12"/>
        <v>1</v>
      </c>
      <c r="J85" s="371" t="str">
        <f t="shared" si="13"/>
        <v/>
      </c>
      <c r="K85" s="371" t="str">
        <f t="shared" si="14"/>
        <v/>
      </c>
      <c r="L85" s="371" t="str">
        <f t="shared" si="15"/>
        <v/>
      </c>
    </row>
    <row r="86" spans="1:12">
      <c r="A86" s="37">
        <v>75</v>
      </c>
      <c r="B86" s="159"/>
      <c r="C86" s="6"/>
      <c r="D86" s="6"/>
      <c r="E86" s="211"/>
      <c r="F86" s="16" t="str">
        <f t="shared" si="9"/>
        <v/>
      </c>
      <c r="G86" s="58" t="str">
        <f t="shared" si="10"/>
        <v/>
      </c>
      <c r="H86" s="342" t="b">
        <f t="shared" si="11"/>
        <v>0</v>
      </c>
      <c r="I86" s="343">
        <f t="shared" si="12"/>
        <v>1</v>
      </c>
      <c r="J86" s="371" t="str">
        <f t="shared" si="13"/>
        <v/>
      </c>
      <c r="K86" s="371" t="str">
        <f t="shared" si="14"/>
        <v/>
      </c>
      <c r="L86" s="371" t="str">
        <f t="shared" si="15"/>
        <v/>
      </c>
    </row>
    <row r="87" spans="1:12">
      <c r="A87" s="37">
        <v>76</v>
      </c>
      <c r="B87" s="159"/>
      <c r="C87" s="6"/>
      <c r="D87" s="6"/>
      <c r="E87" s="211"/>
      <c r="F87" s="16" t="str">
        <f t="shared" si="9"/>
        <v/>
      </c>
      <c r="G87" s="58" t="str">
        <f t="shared" si="10"/>
        <v/>
      </c>
      <c r="H87" s="342" t="b">
        <f t="shared" si="11"/>
        <v>0</v>
      </c>
      <c r="I87" s="343">
        <f t="shared" si="12"/>
        <v>1</v>
      </c>
      <c r="J87" s="371" t="str">
        <f t="shared" si="13"/>
        <v/>
      </c>
      <c r="K87" s="371" t="str">
        <f t="shared" si="14"/>
        <v/>
      </c>
      <c r="L87" s="371" t="str">
        <f t="shared" si="15"/>
        <v/>
      </c>
    </row>
    <row r="88" spans="1:12">
      <c r="A88" s="37">
        <v>77</v>
      </c>
      <c r="B88" s="159"/>
      <c r="C88" s="6"/>
      <c r="D88" s="6"/>
      <c r="E88" s="211"/>
      <c r="F88" s="16" t="str">
        <f t="shared" si="9"/>
        <v/>
      </c>
      <c r="G88" s="58" t="str">
        <f t="shared" si="10"/>
        <v/>
      </c>
      <c r="H88" s="342" t="b">
        <f t="shared" si="11"/>
        <v>0</v>
      </c>
      <c r="I88" s="343">
        <f t="shared" si="12"/>
        <v>1</v>
      </c>
      <c r="J88" s="371" t="str">
        <f t="shared" si="13"/>
        <v/>
      </c>
      <c r="K88" s="371" t="str">
        <f t="shared" si="14"/>
        <v/>
      </c>
      <c r="L88" s="371" t="str">
        <f t="shared" si="15"/>
        <v/>
      </c>
    </row>
    <row r="89" spans="1:12">
      <c r="A89" s="37">
        <v>78</v>
      </c>
      <c r="B89" s="159"/>
      <c r="C89" s="6"/>
      <c r="D89" s="6"/>
      <c r="E89" s="211"/>
      <c r="F89" s="16" t="str">
        <f t="shared" si="9"/>
        <v/>
      </c>
      <c r="G89" s="58" t="str">
        <f t="shared" si="10"/>
        <v/>
      </c>
      <c r="H89" s="342" t="b">
        <f t="shared" si="11"/>
        <v>0</v>
      </c>
      <c r="I89" s="343">
        <f t="shared" si="12"/>
        <v>1</v>
      </c>
      <c r="J89" s="371" t="str">
        <f t="shared" si="13"/>
        <v/>
      </c>
      <c r="K89" s="371" t="str">
        <f t="shared" si="14"/>
        <v/>
      </c>
      <c r="L89" s="371" t="str">
        <f t="shared" si="15"/>
        <v/>
      </c>
    </row>
    <row r="90" spans="1:12">
      <c r="A90" s="37">
        <v>79</v>
      </c>
      <c r="B90" s="159"/>
      <c r="C90" s="6"/>
      <c r="D90" s="6"/>
      <c r="E90" s="211"/>
      <c r="F90" s="16" t="str">
        <f t="shared" si="9"/>
        <v/>
      </c>
      <c r="G90" s="58" t="str">
        <f t="shared" si="10"/>
        <v/>
      </c>
      <c r="H90" s="342" t="b">
        <f t="shared" si="11"/>
        <v>0</v>
      </c>
      <c r="I90" s="343">
        <f t="shared" si="12"/>
        <v>1</v>
      </c>
      <c r="J90" s="371" t="str">
        <f t="shared" si="13"/>
        <v/>
      </c>
      <c r="K90" s="371" t="str">
        <f t="shared" si="14"/>
        <v/>
      </c>
      <c r="L90" s="371" t="str">
        <f t="shared" si="15"/>
        <v/>
      </c>
    </row>
    <row r="91" spans="1:12">
      <c r="A91" s="37">
        <v>80</v>
      </c>
      <c r="B91" s="159"/>
      <c r="C91" s="6"/>
      <c r="D91" s="6"/>
      <c r="E91" s="211"/>
      <c r="F91" s="16" t="str">
        <f t="shared" si="9"/>
        <v/>
      </c>
      <c r="G91" s="58" t="str">
        <f t="shared" si="10"/>
        <v/>
      </c>
      <c r="H91" s="342" t="b">
        <f t="shared" si="11"/>
        <v>0</v>
      </c>
      <c r="I91" s="343">
        <f t="shared" si="12"/>
        <v>1</v>
      </c>
      <c r="J91" s="371" t="str">
        <f t="shared" si="13"/>
        <v/>
      </c>
      <c r="K91" s="371" t="str">
        <f t="shared" si="14"/>
        <v/>
      </c>
      <c r="L91" s="371" t="str">
        <f t="shared" si="15"/>
        <v/>
      </c>
    </row>
    <row r="92" spans="1:12">
      <c r="A92" s="37">
        <v>81</v>
      </c>
      <c r="B92" s="159"/>
      <c r="C92" s="6"/>
      <c r="D92" s="6"/>
      <c r="E92" s="211"/>
      <c r="F92" s="16" t="str">
        <f t="shared" si="9"/>
        <v/>
      </c>
      <c r="G92" s="58" t="str">
        <f t="shared" si="10"/>
        <v/>
      </c>
      <c r="H92" s="342" t="b">
        <f t="shared" si="11"/>
        <v>0</v>
      </c>
      <c r="I92" s="343">
        <f t="shared" si="12"/>
        <v>1</v>
      </c>
      <c r="J92" s="371" t="str">
        <f t="shared" si="13"/>
        <v/>
      </c>
      <c r="K92" s="371" t="str">
        <f t="shared" si="14"/>
        <v/>
      </c>
      <c r="L92" s="371" t="str">
        <f t="shared" si="15"/>
        <v/>
      </c>
    </row>
    <row r="93" spans="1:12">
      <c r="A93" s="37">
        <v>82</v>
      </c>
      <c r="B93" s="159"/>
      <c r="C93" s="6"/>
      <c r="D93" s="6"/>
      <c r="E93" s="211"/>
      <c r="F93" s="16" t="str">
        <f t="shared" si="9"/>
        <v/>
      </c>
      <c r="G93" s="58" t="str">
        <f t="shared" si="10"/>
        <v/>
      </c>
      <c r="H93" s="342" t="b">
        <f t="shared" si="11"/>
        <v>0</v>
      </c>
      <c r="I93" s="343">
        <f t="shared" si="12"/>
        <v>1</v>
      </c>
      <c r="J93" s="371" t="str">
        <f t="shared" si="13"/>
        <v/>
      </c>
      <c r="K93" s="371" t="str">
        <f t="shared" si="14"/>
        <v/>
      </c>
      <c r="L93" s="371" t="str">
        <f t="shared" si="15"/>
        <v/>
      </c>
    </row>
    <row r="94" spans="1:12">
      <c r="A94" s="37">
        <v>83</v>
      </c>
      <c r="B94" s="159"/>
      <c r="C94" s="6"/>
      <c r="D94" s="6"/>
      <c r="E94" s="211"/>
      <c r="F94" s="16" t="str">
        <f t="shared" si="9"/>
        <v/>
      </c>
      <c r="G94" s="58" t="str">
        <f t="shared" si="10"/>
        <v/>
      </c>
      <c r="H94" s="342" t="b">
        <f t="shared" si="11"/>
        <v>0</v>
      </c>
      <c r="I94" s="343">
        <f t="shared" si="12"/>
        <v>1</v>
      </c>
      <c r="J94" s="371" t="str">
        <f t="shared" si="13"/>
        <v/>
      </c>
      <c r="K94" s="371" t="str">
        <f t="shared" si="14"/>
        <v/>
      </c>
      <c r="L94" s="371" t="str">
        <f t="shared" si="15"/>
        <v/>
      </c>
    </row>
    <row r="95" spans="1:12">
      <c r="A95" s="37">
        <v>84</v>
      </c>
      <c r="B95" s="159"/>
      <c r="C95" s="6"/>
      <c r="D95" s="6"/>
      <c r="E95" s="211"/>
      <c r="F95" s="16" t="str">
        <f t="shared" si="9"/>
        <v/>
      </c>
      <c r="G95" s="58" t="str">
        <f t="shared" si="10"/>
        <v/>
      </c>
      <c r="H95" s="342" t="b">
        <f t="shared" si="11"/>
        <v>0</v>
      </c>
      <c r="I95" s="343">
        <f t="shared" si="12"/>
        <v>1</v>
      </c>
      <c r="J95" s="371" t="str">
        <f t="shared" si="13"/>
        <v/>
      </c>
      <c r="K95" s="371" t="str">
        <f t="shared" si="14"/>
        <v/>
      </c>
      <c r="L95" s="371" t="str">
        <f t="shared" si="15"/>
        <v/>
      </c>
    </row>
    <row r="96" spans="1:12">
      <c r="A96" s="37">
        <v>85</v>
      </c>
      <c r="B96" s="159"/>
      <c r="C96" s="6"/>
      <c r="D96" s="6"/>
      <c r="E96" s="211"/>
      <c r="F96" s="16" t="str">
        <f t="shared" si="9"/>
        <v/>
      </c>
      <c r="G96" s="58" t="str">
        <f t="shared" si="10"/>
        <v/>
      </c>
      <c r="H96" s="342" t="b">
        <f t="shared" si="11"/>
        <v>0</v>
      </c>
      <c r="I96" s="343">
        <f t="shared" si="12"/>
        <v>1</v>
      </c>
      <c r="J96" s="371" t="str">
        <f t="shared" si="13"/>
        <v/>
      </c>
      <c r="K96" s="371" t="str">
        <f t="shared" si="14"/>
        <v/>
      </c>
      <c r="L96" s="371" t="str">
        <f t="shared" si="15"/>
        <v/>
      </c>
    </row>
    <row r="97" spans="1:12">
      <c r="A97" s="37">
        <v>86</v>
      </c>
      <c r="B97" s="159"/>
      <c r="C97" s="6"/>
      <c r="D97" s="6"/>
      <c r="E97" s="211"/>
      <c r="F97" s="16" t="str">
        <f t="shared" si="9"/>
        <v/>
      </c>
      <c r="G97" s="58" t="str">
        <f t="shared" si="10"/>
        <v/>
      </c>
      <c r="H97" s="342" t="b">
        <f t="shared" si="11"/>
        <v>0</v>
      </c>
      <c r="I97" s="343">
        <f t="shared" si="12"/>
        <v>1</v>
      </c>
      <c r="J97" s="371" t="str">
        <f t="shared" si="13"/>
        <v/>
      </c>
      <c r="K97" s="371" t="str">
        <f t="shared" si="14"/>
        <v/>
      </c>
      <c r="L97" s="371" t="str">
        <f t="shared" si="15"/>
        <v/>
      </c>
    </row>
    <row r="98" spans="1:12">
      <c r="A98" s="37">
        <v>87</v>
      </c>
      <c r="B98" s="159"/>
      <c r="C98" s="6"/>
      <c r="D98" s="6"/>
      <c r="E98" s="211"/>
      <c r="F98" s="16" t="str">
        <f t="shared" si="9"/>
        <v/>
      </c>
      <c r="G98" s="58" t="str">
        <f t="shared" si="10"/>
        <v/>
      </c>
      <c r="H98" s="342" t="b">
        <f t="shared" si="11"/>
        <v>0</v>
      </c>
      <c r="I98" s="343">
        <f t="shared" si="12"/>
        <v>1</v>
      </c>
      <c r="J98" s="371" t="str">
        <f t="shared" si="13"/>
        <v/>
      </c>
      <c r="K98" s="371" t="str">
        <f t="shared" si="14"/>
        <v/>
      </c>
      <c r="L98" s="371" t="str">
        <f t="shared" si="15"/>
        <v/>
      </c>
    </row>
    <row r="99" spans="1:12">
      <c r="A99" s="37">
        <v>88</v>
      </c>
      <c r="B99" s="159"/>
      <c r="C99" s="6"/>
      <c r="D99" s="6"/>
      <c r="E99" s="211"/>
      <c r="F99" s="16" t="str">
        <f t="shared" si="9"/>
        <v/>
      </c>
      <c r="G99" s="58" t="str">
        <f t="shared" si="10"/>
        <v/>
      </c>
      <c r="H99" s="342" t="b">
        <f t="shared" si="11"/>
        <v>0</v>
      </c>
      <c r="I99" s="343">
        <f t="shared" si="12"/>
        <v>1</v>
      </c>
      <c r="J99" s="371" t="str">
        <f t="shared" si="13"/>
        <v/>
      </c>
      <c r="K99" s="371" t="str">
        <f t="shared" si="14"/>
        <v/>
      </c>
      <c r="L99" s="371" t="str">
        <f t="shared" si="15"/>
        <v/>
      </c>
    </row>
    <row r="100" spans="1:12">
      <c r="A100" s="37">
        <v>89</v>
      </c>
      <c r="B100" s="159"/>
      <c r="C100" s="6"/>
      <c r="D100" s="6"/>
      <c r="E100" s="211"/>
      <c r="F100" s="16" t="str">
        <f t="shared" si="9"/>
        <v/>
      </c>
      <c r="G100" s="58" t="str">
        <f t="shared" si="10"/>
        <v/>
      </c>
      <c r="H100" s="342" t="b">
        <f t="shared" si="11"/>
        <v>0</v>
      </c>
      <c r="I100" s="343">
        <f t="shared" si="12"/>
        <v>1</v>
      </c>
      <c r="J100" s="371" t="str">
        <f t="shared" si="13"/>
        <v/>
      </c>
      <c r="K100" s="371" t="str">
        <f t="shared" si="14"/>
        <v/>
      </c>
      <c r="L100" s="371" t="str">
        <f t="shared" si="15"/>
        <v/>
      </c>
    </row>
    <row r="101" spans="1:12">
      <c r="A101" s="37">
        <v>90</v>
      </c>
      <c r="B101" s="159"/>
      <c r="C101" s="6"/>
      <c r="D101" s="6"/>
      <c r="E101" s="211"/>
      <c r="F101" s="16" t="str">
        <f t="shared" si="9"/>
        <v/>
      </c>
      <c r="G101" s="58" t="str">
        <f t="shared" si="10"/>
        <v/>
      </c>
      <c r="H101" s="342" t="b">
        <f t="shared" si="11"/>
        <v>0</v>
      </c>
      <c r="I101" s="343">
        <f t="shared" si="12"/>
        <v>1</v>
      </c>
      <c r="J101" s="371" t="str">
        <f t="shared" si="13"/>
        <v/>
      </c>
      <c r="K101" s="371" t="str">
        <f t="shared" si="14"/>
        <v/>
      </c>
      <c r="L101" s="371" t="str">
        <f t="shared" si="15"/>
        <v/>
      </c>
    </row>
    <row r="102" spans="1:12">
      <c r="A102" s="37">
        <v>91</v>
      </c>
      <c r="B102" s="159"/>
      <c r="C102" s="6"/>
      <c r="D102" s="6"/>
      <c r="E102" s="211"/>
      <c r="F102" s="16" t="str">
        <f t="shared" si="9"/>
        <v/>
      </c>
      <c r="G102" s="58" t="str">
        <f t="shared" si="10"/>
        <v/>
      </c>
      <c r="H102" s="342" t="b">
        <f t="shared" si="11"/>
        <v>0</v>
      </c>
      <c r="I102" s="343">
        <f t="shared" si="12"/>
        <v>1</v>
      </c>
      <c r="J102" s="371" t="str">
        <f t="shared" si="13"/>
        <v/>
      </c>
      <c r="K102" s="371" t="str">
        <f t="shared" si="14"/>
        <v/>
      </c>
      <c r="L102" s="371" t="str">
        <f t="shared" si="15"/>
        <v/>
      </c>
    </row>
    <row r="103" spans="1:12">
      <c r="A103" s="37">
        <v>92</v>
      </c>
      <c r="B103" s="159"/>
      <c r="C103" s="6"/>
      <c r="D103" s="6"/>
      <c r="E103" s="211"/>
      <c r="F103" s="16" t="str">
        <f t="shared" si="9"/>
        <v/>
      </c>
      <c r="G103" s="58" t="str">
        <f t="shared" si="10"/>
        <v/>
      </c>
      <c r="H103" s="342" t="b">
        <f t="shared" si="11"/>
        <v>0</v>
      </c>
      <c r="I103" s="343">
        <f t="shared" si="12"/>
        <v>1</v>
      </c>
      <c r="J103" s="371" t="str">
        <f t="shared" si="13"/>
        <v/>
      </c>
      <c r="K103" s="371" t="str">
        <f t="shared" si="14"/>
        <v/>
      </c>
      <c r="L103" s="371" t="str">
        <f t="shared" si="15"/>
        <v/>
      </c>
    </row>
    <row r="104" spans="1:12">
      <c r="A104" s="37">
        <v>93</v>
      </c>
      <c r="B104" s="159"/>
      <c r="C104" s="6"/>
      <c r="D104" s="6"/>
      <c r="E104" s="211"/>
      <c r="F104" s="16" t="str">
        <f t="shared" si="9"/>
        <v/>
      </c>
      <c r="G104" s="58" t="str">
        <f t="shared" si="10"/>
        <v/>
      </c>
      <c r="H104" s="342" t="b">
        <f t="shared" si="11"/>
        <v>0</v>
      </c>
      <c r="I104" s="343">
        <f t="shared" si="12"/>
        <v>1</v>
      </c>
      <c r="J104" s="371" t="str">
        <f t="shared" si="13"/>
        <v/>
      </c>
      <c r="K104" s="371" t="str">
        <f t="shared" si="14"/>
        <v/>
      </c>
      <c r="L104" s="371" t="str">
        <f t="shared" si="15"/>
        <v/>
      </c>
    </row>
    <row r="105" spans="1:12">
      <c r="A105" s="37">
        <v>94</v>
      </c>
      <c r="B105" s="159"/>
      <c r="C105" s="6"/>
      <c r="D105" s="6"/>
      <c r="E105" s="211"/>
      <c r="F105" s="16" t="str">
        <f t="shared" si="9"/>
        <v/>
      </c>
      <c r="G105" s="58" t="str">
        <f t="shared" si="10"/>
        <v/>
      </c>
      <c r="H105" s="342" t="b">
        <f t="shared" si="11"/>
        <v>0</v>
      </c>
      <c r="I105" s="343">
        <f t="shared" si="12"/>
        <v>1</v>
      </c>
      <c r="J105" s="371" t="str">
        <f t="shared" si="13"/>
        <v/>
      </c>
      <c r="K105" s="371" t="str">
        <f t="shared" si="14"/>
        <v/>
      </c>
      <c r="L105" s="371" t="str">
        <f t="shared" si="15"/>
        <v/>
      </c>
    </row>
    <row r="106" spans="1:12">
      <c r="A106" s="37">
        <v>95</v>
      </c>
      <c r="B106" s="159"/>
      <c r="C106" s="6"/>
      <c r="D106" s="6"/>
      <c r="E106" s="211"/>
      <c r="F106" s="16" t="str">
        <f t="shared" si="9"/>
        <v/>
      </c>
      <c r="G106" s="58" t="str">
        <f t="shared" si="10"/>
        <v/>
      </c>
      <c r="H106" s="342" t="b">
        <f t="shared" si="11"/>
        <v>0</v>
      </c>
      <c r="I106" s="343">
        <f t="shared" si="12"/>
        <v>1</v>
      </c>
      <c r="J106" s="371" t="str">
        <f t="shared" si="13"/>
        <v/>
      </c>
      <c r="K106" s="371" t="str">
        <f t="shared" si="14"/>
        <v/>
      </c>
      <c r="L106" s="371" t="str">
        <f t="shared" si="15"/>
        <v/>
      </c>
    </row>
    <row r="107" spans="1:12">
      <c r="A107" s="37">
        <v>96</v>
      </c>
      <c r="B107" s="159"/>
      <c r="C107" s="6"/>
      <c r="D107" s="6"/>
      <c r="E107" s="211"/>
      <c r="F107" s="16" t="str">
        <f t="shared" si="9"/>
        <v/>
      </c>
      <c r="G107" s="58" t="str">
        <f t="shared" si="10"/>
        <v/>
      </c>
      <c r="H107" s="342" t="b">
        <f t="shared" si="11"/>
        <v>0</v>
      </c>
      <c r="I107" s="343">
        <f t="shared" si="12"/>
        <v>1</v>
      </c>
      <c r="J107" s="371" t="str">
        <f t="shared" si="13"/>
        <v/>
      </c>
      <c r="K107" s="371" t="str">
        <f t="shared" si="14"/>
        <v/>
      </c>
      <c r="L107" s="371" t="str">
        <f t="shared" si="15"/>
        <v/>
      </c>
    </row>
    <row r="108" spans="1:12">
      <c r="A108" s="37">
        <v>97</v>
      </c>
      <c r="B108" s="159"/>
      <c r="C108" s="6"/>
      <c r="D108" s="6"/>
      <c r="E108" s="211"/>
      <c r="F108" s="16" t="str">
        <f t="shared" si="9"/>
        <v/>
      </c>
      <c r="G108" s="58" t="str">
        <f t="shared" si="10"/>
        <v/>
      </c>
      <c r="H108" s="342" t="b">
        <f t="shared" si="11"/>
        <v>0</v>
      </c>
      <c r="I108" s="343">
        <f t="shared" si="12"/>
        <v>1</v>
      </c>
      <c r="J108" s="371" t="str">
        <f t="shared" si="13"/>
        <v/>
      </c>
      <c r="K108" s="371" t="str">
        <f t="shared" si="14"/>
        <v/>
      </c>
      <c r="L108" s="371" t="str">
        <f t="shared" si="15"/>
        <v/>
      </c>
    </row>
    <row r="109" spans="1:12">
      <c r="A109" s="37">
        <v>98</v>
      </c>
      <c r="B109" s="159"/>
      <c r="C109" s="6"/>
      <c r="D109" s="6"/>
      <c r="E109" s="211"/>
      <c r="F109" s="16" t="str">
        <f t="shared" si="9"/>
        <v/>
      </c>
      <c r="G109" s="58" t="str">
        <f t="shared" si="10"/>
        <v/>
      </c>
      <c r="H109" s="342" t="b">
        <f t="shared" si="11"/>
        <v>0</v>
      </c>
      <c r="I109" s="343">
        <f t="shared" si="12"/>
        <v>1</v>
      </c>
      <c r="J109" s="371" t="str">
        <f t="shared" si="13"/>
        <v/>
      </c>
      <c r="K109" s="371" t="str">
        <f t="shared" si="14"/>
        <v/>
      </c>
      <c r="L109" s="371" t="str">
        <f t="shared" si="15"/>
        <v/>
      </c>
    </row>
    <row r="110" spans="1:12">
      <c r="A110" s="139">
        <v>99</v>
      </c>
      <c r="B110" s="180"/>
      <c r="C110" s="6"/>
      <c r="D110" s="6"/>
      <c r="E110" s="211"/>
      <c r="F110" s="16" t="str">
        <f t="shared" si="9"/>
        <v/>
      </c>
      <c r="G110" s="58" t="str">
        <f t="shared" si="10"/>
        <v/>
      </c>
      <c r="H110" s="342" t="b">
        <f t="shared" si="11"/>
        <v>0</v>
      </c>
      <c r="I110" s="343">
        <f t="shared" si="12"/>
        <v>1</v>
      </c>
      <c r="J110" s="371" t="str">
        <f t="shared" si="13"/>
        <v/>
      </c>
      <c r="K110" s="371" t="str">
        <f t="shared" si="14"/>
        <v/>
      </c>
      <c r="L110" s="371" t="str">
        <f t="shared" si="15"/>
        <v/>
      </c>
    </row>
    <row r="111" spans="1:12">
      <c r="A111" s="139">
        <v>100</v>
      </c>
      <c r="B111" s="180"/>
      <c r="C111" s="140"/>
      <c r="D111" s="140"/>
      <c r="E111" s="142"/>
      <c r="F111" s="16" t="str">
        <f t="shared" si="9"/>
        <v/>
      </c>
      <c r="J111" s="371" t="str">
        <f t="shared" si="13"/>
        <v/>
      </c>
      <c r="K111" s="371" t="str">
        <f t="shared" si="14"/>
        <v/>
      </c>
      <c r="L111" s="371" t="str">
        <f t="shared" si="15"/>
        <v/>
      </c>
    </row>
    <row r="112" spans="1:12">
      <c r="A112" s="139">
        <v>101</v>
      </c>
      <c r="B112" s="180"/>
      <c r="C112" s="140"/>
      <c r="D112" s="140"/>
      <c r="E112" s="142"/>
      <c r="F112" s="16" t="str">
        <f t="shared" si="9"/>
        <v/>
      </c>
      <c r="J112" s="371" t="str">
        <f t="shared" si="13"/>
        <v/>
      </c>
      <c r="K112" s="371" t="str">
        <f t="shared" si="14"/>
        <v/>
      </c>
      <c r="L112" s="371" t="str">
        <f t="shared" si="15"/>
        <v/>
      </c>
    </row>
    <row r="113" spans="1:18">
      <c r="A113" s="139">
        <v>102</v>
      </c>
      <c r="B113" s="180"/>
      <c r="C113" s="140"/>
      <c r="D113" s="140"/>
      <c r="E113" s="142"/>
      <c r="F113" s="16" t="str">
        <f t="shared" si="9"/>
        <v/>
      </c>
      <c r="J113" s="371" t="str">
        <f t="shared" si="13"/>
        <v/>
      </c>
      <c r="K113" s="371" t="str">
        <f t="shared" si="14"/>
        <v/>
      </c>
      <c r="L113" s="371" t="str">
        <f t="shared" si="15"/>
        <v/>
      </c>
    </row>
    <row r="114" spans="1:18">
      <c r="A114" s="139">
        <v>103</v>
      </c>
      <c r="B114" s="180"/>
      <c r="C114" s="140"/>
      <c r="D114" s="140"/>
      <c r="E114" s="142"/>
      <c r="F114" s="16" t="str">
        <f t="shared" si="9"/>
        <v/>
      </c>
      <c r="J114" s="371" t="str">
        <f t="shared" si="13"/>
        <v/>
      </c>
      <c r="K114" s="371" t="str">
        <f t="shared" si="14"/>
        <v/>
      </c>
      <c r="L114" s="371" t="str">
        <f t="shared" si="15"/>
        <v/>
      </c>
    </row>
    <row r="115" spans="1:18" s="70" customFormat="1">
      <c r="A115" s="139">
        <v>104</v>
      </c>
      <c r="B115" s="180"/>
      <c r="C115" s="140"/>
      <c r="D115" s="140"/>
      <c r="E115" s="142"/>
      <c r="F115" s="16" t="str">
        <f t="shared" si="9"/>
        <v/>
      </c>
      <c r="H115" s="71"/>
      <c r="I115" s="64"/>
      <c r="J115" s="371" t="str">
        <f t="shared" si="13"/>
        <v/>
      </c>
      <c r="K115" s="371" t="str">
        <f t="shared" si="14"/>
        <v/>
      </c>
      <c r="L115" s="371" t="str">
        <f t="shared" si="15"/>
        <v/>
      </c>
      <c r="M115" s="64"/>
      <c r="N115" s="64"/>
      <c r="O115" s="64"/>
      <c r="P115" s="64"/>
      <c r="Q115" s="64"/>
      <c r="R115" s="64"/>
    </row>
    <row r="116" spans="1:18" s="70" customFormat="1">
      <c r="A116" s="139">
        <v>105</v>
      </c>
      <c r="B116" s="180"/>
      <c r="C116" s="140"/>
      <c r="D116" s="140"/>
      <c r="E116" s="142"/>
      <c r="F116" s="16" t="str">
        <f t="shared" si="9"/>
        <v/>
      </c>
      <c r="H116" s="71"/>
      <c r="I116" s="64"/>
      <c r="J116" s="371" t="str">
        <f t="shared" si="13"/>
        <v/>
      </c>
      <c r="K116" s="371" t="str">
        <f t="shared" si="14"/>
        <v/>
      </c>
      <c r="L116" s="371" t="str">
        <f t="shared" si="15"/>
        <v/>
      </c>
      <c r="M116" s="64"/>
      <c r="N116" s="64"/>
      <c r="O116" s="64"/>
      <c r="P116" s="64"/>
      <c r="Q116" s="64"/>
      <c r="R116" s="64"/>
    </row>
    <row r="117" spans="1:18" s="70" customFormat="1">
      <c r="A117" s="139">
        <v>106</v>
      </c>
      <c r="B117" s="180"/>
      <c r="C117" s="140"/>
      <c r="D117" s="140"/>
      <c r="E117" s="142"/>
      <c r="F117" s="16" t="str">
        <f t="shared" si="9"/>
        <v/>
      </c>
      <c r="H117" s="71"/>
      <c r="I117" s="64"/>
      <c r="J117" s="371" t="str">
        <f t="shared" si="13"/>
        <v/>
      </c>
      <c r="K117" s="371" t="str">
        <f t="shared" si="14"/>
        <v/>
      </c>
      <c r="L117" s="371" t="str">
        <f t="shared" si="15"/>
        <v/>
      </c>
      <c r="M117" s="64"/>
      <c r="N117" s="64"/>
      <c r="O117" s="64"/>
      <c r="P117" s="64"/>
      <c r="Q117" s="64"/>
      <c r="R117" s="64"/>
    </row>
    <row r="118" spans="1:18" s="70" customFormat="1">
      <c r="A118" s="139">
        <v>107</v>
      </c>
      <c r="B118" s="180"/>
      <c r="C118" s="140"/>
      <c r="D118" s="140"/>
      <c r="E118" s="142"/>
      <c r="F118" s="16" t="str">
        <f t="shared" si="9"/>
        <v/>
      </c>
      <c r="H118" s="71"/>
      <c r="I118" s="64"/>
      <c r="J118" s="371" t="str">
        <f t="shared" si="13"/>
        <v/>
      </c>
      <c r="K118" s="371" t="str">
        <f t="shared" si="14"/>
        <v/>
      </c>
      <c r="L118" s="371" t="str">
        <f t="shared" si="15"/>
        <v/>
      </c>
      <c r="M118" s="64"/>
      <c r="N118" s="64"/>
      <c r="O118" s="64"/>
      <c r="P118" s="64"/>
      <c r="Q118" s="64"/>
      <c r="R118" s="64"/>
    </row>
    <row r="119" spans="1:18" s="70" customFormat="1">
      <c r="A119" s="139">
        <v>108</v>
      </c>
      <c r="B119" s="180"/>
      <c r="C119" s="140"/>
      <c r="D119" s="140"/>
      <c r="E119" s="142"/>
      <c r="F119" s="16" t="str">
        <f t="shared" si="9"/>
        <v/>
      </c>
      <c r="H119" s="71"/>
      <c r="I119" s="64"/>
      <c r="J119" s="371" t="str">
        <f t="shared" si="13"/>
        <v/>
      </c>
      <c r="K119" s="371" t="str">
        <f t="shared" si="14"/>
        <v/>
      </c>
      <c r="L119" s="371" t="str">
        <f t="shared" si="15"/>
        <v/>
      </c>
      <c r="M119" s="64"/>
      <c r="N119" s="64"/>
      <c r="O119" s="64"/>
      <c r="P119" s="64"/>
      <c r="Q119" s="64"/>
      <c r="R119" s="64"/>
    </row>
    <row r="120" spans="1:18" s="70" customFormat="1">
      <c r="A120" s="139">
        <v>109</v>
      </c>
      <c r="B120" s="180"/>
      <c r="C120" s="140"/>
      <c r="D120" s="140"/>
      <c r="E120" s="142"/>
      <c r="F120" s="16" t="str">
        <f t="shared" si="9"/>
        <v/>
      </c>
      <c r="H120" s="71"/>
      <c r="I120" s="64"/>
      <c r="J120" s="371" t="str">
        <f t="shared" si="13"/>
        <v/>
      </c>
      <c r="K120" s="371" t="str">
        <f t="shared" si="14"/>
        <v/>
      </c>
      <c r="L120" s="371" t="str">
        <f t="shared" si="15"/>
        <v/>
      </c>
      <c r="M120" s="64"/>
      <c r="N120" s="64"/>
      <c r="O120" s="64"/>
      <c r="P120" s="64"/>
      <c r="Q120" s="64"/>
      <c r="R120" s="64"/>
    </row>
    <row r="121" spans="1:18" s="70" customFormat="1">
      <c r="A121" s="139">
        <v>110</v>
      </c>
      <c r="B121" s="180"/>
      <c r="C121" s="140"/>
      <c r="D121" s="140"/>
      <c r="E121" s="142"/>
      <c r="F121" s="16" t="str">
        <f t="shared" si="9"/>
        <v/>
      </c>
      <c r="H121" s="71"/>
      <c r="I121" s="64"/>
      <c r="J121" s="371" t="str">
        <f t="shared" si="13"/>
        <v/>
      </c>
      <c r="K121" s="371" t="str">
        <f t="shared" si="14"/>
        <v/>
      </c>
      <c r="L121" s="371" t="str">
        <f t="shared" si="15"/>
        <v/>
      </c>
      <c r="M121" s="64"/>
      <c r="N121" s="64"/>
      <c r="O121" s="64"/>
      <c r="P121" s="64"/>
      <c r="Q121" s="64"/>
      <c r="R121" s="64"/>
    </row>
    <row r="122" spans="1:18" s="70" customFormat="1">
      <c r="A122" s="139">
        <v>111</v>
      </c>
      <c r="B122" s="180"/>
      <c r="C122" s="140"/>
      <c r="D122" s="140"/>
      <c r="E122" s="142"/>
      <c r="F122" s="16" t="str">
        <f t="shared" si="9"/>
        <v/>
      </c>
      <c r="H122" s="71"/>
      <c r="I122" s="64"/>
      <c r="J122" s="371" t="str">
        <f t="shared" si="13"/>
        <v/>
      </c>
      <c r="K122" s="371" t="str">
        <f t="shared" si="14"/>
        <v/>
      </c>
      <c r="L122" s="371" t="str">
        <f t="shared" si="15"/>
        <v/>
      </c>
      <c r="M122" s="64"/>
      <c r="N122" s="64"/>
      <c r="O122" s="64"/>
      <c r="P122" s="64"/>
      <c r="Q122" s="64"/>
      <c r="R122" s="64"/>
    </row>
    <row r="123" spans="1:18" s="70" customFormat="1">
      <c r="A123" s="139">
        <v>112</v>
      </c>
      <c r="B123" s="180"/>
      <c r="C123" s="140"/>
      <c r="D123" s="140"/>
      <c r="E123" s="142"/>
      <c r="F123" s="16" t="str">
        <f t="shared" si="9"/>
        <v/>
      </c>
      <c r="H123" s="71"/>
      <c r="I123" s="64"/>
      <c r="J123" s="371" t="str">
        <f t="shared" si="13"/>
        <v/>
      </c>
      <c r="K123" s="371" t="str">
        <f t="shared" si="14"/>
        <v/>
      </c>
      <c r="L123" s="371" t="str">
        <f t="shared" si="15"/>
        <v/>
      </c>
      <c r="M123" s="64"/>
      <c r="N123" s="64"/>
      <c r="O123" s="64"/>
      <c r="P123" s="64"/>
      <c r="Q123" s="64"/>
      <c r="R123" s="64"/>
    </row>
    <row r="124" spans="1:18" s="70" customFormat="1">
      <c r="A124" s="139">
        <v>113</v>
      </c>
      <c r="B124" s="180"/>
      <c r="C124" s="140"/>
      <c r="D124" s="140"/>
      <c r="E124" s="142"/>
      <c r="F124" s="16" t="str">
        <f t="shared" si="9"/>
        <v/>
      </c>
      <c r="H124" s="71"/>
      <c r="I124" s="64"/>
      <c r="J124" s="371" t="str">
        <f t="shared" si="13"/>
        <v/>
      </c>
      <c r="K124" s="371" t="str">
        <f t="shared" si="14"/>
        <v/>
      </c>
      <c r="L124" s="371" t="str">
        <f t="shared" si="15"/>
        <v/>
      </c>
      <c r="M124" s="64"/>
      <c r="N124" s="64"/>
      <c r="O124" s="64"/>
      <c r="P124" s="64"/>
      <c r="Q124" s="64"/>
      <c r="R124" s="64"/>
    </row>
    <row r="125" spans="1:18" s="70" customFormat="1">
      <c r="A125" s="139">
        <v>114</v>
      </c>
      <c r="B125" s="180"/>
      <c r="C125" s="140"/>
      <c r="D125" s="140"/>
      <c r="E125" s="142"/>
      <c r="F125" s="16" t="str">
        <f t="shared" si="9"/>
        <v/>
      </c>
      <c r="H125" s="71"/>
      <c r="I125" s="64"/>
      <c r="J125" s="371" t="str">
        <f t="shared" si="13"/>
        <v/>
      </c>
      <c r="K125" s="371" t="str">
        <f t="shared" si="14"/>
        <v/>
      </c>
      <c r="L125" s="371" t="str">
        <f t="shared" si="15"/>
        <v/>
      </c>
      <c r="M125" s="64"/>
      <c r="N125" s="64"/>
      <c r="O125" s="64"/>
      <c r="P125" s="64"/>
      <c r="Q125" s="64"/>
      <c r="R125" s="64"/>
    </row>
    <row r="126" spans="1:18" s="70" customFormat="1">
      <c r="A126" s="139">
        <v>115</v>
      </c>
      <c r="B126" s="180"/>
      <c r="C126" s="140"/>
      <c r="D126" s="140"/>
      <c r="E126" s="142"/>
      <c r="F126" s="16" t="str">
        <f t="shared" si="9"/>
        <v/>
      </c>
      <c r="H126" s="71"/>
      <c r="I126" s="64"/>
      <c r="J126" s="371" t="str">
        <f t="shared" si="13"/>
        <v/>
      </c>
      <c r="K126" s="371" t="str">
        <f t="shared" si="14"/>
        <v/>
      </c>
      <c r="L126" s="371" t="str">
        <f t="shared" si="15"/>
        <v/>
      </c>
      <c r="M126" s="64"/>
      <c r="N126" s="64"/>
      <c r="O126" s="64"/>
      <c r="P126" s="64"/>
      <c r="Q126" s="64"/>
      <c r="R126" s="64"/>
    </row>
    <row r="127" spans="1:18" s="70" customFormat="1">
      <c r="A127" s="139">
        <v>116</v>
      </c>
      <c r="B127" s="180"/>
      <c r="C127" s="140"/>
      <c r="D127" s="140"/>
      <c r="E127" s="142"/>
      <c r="F127" s="16" t="str">
        <f t="shared" si="9"/>
        <v/>
      </c>
      <c r="H127" s="71"/>
      <c r="I127" s="64"/>
      <c r="J127" s="371" t="str">
        <f t="shared" si="13"/>
        <v/>
      </c>
      <c r="K127" s="371" t="str">
        <f t="shared" si="14"/>
        <v/>
      </c>
      <c r="L127" s="371" t="str">
        <f t="shared" si="15"/>
        <v/>
      </c>
      <c r="M127" s="64"/>
      <c r="N127" s="64"/>
      <c r="O127" s="64"/>
      <c r="P127" s="64"/>
      <c r="Q127" s="64"/>
      <c r="R127" s="64"/>
    </row>
    <row r="128" spans="1:18" s="70" customFormat="1">
      <c r="A128" s="139">
        <v>117</v>
      </c>
      <c r="B128" s="180"/>
      <c r="C128" s="140"/>
      <c r="D128" s="140"/>
      <c r="E128" s="142"/>
      <c r="F128" s="16" t="str">
        <f t="shared" si="9"/>
        <v/>
      </c>
      <c r="H128" s="71"/>
      <c r="I128" s="64"/>
      <c r="J128" s="371" t="str">
        <f t="shared" si="13"/>
        <v/>
      </c>
      <c r="K128" s="371" t="str">
        <f t="shared" si="14"/>
        <v/>
      </c>
      <c r="L128" s="371" t="str">
        <f t="shared" si="15"/>
        <v/>
      </c>
      <c r="M128" s="64"/>
      <c r="N128" s="64"/>
      <c r="O128" s="64"/>
      <c r="P128" s="64"/>
      <c r="Q128" s="64"/>
      <c r="R128" s="64"/>
    </row>
    <row r="129" spans="1:18" s="70" customFormat="1">
      <c r="A129" s="139">
        <v>118</v>
      </c>
      <c r="B129" s="180"/>
      <c r="C129" s="140"/>
      <c r="D129" s="140"/>
      <c r="E129" s="142"/>
      <c r="F129" s="16" t="str">
        <f t="shared" si="9"/>
        <v/>
      </c>
      <c r="H129" s="71"/>
      <c r="I129" s="64"/>
      <c r="J129" s="371" t="str">
        <f t="shared" si="13"/>
        <v/>
      </c>
      <c r="K129" s="371" t="str">
        <f t="shared" si="14"/>
        <v/>
      </c>
      <c r="L129" s="371" t="str">
        <f t="shared" si="15"/>
        <v/>
      </c>
      <c r="M129" s="64"/>
      <c r="N129" s="64"/>
      <c r="O129" s="64"/>
      <c r="P129" s="64"/>
      <c r="Q129" s="64"/>
      <c r="R129" s="64"/>
    </row>
    <row r="130" spans="1:18" s="70" customFormat="1">
      <c r="A130" s="139">
        <v>119</v>
      </c>
      <c r="B130" s="180"/>
      <c r="C130" s="140"/>
      <c r="D130" s="140"/>
      <c r="E130" s="142"/>
      <c r="F130" s="16" t="str">
        <f t="shared" si="9"/>
        <v/>
      </c>
      <c r="H130" s="71"/>
      <c r="I130" s="64"/>
      <c r="J130" s="371" t="str">
        <f t="shared" si="13"/>
        <v/>
      </c>
      <c r="K130" s="371" t="str">
        <f t="shared" si="14"/>
        <v/>
      </c>
      <c r="L130" s="371" t="str">
        <f t="shared" si="15"/>
        <v/>
      </c>
      <c r="M130" s="64"/>
      <c r="N130" s="64"/>
      <c r="O130" s="64"/>
      <c r="P130" s="64"/>
      <c r="Q130" s="64"/>
      <c r="R130" s="64"/>
    </row>
    <row r="131" spans="1:18" s="70" customFormat="1">
      <c r="A131" s="139">
        <v>120</v>
      </c>
      <c r="B131" s="180"/>
      <c r="C131" s="140"/>
      <c r="D131" s="140"/>
      <c r="E131" s="142"/>
      <c r="F131" s="16" t="str">
        <f t="shared" si="9"/>
        <v/>
      </c>
      <c r="H131" s="71"/>
      <c r="I131" s="64"/>
      <c r="J131" s="371" t="str">
        <f t="shared" si="13"/>
        <v/>
      </c>
      <c r="K131" s="371" t="str">
        <f t="shared" si="14"/>
        <v/>
      </c>
      <c r="L131" s="371" t="str">
        <f t="shared" si="15"/>
        <v/>
      </c>
      <c r="M131" s="64"/>
      <c r="N131" s="64"/>
      <c r="O131" s="64"/>
      <c r="P131" s="64"/>
      <c r="Q131" s="64"/>
      <c r="R131" s="64"/>
    </row>
    <row r="132" spans="1:18" s="70" customFormat="1">
      <c r="A132" s="139">
        <v>121</v>
      </c>
      <c r="B132" s="180"/>
      <c r="C132" s="140"/>
      <c r="D132" s="140"/>
      <c r="E132" s="142"/>
      <c r="F132" s="16" t="str">
        <f t="shared" si="9"/>
        <v/>
      </c>
      <c r="H132" s="71"/>
      <c r="I132" s="64"/>
      <c r="J132" s="371" t="str">
        <f t="shared" si="13"/>
        <v/>
      </c>
      <c r="K132" s="371" t="str">
        <f t="shared" si="14"/>
        <v/>
      </c>
      <c r="L132" s="371" t="str">
        <f t="shared" si="15"/>
        <v/>
      </c>
      <c r="M132" s="64"/>
      <c r="N132" s="64"/>
      <c r="O132" s="64"/>
      <c r="P132" s="64"/>
      <c r="Q132" s="64"/>
      <c r="R132" s="64"/>
    </row>
    <row r="133" spans="1:18" s="70" customFormat="1">
      <c r="A133" s="139">
        <v>122</v>
      </c>
      <c r="B133" s="180"/>
      <c r="C133" s="140"/>
      <c r="D133" s="140"/>
      <c r="E133" s="142"/>
      <c r="F133" s="16" t="str">
        <f t="shared" si="9"/>
        <v/>
      </c>
      <c r="H133" s="71"/>
      <c r="I133" s="64"/>
      <c r="J133" s="371" t="str">
        <f t="shared" si="13"/>
        <v/>
      </c>
      <c r="K133" s="371" t="str">
        <f t="shared" si="14"/>
        <v/>
      </c>
      <c r="L133" s="371" t="str">
        <f t="shared" si="15"/>
        <v/>
      </c>
      <c r="M133" s="64"/>
      <c r="N133" s="64"/>
      <c r="O133" s="64"/>
      <c r="P133" s="64"/>
      <c r="Q133" s="64"/>
      <c r="R133" s="64"/>
    </row>
    <row r="134" spans="1:18" s="70" customFormat="1">
      <c r="A134" s="139">
        <v>123</v>
      </c>
      <c r="B134" s="180"/>
      <c r="C134" s="140"/>
      <c r="D134" s="140"/>
      <c r="E134" s="142"/>
      <c r="F134" s="16" t="str">
        <f t="shared" si="9"/>
        <v/>
      </c>
      <c r="H134" s="71"/>
      <c r="I134" s="64"/>
      <c r="J134" s="371" t="str">
        <f t="shared" si="13"/>
        <v/>
      </c>
      <c r="K134" s="371" t="str">
        <f t="shared" si="14"/>
        <v/>
      </c>
      <c r="L134" s="371" t="str">
        <f t="shared" si="15"/>
        <v/>
      </c>
      <c r="M134" s="64"/>
      <c r="N134" s="64"/>
      <c r="O134" s="64"/>
      <c r="P134" s="64"/>
      <c r="Q134" s="64"/>
      <c r="R134" s="64"/>
    </row>
    <row r="135" spans="1:18" s="70" customFormat="1">
      <c r="A135" s="139">
        <v>124</v>
      </c>
      <c r="B135" s="180"/>
      <c r="C135" s="140"/>
      <c r="D135" s="140"/>
      <c r="E135" s="142"/>
      <c r="F135" s="16" t="str">
        <f t="shared" si="9"/>
        <v/>
      </c>
      <c r="H135" s="71"/>
      <c r="I135" s="64"/>
      <c r="J135" s="371" t="str">
        <f t="shared" si="13"/>
        <v/>
      </c>
      <c r="K135" s="371" t="str">
        <f t="shared" si="14"/>
        <v/>
      </c>
      <c r="L135" s="371" t="str">
        <f t="shared" si="15"/>
        <v/>
      </c>
      <c r="M135" s="64"/>
      <c r="N135" s="64"/>
      <c r="O135" s="64"/>
      <c r="P135" s="64"/>
      <c r="Q135" s="64"/>
      <c r="R135" s="64"/>
    </row>
    <row r="136" spans="1:18" s="70" customFormat="1">
      <c r="A136" s="139">
        <v>125</v>
      </c>
      <c r="B136" s="180"/>
      <c r="C136" s="140"/>
      <c r="D136" s="140"/>
      <c r="E136" s="142"/>
      <c r="F136" s="16" t="str">
        <f t="shared" si="9"/>
        <v/>
      </c>
      <c r="H136" s="71"/>
      <c r="I136" s="64"/>
      <c r="J136" s="371" t="str">
        <f t="shared" si="13"/>
        <v/>
      </c>
      <c r="K136" s="371" t="str">
        <f t="shared" si="14"/>
        <v/>
      </c>
      <c r="L136" s="371" t="str">
        <f t="shared" si="15"/>
        <v/>
      </c>
      <c r="M136" s="64"/>
      <c r="N136" s="64"/>
      <c r="O136" s="64"/>
      <c r="P136" s="64"/>
      <c r="Q136" s="64"/>
      <c r="R136" s="64"/>
    </row>
    <row r="137" spans="1:18" s="70" customFormat="1">
      <c r="A137" s="139">
        <v>126</v>
      </c>
      <c r="B137" s="180"/>
      <c r="C137" s="140"/>
      <c r="D137" s="140"/>
      <c r="E137" s="142"/>
      <c r="F137" s="16" t="str">
        <f t="shared" si="9"/>
        <v/>
      </c>
      <c r="H137" s="71"/>
      <c r="I137" s="64"/>
      <c r="J137" s="371" t="str">
        <f t="shared" si="13"/>
        <v/>
      </c>
      <c r="K137" s="371" t="str">
        <f t="shared" si="14"/>
        <v/>
      </c>
      <c r="L137" s="371" t="str">
        <f t="shared" si="15"/>
        <v/>
      </c>
      <c r="M137" s="64"/>
      <c r="N137" s="64"/>
      <c r="O137" s="64"/>
      <c r="P137" s="64"/>
      <c r="Q137" s="64"/>
      <c r="R137" s="64"/>
    </row>
    <row r="138" spans="1:18" s="70" customFormat="1">
      <c r="A138" s="139">
        <v>127</v>
      </c>
      <c r="B138" s="180"/>
      <c r="C138" s="140"/>
      <c r="D138" s="140"/>
      <c r="E138" s="142"/>
      <c r="F138" s="16" t="str">
        <f t="shared" si="9"/>
        <v/>
      </c>
      <c r="H138" s="71"/>
      <c r="I138" s="64"/>
      <c r="J138" s="371" t="str">
        <f t="shared" si="13"/>
        <v/>
      </c>
      <c r="K138" s="371" t="str">
        <f t="shared" si="14"/>
        <v/>
      </c>
      <c r="L138" s="371" t="str">
        <f t="shared" si="15"/>
        <v/>
      </c>
      <c r="M138" s="64"/>
      <c r="N138" s="64"/>
      <c r="O138" s="64"/>
      <c r="P138" s="64"/>
      <c r="Q138" s="64"/>
      <c r="R138" s="64"/>
    </row>
    <row r="139" spans="1:18" s="70" customFormat="1">
      <c r="A139" s="139">
        <v>128</v>
      </c>
      <c r="B139" s="180"/>
      <c r="C139" s="140"/>
      <c r="D139" s="140"/>
      <c r="E139" s="142"/>
      <c r="F139" s="16" t="str">
        <f t="shared" si="9"/>
        <v/>
      </c>
      <c r="H139" s="71"/>
      <c r="I139" s="64"/>
      <c r="J139" s="371" t="str">
        <f t="shared" si="13"/>
        <v/>
      </c>
      <c r="K139" s="371" t="str">
        <f t="shared" si="14"/>
        <v/>
      </c>
      <c r="L139" s="371" t="str">
        <f t="shared" si="15"/>
        <v/>
      </c>
      <c r="M139" s="64"/>
      <c r="N139" s="64"/>
      <c r="O139" s="64"/>
      <c r="P139" s="64"/>
      <c r="Q139" s="64"/>
      <c r="R139" s="64"/>
    </row>
    <row r="140" spans="1:18" s="70" customFormat="1">
      <c r="A140" s="139">
        <v>129</v>
      </c>
      <c r="B140" s="180"/>
      <c r="C140" s="140"/>
      <c r="D140" s="140"/>
      <c r="E140" s="142"/>
      <c r="F140" s="16" t="str">
        <f t="shared" ref="F140:F203" si="16">IF(OR($C140="",$E140&lt;an_initial,$E140&gt;an_final),"",G140*(HLOOKUP(D140,iii1punctaje,2,FALSE)))</f>
        <v/>
      </c>
      <c r="H140" s="71"/>
      <c r="I140" s="64"/>
      <c r="J140" s="371" t="str">
        <f t="shared" ref="J140:J203" si="17">IF(OR($C140="",$E140&lt;an_initial,$E140&gt;an_final),"",G140*(HLOOKUP(D140,iii1punctaje,2,FALSE))*COUNTIF(D140,$J$7))</f>
        <v/>
      </c>
      <c r="K140" s="371" t="str">
        <f t="shared" ref="K140:K203" si="18">IF(OR($C140="",$E140&lt;an_initial,$E140&gt;an_final),"",G140*(HLOOKUP(D140,iii1punctaje,2,FALSE))*COUNTIF(D140,$K$7))</f>
        <v/>
      </c>
      <c r="L140" s="371" t="str">
        <f t="shared" ref="L140:L203" si="19">IF(OR($C140="",$E140&lt;an_initial,$E140&gt;an_final),"",G140*(HLOOKUP(D140,iii1punctaje,2,FALSE))*COUNTIF(D140,$L$7))</f>
        <v/>
      </c>
      <c r="M140" s="64"/>
      <c r="N140" s="64"/>
      <c r="O140" s="64"/>
      <c r="P140" s="64"/>
      <c r="Q140" s="64"/>
      <c r="R140" s="64"/>
    </row>
    <row r="141" spans="1:18" s="70" customFormat="1">
      <c r="A141" s="139">
        <v>130</v>
      </c>
      <c r="B141" s="180"/>
      <c r="C141" s="140"/>
      <c r="D141" s="140"/>
      <c r="E141" s="142"/>
      <c r="F141" s="16" t="str">
        <f t="shared" si="16"/>
        <v/>
      </c>
      <c r="H141" s="71"/>
      <c r="I141" s="64"/>
      <c r="J141" s="371" t="str">
        <f t="shared" si="17"/>
        <v/>
      </c>
      <c r="K141" s="371" t="str">
        <f t="shared" si="18"/>
        <v/>
      </c>
      <c r="L141" s="371" t="str">
        <f t="shared" si="19"/>
        <v/>
      </c>
      <c r="M141" s="64"/>
      <c r="N141" s="64"/>
      <c r="O141" s="64"/>
      <c r="P141" s="64"/>
      <c r="Q141" s="64"/>
      <c r="R141" s="64"/>
    </row>
    <row r="142" spans="1:18" s="70" customFormat="1">
      <c r="A142" s="139">
        <v>131</v>
      </c>
      <c r="B142" s="180"/>
      <c r="C142" s="140"/>
      <c r="D142" s="140"/>
      <c r="E142" s="142"/>
      <c r="F142" s="16" t="str">
        <f t="shared" si="16"/>
        <v/>
      </c>
      <c r="H142" s="71"/>
      <c r="I142" s="64"/>
      <c r="J142" s="371" t="str">
        <f t="shared" si="17"/>
        <v/>
      </c>
      <c r="K142" s="371" t="str">
        <f t="shared" si="18"/>
        <v/>
      </c>
      <c r="L142" s="371" t="str">
        <f t="shared" si="19"/>
        <v/>
      </c>
      <c r="M142" s="64"/>
      <c r="N142" s="64"/>
      <c r="O142" s="64"/>
      <c r="P142" s="64"/>
      <c r="Q142" s="64"/>
      <c r="R142" s="64"/>
    </row>
    <row r="143" spans="1:18" s="70" customFormat="1">
      <c r="A143" s="139">
        <v>132</v>
      </c>
      <c r="B143" s="180"/>
      <c r="C143" s="140"/>
      <c r="D143" s="140"/>
      <c r="E143" s="142"/>
      <c r="F143" s="16" t="str">
        <f t="shared" si="16"/>
        <v/>
      </c>
      <c r="H143" s="71"/>
      <c r="I143" s="64"/>
      <c r="J143" s="371" t="str">
        <f t="shared" si="17"/>
        <v/>
      </c>
      <c r="K143" s="371" t="str">
        <f t="shared" si="18"/>
        <v/>
      </c>
      <c r="L143" s="371" t="str">
        <f t="shared" si="19"/>
        <v/>
      </c>
      <c r="M143" s="64"/>
      <c r="N143" s="64"/>
      <c r="O143" s="64"/>
      <c r="P143" s="64"/>
      <c r="Q143" s="64"/>
      <c r="R143" s="64"/>
    </row>
    <row r="144" spans="1:18" s="70" customFormat="1">
      <c r="A144" s="139">
        <v>133</v>
      </c>
      <c r="B144" s="180"/>
      <c r="C144" s="140"/>
      <c r="D144" s="140"/>
      <c r="E144" s="142"/>
      <c r="F144" s="16" t="str">
        <f t="shared" si="16"/>
        <v/>
      </c>
      <c r="H144" s="71"/>
      <c r="I144" s="64"/>
      <c r="J144" s="371" t="str">
        <f t="shared" si="17"/>
        <v/>
      </c>
      <c r="K144" s="371" t="str">
        <f t="shared" si="18"/>
        <v/>
      </c>
      <c r="L144" s="371" t="str">
        <f t="shared" si="19"/>
        <v/>
      </c>
      <c r="M144" s="64"/>
      <c r="N144" s="64"/>
      <c r="O144" s="64"/>
      <c r="P144" s="64"/>
      <c r="Q144" s="64"/>
      <c r="R144" s="64"/>
    </row>
    <row r="145" spans="1:18" s="70" customFormat="1">
      <c r="A145" s="139">
        <v>134</v>
      </c>
      <c r="B145" s="180"/>
      <c r="C145" s="140"/>
      <c r="D145" s="140"/>
      <c r="E145" s="142"/>
      <c r="F145" s="16" t="str">
        <f t="shared" si="16"/>
        <v/>
      </c>
      <c r="H145" s="71"/>
      <c r="I145" s="64"/>
      <c r="J145" s="371" t="str">
        <f t="shared" si="17"/>
        <v/>
      </c>
      <c r="K145" s="371" t="str">
        <f t="shared" si="18"/>
        <v/>
      </c>
      <c r="L145" s="371" t="str">
        <f t="shared" si="19"/>
        <v/>
      </c>
      <c r="M145" s="64"/>
      <c r="N145" s="64"/>
      <c r="O145" s="64"/>
      <c r="P145" s="64"/>
      <c r="Q145" s="64"/>
      <c r="R145" s="64"/>
    </row>
    <row r="146" spans="1:18" s="70" customFormat="1">
      <c r="A146" s="139">
        <v>135</v>
      </c>
      <c r="B146" s="180"/>
      <c r="C146" s="140"/>
      <c r="D146" s="140"/>
      <c r="E146" s="142"/>
      <c r="F146" s="16" t="str">
        <f t="shared" si="16"/>
        <v/>
      </c>
      <c r="H146" s="71"/>
      <c r="I146" s="64"/>
      <c r="J146" s="371" t="str">
        <f t="shared" si="17"/>
        <v/>
      </c>
      <c r="K146" s="371" t="str">
        <f t="shared" si="18"/>
        <v/>
      </c>
      <c r="L146" s="371" t="str">
        <f t="shared" si="19"/>
        <v/>
      </c>
      <c r="M146" s="64"/>
      <c r="N146" s="64"/>
      <c r="O146" s="64"/>
      <c r="P146" s="64"/>
      <c r="Q146" s="64"/>
      <c r="R146" s="64"/>
    </row>
    <row r="147" spans="1:18" s="70" customFormat="1">
      <c r="A147" s="139">
        <v>136</v>
      </c>
      <c r="B147" s="180"/>
      <c r="C147" s="140"/>
      <c r="D147" s="140"/>
      <c r="E147" s="142"/>
      <c r="F147" s="16" t="str">
        <f t="shared" si="16"/>
        <v/>
      </c>
      <c r="H147" s="71"/>
      <c r="I147" s="64"/>
      <c r="J147" s="371" t="str">
        <f t="shared" si="17"/>
        <v/>
      </c>
      <c r="K147" s="371" t="str">
        <f t="shared" si="18"/>
        <v/>
      </c>
      <c r="L147" s="371" t="str">
        <f t="shared" si="19"/>
        <v/>
      </c>
      <c r="M147" s="64"/>
      <c r="N147" s="64"/>
      <c r="O147" s="64"/>
      <c r="P147" s="64"/>
      <c r="Q147" s="64"/>
      <c r="R147" s="64"/>
    </row>
    <row r="148" spans="1:18" s="70" customFormat="1">
      <c r="A148" s="139">
        <v>137</v>
      </c>
      <c r="B148" s="180"/>
      <c r="C148" s="140"/>
      <c r="D148" s="140"/>
      <c r="E148" s="142"/>
      <c r="F148" s="16" t="str">
        <f t="shared" si="16"/>
        <v/>
      </c>
      <c r="H148" s="71"/>
      <c r="I148" s="64"/>
      <c r="J148" s="371" t="str">
        <f t="shared" si="17"/>
        <v/>
      </c>
      <c r="K148" s="371" t="str">
        <f t="shared" si="18"/>
        <v/>
      </c>
      <c r="L148" s="371" t="str">
        <f t="shared" si="19"/>
        <v/>
      </c>
      <c r="M148" s="64"/>
      <c r="N148" s="64"/>
      <c r="O148" s="64"/>
      <c r="P148" s="64"/>
      <c r="Q148" s="64"/>
      <c r="R148" s="64"/>
    </row>
    <row r="149" spans="1:18" s="70" customFormat="1">
      <c r="A149" s="139">
        <v>138</v>
      </c>
      <c r="B149" s="180"/>
      <c r="C149" s="140"/>
      <c r="D149" s="140"/>
      <c r="E149" s="142"/>
      <c r="F149" s="16" t="str">
        <f t="shared" si="16"/>
        <v/>
      </c>
      <c r="H149" s="71"/>
      <c r="I149" s="64"/>
      <c r="J149" s="371" t="str">
        <f t="shared" si="17"/>
        <v/>
      </c>
      <c r="K149" s="371" t="str">
        <f t="shared" si="18"/>
        <v/>
      </c>
      <c r="L149" s="371" t="str">
        <f t="shared" si="19"/>
        <v/>
      </c>
      <c r="M149" s="64"/>
      <c r="N149" s="64"/>
      <c r="O149" s="64"/>
      <c r="P149" s="64"/>
      <c r="Q149" s="64"/>
      <c r="R149" s="64"/>
    </row>
    <row r="150" spans="1:18" s="70" customFormat="1">
      <c r="A150" s="139">
        <v>139</v>
      </c>
      <c r="B150" s="180"/>
      <c r="C150" s="140"/>
      <c r="D150" s="140"/>
      <c r="E150" s="142"/>
      <c r="F150" s="16" t="str">
        <f t="shared" si="16"/>
        <v/>
      </c>
      <c r="H150" s="71"/>
      <c r="I150" s="64"/>
      <c r="J150" s="371" t="str">
        <f t="shared" si="17"/>
        <v/>
      </c>
      <c r="K150" s="371" t="str">
        <f t="shared" si="18"/>
        <v/>
      </c>
      <c r="L150" s="371" t="str">
        <f t="shared" si="19"/>
        <v/>
      </c>
      <c r="M150" s="64"/>
      <c r="N150" s="64"/>
      <c r="O150" s="64"/>
      <c r="P150" s="64"/>
      <c r="Q150" s="64"/>
      <c r="R150" s="64"/>
    </row>
    <row r="151" spans="1:18" s="70" customFormat="1">
      <c r="A151" s="139">
        <v>140</v>
      </c>
      <c r="B151" s="180"/>
      <c r="C151" s="140"/>
      <c r="D151" s="140"/>
      <c r="E151" s="142"/>
      <c r="F151" s="16" t="str">
        <f t="shared" si="16"/>
        <v/>
      </c>
      <c r="H151" s="71"/>
      <c r="I151" s="64"/>
      <c r="J151" s="371" t="str">
        <f t="shared" si="17"/>
        <v/>
      </c>
      <c r="K151" s="371" t="str">
        <f t="shared" si="18"/>
        <v/>
      </c>
      <c r="L151" s="371" t="str">
        <f t="shared" si="19"/>
        <v/>
      </c>
      <c r="M151" s="64"/>
      <c r="N151" s="64"/>
      <c r="O151" s="64"/>
      <c r="P151" s="64"/>
      <c r="Q151" s="64"/>
      <c r="R151" s="64"/>
    </row>
    <row r="152" spans="1:18" s="70" customFormat="1">
      <c r="A152" s="139">
        <v>141</v>
      </c>
      <c r="B152" s="180"/>
      <c r="C152" s="140"/>
      <c r="D152" s="140"/>
      <c r="E152" s="142"/>
      <c r="F152" s="16" t="str">
        <f t="shared" si="16"/>
        <v/>
      </c>
      <c r="H152" s="71"/>
      <c r="I152" s="64"/>
      <c r="J152" s="371" t="str">
        <f t="shared" si="17"/>
        <v/>
      </c>
      <c r="K152" s="371" t="str">
        <f t="shared" si="18"/>
        <v/>
      </c>
      <c r="L152" s="371" t="str">
        <f t="shared" si="19"/>
        <v/>
      </c>
      <c r="M152" s="64"/>
      <c r="N152" s="64"/>
      <c r="O152" s="64"/>
      <c r="P152" s="64"/>
      <c r="Q152" s="64"/>
      <c r="R152" s="64"/>
    </row>
    <row r="153" spans="1:18" s="70" customFormat="1">
      <c r="A153" s="139">
        <v>142</v>
      </c>
      <c r="B153" s="180"/>
      <c r="C153" s="140"/>
      <c r="D153" s="140"/>
      <c r="E153" s="142"/>
      <c r="F153" s="16" t="str">
        <f t="shared" si="16"/>
        <v/>
      </c>
      <c r="H153" s="71"/>
      <c r="I153" s="64"/>
      <c r="J153" s="371" t="str">
        <f t="shared" si="17"/>
        <v/>
      </c>
      <c r="K153" s="371" t="str">
        <f t="shared" si="18"/>
        <v/>
      </c>
      <c r="L153" s="371" t="str">
        <f t="shared" si="19"/>
        <v/>
      </c>
      <c r="M153" s="64"/>
      <c r="N153" s="64"/>
      <c r="O153" s="64"/>
      <c r="P153" s="64"/>
      <c r="Q153" s="64"/>
      <c r="R153" s="64"/>
    </row>
    <row r="154" spans="1:18" s="70" customFormat="1">
      <c r="A154" s="139">
        <v>143</v>
      </c>
      <c r="B154" s="180"/>
      <c r="C154" s="140"/>
      <c r="D154" s="140"/>
      <c r="E154" s="142"/>
      <c r="F154" s="16" t="str">
        <f t="shared" si="16"/>
        <v/>
      </c>
      <c r="H154" s="71"/>
      <c r="I154" s="64"/>
      <c r="J154" s="371" t="str">
        <f t="shared" si="17"/>
        <v/>
      </c>
      <c r="K154" s="371" t="str">
        <f t="shared" si="18"/>
        <v/>
      </c>
      <c r="L154" s="371" t="str">
        <f t="shared" si="19"/>
        <v/>
      </c>
      <c r="M154" s="64"/>
      <c r="N154" s="64"/>
      <c r="O154" s="64"/>
      <c r="P154" s="64"/>
      <c r="Q154" s="64"/>
      <c r="R154" s="64"/>
    </row>
    <row r="155" spans="1:18" s="70" customFormat="1">
      <c r="A155" s="139">
        <v>144</v>
      </c>
      <c r="B155" s="180"/>
      <c r="C155" s="140"/>
      <c r="D155" s="140"/>
      <c r="E155" s="142"/>
      <c r="F155" s="16" t="str">
        <f t="shared" si="16"/>
        <v/>
      </c>
      <c r="H155" s="71"/>
      <c r="I155" s="64"/>
      <c r="J155" s="371" t="str">
        <f t="shared" si="17"/>
        <v/>
      </c>
      <c r="K155" s="371" t="str">
        <f t="shared" si="18"/>
        <v/>
      </c>
      <c r="L155" s="371" t="str">
        <f t="shared" si="19"/>
        <v/>
      </c>
      <c r="M155" s="64"/>
      <c r="N155" s="64"/>
      <c r="O155" s="64"/>
      <c r="P155" s="64"/>
      <c r="Q155" s="64"/>
      <c r="R155" s="64"/>
    </row>
    <row r="156" spans="1:18" s="70" customFormat="1">
      <c r="A156" s="139">
        <v>145</v>
      </c>
      <c r="B156" s="180"/>
      <c r="C156" s="140"/>
      <c r="D156" s="140"/>
      <c r="E156" s="142"/>
      <c r="F156" s="16" t="str">
        <f t="shared" si="16"/>
        <v/>
      </c>
      <c r="H156" s="71"/>
      <c r="I156" s="64"/>
      <c r="J156" s="371" t="str">
        <f t="shared" si="17"/>
        <v/>
      </c>
      <c r="K156" s="371" t="str">
        <f t="shared" si="18"/>
        <v/>
      </c>
      <c r="L156" s="371" t="str">
        <f t="shared" si="19"/>
        <v/>
      </c>
      <c r="M156" s="64"/>
      <c r="N156" s="64"/>
      <c r="O156" s="64"/>
      <c r="P156" s="64"/>
      <c r="Q156" s="64"/>
      <c r="R156" s="64"/>
    </row>
    <row r="157" spans="1:18" s="70" customFormat="1">
      <c r="A157" s="139">
        <v>146</v>
      </c>
      <c r="B157" s="180"/>
      <c r="C157" s="140"/>
      <c r="D157" s="140"/>
      <c r="E157" s="142"/>
      <c r="F157" s="16" t="str">
        <f t="shared" si="16"/>
        <v/>
      </c>
      <c r="H157" s="71"/>
      <c r="I157" s="64"/>
      <c r="J157" s="371" t="str">
        <f t="shared" si="17"/>
        <v/>
      </c>
      <c r="K157" s="371" t="str">
        <f t="shared" si="18"/>
        <v/>
      </c>
      <c r="L157" s="371" t="str">
        <f t="shared" si="19"/>
        <v/>
      </c>
      <c r="M157" s="64"/>
      <c r="N157" s="64"/>
      <c r="O157" s="64"/>
      <c r="P157" s="64"/>
      <c r="Q157" s="64"/>
      <c r="R157" s="64"/>
    </row>
    <row r="158" spans="1:18" s="70" customFormat="1">
      <c r="A158" s="139">
        <v>147</v>
      </c>
      <c r="B158" s="180"/>
      <c r="C158" s="140"/>
      <c r="D158" s="140"/>
      <c r="E158" s="142"/>
      <c r="F158" s="16" t="str">
        <f t="shared" si="16"/>
        <v/>
      </c>
      <c r="H158" s="71"/>
      <c r="I158" s="64"/>
      <c r="J158" s="371" t="str">
        <f t="shared" si="17"/>
        <v/>
      </c>
      <c r="K158" s="371" t="str">
        <f t="shared" si="18"/>
        <v/>
      </c>
      <c r="L158" s="371" t="str">
        <f t="shared" si="19"/>
        <v/>
      </c>
      <c r="M158" s="64"/>
      <c r="N158" s="64"/>
      <c r="O158" s="64"/>
      <c r="P158" s="64"/>
      <c r="Q158" s="64"/>
      <c r="R158" s="64"/>
    </row>
    <row r="159" spans="1:18" s="70" customFormat="1">
      <c r="A159" s="139">
        <v>148</v>
      </c>
      <c r="B159" s="180"/>
      <c r="C159" s="140"/>
      <c r="D159" s="140"/>
      <c r="E159" s="142"/>
      <c r="F159" s="16" t="str">
        <f t="shared" si="16"/>
        <v/>
      </c>
      <c r="H159" s="71"/>
      <c r="I159" s="64"/>
      <c r="J159" s="371" t="str">
        <f t="shared" si="17"/>
        <v/>
      </c>
      <c r="K159" s="371" t="str">
        <f t="shared" si="18"/>
        <v/>
      </c>
      <c r="L159" s="371" t="str">
        <f t="shared" si="19"/>
        <v/>
      </c>
      <c r="M159" s="64"/>
      <c r="N159" s="64"/>
      <c r="O159" s="64"/>
      <c r="P159" s="64"/>
      <c r="Q159" s="64"/>
      <c r="R159" s="64"/>
    </row>
    <row r="160" spans="1:18" s="70" customFormat="1">
      <c r="A160" s="139">
        <v>149</v>
      </c>
      <c r="B160" s="180"/>
      <c r="C160" s="140"/>
      <c r="D160" s="140"/>
      <c r="E160" s="142"/>
      <c r="F160" s="16" t="str">
        <f t="shared" si="16"/>
        <v/>
      </c>
      <c r="H160" s="71"/>
      <c r="I160" s="64"/>
      <c r="J160" s="371" t="str">
        <f t="shared" si="17"/>
        <v/>
      </c>
      <c r="K160" s="371" t="str">
        <f t="shared" si="18"/>
        <v/>
      </c>
      <c r="L160" s="371" t="str">
        <f t="shared" si="19"/>
        <v/>
      </c>
      <c r="M160" s="64"/>
      <c r="N160" s="64"/>
      <c r="O160" s="64"/>
      <c r="P160" s="64"/>
      <c r="Q160" s="64"/>
      <c r="R160" s="64"/>
    </row>
    <row r="161" spans="1:18" s="70" customFormat="1">
      <c r="A161" s="139">
        <v>150</v>
      </c>
      <c r="B161" s="180"/>
      <c r="C161" s="140"/>
      <c r="D161" s="140"/>
      <c r="E161" s="142"/>
      <c r="F161" s="16" t="str">
        <f t="shared" si="16"/>
        <v/>
      </c>
      <c r="H161" s="71"/>
      <c r="I161" s="64"/>
      <c r="J161" s="371" t="str">
        <f t="shared" si="17"/>
        <v/>
      </c>
      <c r="K161" s="371" t="str">
        <f t="shared" si="18"/>
        <v/>
      </c>
      <c r="L161" s="371" t="str">
        <f t="shared" si="19"/>
        <v/>
      </c>
      <c r="M161" s="64"/>
      <c r="N161" s="64"/>
      <c r="O161" s="64"/>
      <c r="P161" s="64"/>
      <c r="Q161" s="64"/>
      <c r="R161" s="64"/>
    </row>
    <row r="162" spans="1:18" s="70" customFormat="1">
      <c r="A162" s="139">
        <v>151</v>
      </c>
      <c r="B162" s="180"/>
      <c r="C162" s="140"/>
      <c r="D162" s="140"/>
      <c r="E162" s="142"/>
      <c r="F162" s="16" t="str">
        <f t="shared" si="16"/>
        <v/>
      </c>
      <c r="H162" s="71"/>
      <c r="I162" s="64"/>
      <c r="J162" s="371" t="str">
        <f t="shared" si="17"/>
        <v/>
      </c>
      <c r="K162" s="371" t="str">
        <f t="shared" si="18"/>
        <v/>
      </c>
      <c r="L162" s="371" t="str">
        <f t="shared" si="19"/>
        <v/>
      </c>
      <c r="M162" s="64"/>
      <c r="N162" s="64"/>
      <c r="O162" s="64"/>
      <c r="P162" s="64"/>
      <c r="Q162" s="64"/>
      <c r="R162" s="64"/>
    </row>
    <row r="163" spans="1:18" s="70" customFormat="1">
      <c r="A163" s="139">
        <v>152</v>
      </c>
      <c r="B163" s="180"/>
      <c r="C163" s="140"/>
      <c r="D163" s="140"/>
      <c r="E163" s="142"/>
      <c r="F163" s="16" t="str">
        <f t="shared" si="16"/>
        <v/>
      </c>
      <c r="H163" s="71"/>
      <c r="I163" s="64"/>
      <c r="J163" s="371" t="str">
        <f t="shared" si="17"/>
        <v/>
      </c>
      <c r="K163" s="371" t="str">
        <f t="shared" si="18"/>
        <v/>
      </c>
      <c r="L163" s="371" t="str">
        <f t="shared" si="19"/>
        <v/>
      </c>
      <c r="M163" s="64"/>
      <c r="N163" s="64"/>
      <c r="O163" s="64"/>
      <c r="P163" s="64"/>
      <c r="Q163" s="64"/>
      <c r="R163" s="64"/>
    </row>
    <row r="164" spans="1:18" s="70" customFormat="1">
      <c r="A164" s="139">
        <v>153</v>
      </c>
      <c r="B164" s="180"/>
      <c r="C164" s="140"/>
      <c r="D164" s="140"/>
      <c r="E164" s="142"/>
      <c r="F164" s="16" t="str">
        <f t="shared" si="16"/>
        <v/>
      </c>
      <c r="H164" s="71"/>
      <c r="I164" s="64"/>
      <c r="J164" s="371" t="str">
        <f t="shared" si="17"/>
        <v/>
      </c>
      <c r="K164" s="371" t="str">
        <f t="shared" si="18"/>
        <v/>
      </c>
      <c r="L164" s="371" t="str">
        <f t="shared" si="19"/>
        <v/>
      </c>
      <c r="M164" s="64"/>
      <c r="N164" s="64"/>
      <c r="O164" s="64"/>
      <c r="P164" s="64"/>
      <c r="Q164" s="64"/>
      <c r="R164" s="64"/>
    </row>
    <row r="165" spans="1:18" s="70" customFormat="1">
      <c r="A165" s="139">
        <v>154</v>
      </c>
      <c r="B165" s="180"/>
      <c r="C165" s="140"/>
      <c r="D165" s="140"/>
      <c r="E165" s="142"/>
      <c r="F165" s="16" t="str">
        <f t="shared" si="16"/>
        <v/>
      </c>
      <c r="H165" s="71"/>
      <c r="I165" s="64"/>
      <c r="J165" s="371" t="str">
        <f t="shared" si="17"/>
        <v/>
      </c>
      <c r="K165" s="371" t="str">
        <f t="shared" si="18"/>
        <v/>
      </c>
      <c r="L165" s="371" t="str">
        <f t="shared" si="19"/>
        <v/>
      </c>
      <c r="M165" s="64"/>
      <c r="N165" s="64"/>
      <c r="O165" s="64"/>
      <c r="P165" s="64"/>
      <c r="Q165" s="64"/>
      <c r="R165" s="64"/>
    </row>
    <row r="166" spans="1:18" s="70" customFormat="1">
      <c r="A166" s="139">
        <v>155</v>
      </c>
      <c r="B166" s="180"/>
      <c r="C166" s="140"/>
      <c r="D166" s="140"/>
      <c r="E166" s="142"/>
      <c r="F166" s="16" t="str">
        <f t="shared" si="16"/>
        <v/>
      </c>
      <c r="H166" s="71"/>
      <c r="I166" s="64"/>
      <c r="J166" s="371" t="str">
        <f t="shared" si="17"/>
        <v/>
      </c>
      <c r="K166" s="371" t="str">
        <f t="shared" si="18"/>
        <v/>
      </c>
      <c r="L166" s="371" t="str">
        <f t="shared" si="19"/>
        <v/>
      </c>
      <c r="M166" s="64"/>
      <c r="N166" s="64"/>
      <c r="O166" s="64"/>
      <c r="P166" s="64"/>
      <c r="Q166" s="64"/>
      <c r="R166" s="64"/>
    </row>
    <row r="167" spans="1:18" s="70" customFormat="1">
      <c r="A167" s="139">
        <v>156</v>
      </c>
      <c r="B167" s="180"/>
      <c r="C167" s="140"/>
      <c r="D167" s="140"/>
      <c r="E167" s="142"/>
      <c r="F167" s="16" t="str">
        <f t="shared" si="16"/>
        <v/>
      </c>
      <c r="H167" s="71"/>
      <c r="I167" s="64"/>
      <c r="J167" s="371" t="str">
        <f t="shared" si="17"/>
        <v/>
      </c>
      <c r="K167" s="371" t="str">
        <f t="shared" si="18"/>
        <v/>
      </c>
      <c r="L167" s="371" t="str">
        <f t="shared" si="19"/>
        <v/>
      </c>
      <c r="M167" s="64"/>
      <c r="N167" s="64"/>
      <c r="O167" s="64"/>
      <c r="P167" s="64"/>
      <c r="Q167" s="64"/>
      <c r="R167" s="64"/>
    </row>
    <row r="168" spans="1:18" s="70" customFormat="1">
      <c r="A168" s="139">
        <v>157</v>
      </c>
      <c r="B168" s="180"/>
      <c r="C168" s="140"/>
      <c r="D168" s="140"/>
      <c r="E168" s="142"/>
      <c r="F168" s="16" t="str">
        <f t="shared" si="16"/>
        <v/>
      </c>
      <c r="H168" s="71"/>
      <c r="I168" s="64"/>
      <c r="J168" s="371" t="str">
        <f t="shared" si="17"/>
        <v/>
      </c>
      <c r="K168" s="371" t="str">
        <f t="shared" si="18"/>
        <v/>
      </c>
      <c r="L168" s="371" t="str">
        <f t="shared" si="19"/>
        <v/>
      </c>
      <c r="M168" s="64"/>
      <c r="N168" s="64"/>
      <c r="O168" s="64"/>
      <c r="P168" s="64"/>
      <c r="Q168" s="64"/>
      <c r="R168" s="64"/>
    </row>
    <row r="169" spans="1:18" s="70" customFormat="1">
      <c r="A169" s="139">
        <v>158</v>
      </c>
      <c r="B169" s="180"/>
      <c r="C169" s="140"/>
      <c r="D169" s="140"/>
      <c r="E169" s="142"/>
      <c r="F169" s="16" t="str">
        <f t="shared" si="16"/>
        <v/>
      </c>
      <c r="H169" s="71"/>
      <c r="I169" s="64"/>
      <c r="J169" s="371" t="str">
        <f t="shared" si="17"/>
        <v/>
      </c>
      <c r="K169" s="371" t="str">
        <f t="shared" si="18"/>
        <v/>
      </c>
      <c r="L169" s="371" t="str">
        <f t="shared" si="19"/>
        <v/>
      </c>
      <c r="M169" s="64"/>
      <c r="N169" s="64"/>
      <c r="O169" s="64"/>
      <c r="P169" s="64"/>
      <c r="Q169" s="64"/>
      <c r="R169" s="64"/>
    </row>
    <row r="170" spans="1:18" s="70" customFormat="1">
      <c r="A170" s="139">
        <v>159</v>
      </c>
      <c r="B170" s="180"/>
      <c r="C170" s="140"/>
      <c r="D170" s="140"/>
      <c r="E170" s="142"/>
      <c r="F170" s="16" t="str">
        <f t="shared" si="16"/>
        <v/>
      </c>
      <c r="H170" s="71"/>
      <c r="I170" s="64"/>
      <c r="J170" s="371" t="str">
        <f t="shared" si="17"/>
        <v/>
      </c>
      <c r="K170" s="371" t="str">
        <f t="shared" si="18"/>
        <v/>
      </c>
      <c r="L170" s="371" t="str">
        <f t="shared" si="19"/>
        <v/>
      </c>
      <c r="M170" s="64"/>
      <c r="N170" s="64"/>
      <c r="O170" s="64"/>
      <c r="P170" s="64"/>
      <c r="Q170" s="64"/>
      <c r="R170" s="64"/>
    </row>
    <row r="171" spans="1:18" s="70" customFormat="1">
      <c r="A171" s="139">
        <v>160</v>
      </c>
      <c r="B171" s="180"/>
      <c r="C171" s="140"/>
      <c r="D171" s="140"/>
      <c r="E171" s="142"/>
      <c r="F171" s="16" t="str">
        <f t="shared" si="16"/>
        <v/>
      </c>
      <c r="H171" s="71"/>
      <c r="I171" s="64"/>
      <c r="J171" s="371" t="str">
        <f t="shared" si="17"/>
        <v/>
      </c>
      <c r="K171" s="371" t="str">
        <f t="shared" si="18"/>
        <v/>
      </c>
      <c r="L171" s="371" t="str">
        <f t="shared" si="19"/>
        <v/>
      </c>
      <c r="M171" s="64"/>
      <c r="N171" s="64"/>
      <c r="O171" s="64"/>
      <c r="P171" s="64"/>
      <c r="Q171" s="64"/>
      <c r="R171" s="64"/>
    </row>
    <row r="172" spans="1:18" s="70" customFormat="1">
      <c r="A172" s="139">
        <v>161</v>
      </c>
      <c r="B172" s="180"/>
      <c r="C172" s="140"/>
      <c r="D172" s="140"/>
      <c r="E172" s="142"/>
      <c r="F172" s="16" t="str">
        <f t="shared" si="16"/>
        <v/>
      </c>
      <c r="H172" s="71"/>
      <c r="I172" s="64"/>
      <c r="J172" s="371" t="str">
        <f t="shared" si="17"/>
        <v/>
      </c>
      <c r="K172" s="371" t="str">
        <f t="shared" si="18"/>
        <v/>
      </c>
      <c r="L172" s="371" t="str">
        <f t="shared" si="19"/>
        <v/>
      </c>
      <c r="M172" s="64"/>
      <c r="N172" s="64"/>
      <c r="O172" s="64"/>
      <c r="P172" s="64"/>
      <c r="Q172" s="64"/>
      <c r="R172" s="64"/>
    </row>
    <row r="173" spans="1:18" s="70" customFormat="1">
      <c r="A173" s="139">
        <v>162</v>
      </c>
      <c r="B173" s="180"/>
      <c r="C173" s="140"/>
      <c r="D173" s="140"/>
      <c r="E173" s="142"/>
      <c r="F173" s="16" t="str">
        <f t="shared" si="16"/>
        <v/>
      </c>
      <c r="H173" s="71"/>
      <c r="I173" s="64"/>
      <c r="J173" s="371" t="str">
        <f t="shared" si="17"/>
        <v/>
      </c>
      <c r="K173" s="371" t="str">
        <f t="shared" si="18"/>
        <v/>
      </c>
      <c r="L173" s="371" t="str">
        <f t="shared" si="19"/>
        <v/>
      </c>
      <c r="M173" s="64"/>
      <c r="N173" s="64"/>
      <c r="O173" s="64"/>
      <c r="P173" s="64"/>
      <c r="Q173" s="64"/>
      <c r="R173" s="64"/>
    </row>
    <row r="174" spans="1:18" s="70" customFormat="1">
      <c r="A174" s="139">
        <v>163</v>
      </c>
      <c r="B174" s="180"/>
      <c r="C174" s="140"/>
      <c r="D174" s="140"/>
      <c r="E174" s="142"/>
      <c r="F174" s="16" t="str">
        <f t="shared" si="16"/>
        <v/>
      </c>
      <c r="H174" s="71"/>
      <c r="I174" s="64"/>
      <c r="J174" s="371" t="str">
        <f t="shared" si="17"/>
        <v/>
      </c>
      <c r="K174" s="371" t="str">
        <f t="shared" si="18"/>
        <v/>
      </c>
      <c r="L174" s="371" t="str">
        <f t="shared" si="19"/>
        <v/>
      </c>
      <c r="M174" s="64"/>
      <c r="N174" s="64"/>
      <c r="O174" s="64"/>
      <c r="P174" s="64"/>
      <c r="Q174" s="64"/>
      <c r="R174" s="64"/>
    </row>
    <row r="175" spans="1:18" s="70" customFormat="1">
      <c r="A175" s="139">
        <v>164</v>
      </c>
      <c r="B175" s="180"/>
      <c r="C175" s="140"/>
      <c r="D175" s="140"/>
      <c r="E175" s="142"/>
      <c r="F175" s="16" t="str">
        <f t="shared" si="16"/>
        <v/>
      </c>
      <c r="H175" s="71"/>
      <c r="I175" s="64"/>
      <c r="J175" s="371" t="str">
        <f t="shared" si="17"/>
        <v/>
      </c>
      <c r="K175" s="371" t="str">
        <f t="shared" si="18"/>
        <v/>
      </c>
      <c r="L175" s="371" t="str">
        <f t="shared" si="19"/>
        <v/>
      </c>
      <c r="M175" s="64"/>
      <c r="N175" s="64"/>
      <c r="O175" s="64"/>
      <c r="P175" s="64"/>
      <c r="Q175" s="64"/>
      <c r="R175" s="64"/>
    </row>
    <row r="176" spans="1:18" s="70" customFormat="1">
      <c r="A176" s="139">
        <v>165</v>
      </c>
      <c r="B176" s="180"/>
      <c r="C176" s="140"/>
      <c r="D176" s="140"/>
      <c r="E176" s="142"/>
      <c r="F176" s="16" t="str">
        <f t="shared" si="16"/>
        <v/>
      </c>
      <c r="H176" s="71"/>
      <c r="I176" s="64"/>
      <c r="J176" s="371" t="str">
        <f t="shared" si="17"/>
        <v/>
      </c>
      <c r="K176" s="371" t="str">
        <f t="shared" si="18"/>
        <v/>
      </c>
      <c r="L176" s="371" t="str">
        <f t="shared" si="19"/>
        <v/>
      </c>
      <c r="M176" s="64"/>
      <c r="N176" s="64"/>
      <c r="O176" s="64"/>
      <c r="P176" s="64"/>
      <c r="Q176" s="64"/>
      <c r="R176" s="64"/>
    </row>
    <row r="177" spans="1:18" s="70" customFormat="1">
      <c r="A177" s="139">
        <v>166</v>
      </c>
      <c r="B177" s="180"/>
      <c r="C177" s="140"/>
      <c r="D177" s="140"/>
      <c r="E177" s="142"/>
      <c r="F177" s="16" t="str">
        <f t="shared" si="16"/>
        <v/>
      </c>
      <c r="H177" s="71"/>
      <c r="I177" s="64"/>
      <c r="J177" s="371" t="str">
        <f t="shared" si="17"/>
        <v/>
      </c>
      <c r="K177" s="371" t="str">
        <f t="shared" si="18"/>
        <v/>
      </c>
      <c r="L177" s="371" t="str">
        <f t="shared" si="19"/>
        <v/>
      </c>
      <c r="M177" s="64"/>
      <c r="N177" s="64"/>
      <c r="O177" s="64"/>
      <c r="P177" s="64"/>
      <c r="Q177" s="64"/>
      <c r="R177" s="64"/>
    </row>
    <row r="178" spans="1:18" s="70" customFormat="1">
      <c r="A178" s="139">
        <v>167</v>
      </c>
      <c r="B178" s="180"/>
      <c r="C178" s="140"/>
      <c r="D178" s="140"/>
      <c r="E178" s="142"/>
      <c r="F178" s="16" t="str">
        <f t="shared" si="16"/>
        <v/>
      </c>
      <c r="H178" s="71"/>
      <c r="I178" s="64"/>
      <c r="J178" s="371" t="str">
        <f t="shared" si="17"/>
        <v/>
      </c>
      <c r="K178" s="371" t="str">
        <f t="shared" si="18"/>
        <v/>
      </c>
      <c r="L178" s="371" t="str">
        <f t="shared" si="19"/>
        <v/>
      </c>
      <c r="M178" s="64"/>
      <c r="N178" s="64"/>
      <c r="O178" s="64"/>
      <c r="P178" s="64"/>
      <c r="Q178" s="64"/>
      <c r="R178" s="64"/>
    </row>
    <row r="179" spans="1:18" s="70" customFormat="1">
      <c r="A179" s="139">
        <v>168</v>
      </c>
      <c r="B179" s="180"/>
      <c r="C179" s="140"/>
      <c r="D179" s="140"/>
      <c r="E179" s="142"/>
      <c r="F179" s="16" t="str">
        <f t="shared" si="16"/>
        <v/>
      </c>
      <c r="H179" s="71"/>
      <c r="I179" s="64"/>
      <c r="J179" s="371" t="str">
        <f t="shared" si="17"/>
        <v/>
      </c>
      <c r="K179" s="371" t="str">
        <f t="shared" si="18"/>
        <v/>
      </c>
      <c r="L179" s="371" t="str">
        <f t="shared" si="19"/>
        <v/>
      </c>
      <c r="M179" s="64"/>
      <c r="N179" s="64"/>
      <c r="O179" s="64"/>
      <c r="P179" s="64"/>
      <c r="Q179" s="64"/>
      <c r="R179" s="64"/>
    </row>
    <row r="180" spans="1:18" s="70" customFormat="1">
      <c r="A180" s="139">
        <v>169</v>
      </c>
      <c r="B180" s="180"/>
      <c r="C180" s="140"/>
      <c r="D180" s="140"/>
      <c r="E180" s="142"/>
      <c r="F180" s="16" t="str">
        <f t="shared" si="16"/>
        <v/>
      </c>
      <c r="H180" s="71"/>
      <c r="I180" s="64"/>
      <c r="J180" s="371" t="str">
        <f t="shared" si="17"/>
        <v/>
      </c>
      <c r="K180" s="371" t="str">
        <f t="shared" si="18"/>
        <v/>
      </c>
      <c r="L180" s="371" t="str">
        <f t="shared" si="19"/>
        <v/>
      </c>
      <c r="M180" s="64"/>
      <c r="N180" s="64"/>
      <c r="O180" s="64"/>
      <c r="P180" s="64"/>
      <c r="Q180" s="64"/>
      <c r="R180" s="64"/>
    </row>
    <row r="181" spans="1:18" s="70" customFormat="1">
      <c r="A181" s="139">
        <v>170</v>
      </c>
      <c r="B181" s="180"/>
      <c r="C181" s="140"/>
      <c r="D181" s="140"/>
      <c r="E181" s="142"/>
      <c r="F181" s="16" t="str">
        <f t="shared" si="16"/>
        <v/>
      </c>
      <c r="H181" s="71"/>
      <c r="I181" s="64"/>
      <c r="J181" s="371" t="str">
        <f t="shared" si="17"/>
        <v/>
      </c>
      <c r="K181" s="371" t="str">
        <f t="shared" si="18"/>
        <v/>
      </c>
      <c r="L181" s="371" t="str">
        <f t="shared" si="19"/>
        <v/>
      </c>
      <c r="M181" s="64"/>
      <c r="N181" s="64"/>
      <c r="O181" s="64"/>
      <c r="P181" s="64"/>
      <c r="Q181" s="64"/>
      <c r="R181" s="64"/>
    </row>
    <row r="182" spans="1:18" s="70" customFormat="1">
      <c r="A182" s="139">
        <v>171</v>
      </c>
      <c r="B182" s="180"/>
      <c r="C182" s="140"/>
      <c r="D182" s="140"/>
      <c r="E182" s="142"/>
      <c r="F182" s="16" t="str">
        <f t="shared" si="16"/>
        <v/>
      </c>
      <c r="H182" s="71"/>
      <c r="I182" s="64"/>
      <c r="J182" s="371" t="str">
        <f t="shared" si="17"/>
        <v/>
      </c>
      <c r="K182" s="371" t="str">
        <f t="shared" si="18"/>
        <v/>
      </c>
      <c r="L182" s="371" t="str">
        <f t="shared" si="19"/>
        <v/>
      </c>
      <c r="M182" s="64"/>
      <c r="N182" s="64"/>
      <c r="O182" s="64"/>
      <c r="P182" s="64"/>
      <c r="Q182" s="64"/>
      <c r="R182" s="64"/>
    </row>
    <row r="183" spans="1:18" s="70" customFormat="1">
      <c r="A183" s="139">
        <v>172</v>
      </c>
      <c r="B183" s="180"/>
      <c r="C183" s="140"/>
      <c r="D183" s="140"/>
      <c r="E183" s="142"/>
      <c r="F183" s="16" t="str">
        <f t="shared" si="16"/>
        <v/>
      </c>
      <c r="H183" s="71"/>
      <c r="I183" s="64"/>
      <c r="J183" s="371" t="str">
        <f t="shared" si="17"/>
        <v/>
      </c>
      <c r="K183" s="371" t="str">
        <f t="shared" si="18"/>
        <v/>
      </c>
      <c r="L183" s="371" t="str">
        <f t="shared" si="19"/>
        <v/>
      </c>
      <c r="M183" s="64"/>
      <c r="N183" s="64"/>
      <c r="O183" s="64"/>
      <c r="P183" s="64"/>
      <c r="Q183" s="64"/>
      <c r="R183" s="64"/>
    </row>
    <row r="184" spans="1:18" s="70" customFormat="1">
      <c r="A184" s="139">
        <v>173</v>
      </c>
      <c r="B184" s="180"/>
      <c r="C184" s="140"/>
      <c r="D184" s="140"/>
      <c r="E184" s="142"/>
      <c r="F184" s="16" t="str">
        <f t="shared" si="16"/>
        <v/>
      </c>
      <c r="H184" s="71"/>
      <c r="I184" s="64"/>
      <c r="J184" s="371" t="str">
        <f t="shared" si="17"/>
        <v/>
      </c>
      <c r="K184" s="371" t="str">
        <f t="shared" si="18"/>
        <v/>
      </c>
      <c r="L184" s="371" t="str">
        <f t="shared" si="19"/>
        <v/>
      </c>
      <c r="M184" s="64"/>
      <c r="N184" s="64"/>
      <c r="O184" s="64"/>
      <c r="P184" s="64"/>
      <c r="Q184" s="64"/>
      <c r="R184" s="64"/>
    </row>
    <row r="185" spans="1:18" s="70" customFormat="1">
      <c r="A185" s="139">
        <v>174</v>
      </c>
      <c r="B185" s="180"/>
      <c r="C185" s="140"/>
      <c r="D185" s="140"/>
      <c r="E185" s="142"/>
      <c r="F185" s="16" t="str">
        <f t="shared" si="16"/>
        <v/>
      </c>
      <c r="H185" s="71"/>
      <c r="I185" s="64"/>
      <c r="J185" s="371" t="str">
        <f t="shared" si="17"/>
        <v/>
      </c>
      <c r="K185" s="371" t="str">
        <f t="shared" si="18"/>
        <v/>
      </c>
      <c r="L185" s="371" t="str">
        <f t="shared" si="19"/>
        <v/>
      </c>
      <c r="M185" s="64"/>
      <c r="N185" s="64"/>
      <c r="O185" s="64"/>
      <c r="P185" s="64"/>
      <c r="Q185" s="64"/>
      <c r="R185" s="64"/>
    </row>
    <row r="186" spans="1:18" s="70" customFormat="1">
      <c r="A186" s="139">
        <v>175</v>
      </c>
      <c r="B186" s="180"/>
      <c r="C186" s="140"/>
      <c r="D186" s="140"/>
      <c r="E186" s="142"/>
      <c r="F186" s="16" t="str">
        <f t="shared" si="16"/>
        <v/>
      </c>
      <c r="H186" s="71"/>
      <c r="I186" s="64"/>
      <c r="J186" s="371" t="str">
        <f t="shared" si="17"/>
        <v/>
      </c>
      <c r="K186" s="371" t="str">
        <f t="shared" si="18"/>
        <v/>
      </c>
      <c r="L186" s="371" t="str">
        <f t="shared" si="19"/>
        <v/>
      </c>
      <c r="M186" s="64"/>
      <c r="N186" s="64"/>
      <c r="O186" s="64"/>
      <c r="P186" s="64"/>
      <c r="Q186" s="64"/>
      <c r="R186" s="64"/>
    </row>
    <row r="187" spans="1:18" s="70" customFormat="1">
      <c r="A187" s="139">
        <v>176</v>
      </c>
      <c r="B187" s="180"/>
      <c r="C187" s="140"/>
      <c r="D187" s="140"/>
      <c r="E187" s="142"/>
      <c r="F187" s="16" t="str">
        <f t="shared" si="16"/>
        <v/>
      </c>
      <c r="H187" s="71"/>
      <c r="I187" s="64"/>
      <c r="J187" s="371" t="str">
        <f t="shared" si="17"/>
        <v/>
      </c>
      <c r="K187" s="371" t="str">
        <f t="shared" si="18"/>
        <v/>
      </c>
      <c r="L187" s="371" t="str">
        <f t="shared" si="19"/>
        <v/>
      </c>
      <c r="M187" s="64"/>
      <c r="N187" s="64"/>
      <c r="O187" s="64"/>
      <c r="P187" s="64"/>
      <c r="Q187" s="64"/>
      <c r="R187" s="64"/>
    </row>
    <row r="188" spans="1:18" s="70" customFormat="1">
      <c r="A188" s="139">
        <v>177</v>
      </c>
      <c r="B188" s="180"/>
      <c r="C188" s="140"/>
      <c r="D188" s="140"/>
      <c r="E188" s="142"/>
      <c r="F188" s="16" t="str">
        <f t="shared" si="16"/>
        <v/>
      </c>
      <c r="H188" s="71"/>
      <c r="I188" s="64"/>
      <c r="J188" s="371" t="str">
        <f t="shared" si="17"/>
        <v/>
      </c>
      <c r="K188" s="371" t="str">
        <f t="shared" si="18"/>
        <v/>
      </c>
      <c r="L188" s="371" t="str">
        <f t="shared" si="19"/>
        <v/>
      </c>
      <c r="M188" s="64"/>
      <c r="N188" s="64"/>
      <c r="O188" s="64"/>
      <c r="P188" s="64"/>
      <c r="Q188" s="64"/>
      <c r="R188" s="64"/>
    </row>
    <row r="189" spans="1:18" s="70" customFormat="1">
      <c r="A189" s="139">
        <v>178</v>
      </c>
      <c r="B189" s="180"/>
      <c r="C189" s="140"/>
      <c r="D189" s="140"/>
      <c r="E189" s="142"/>
      <c r="F189" s="16" t="str">
        <f t="shared" si="16"/>
        <v/>
      </c>
      <c r="H189" s="71"/>
      <c r="I189" s="64"/>
      <c r="J189" s="371" t="str">
        <f t="shared" si="17"/>
        <v/>
      </c>
      <c r="K189" s="371" t="str">
        <f t="shared" si="18"/>
        <v/>
      </c>
      <c r="L189" s="371" t="str">
        <f t="shared" si="19"/>
        <v/>
      </c>
      <c r="M189" s="64"/>
      <c r="N189" s="64"/>
      <c r="O189" s="64"/>
      <c r="P189" s="64"/>
      <c r="Q189" s="64"/>
      <c r="R189" s="64"/>
    </row>
    <row r="190" spans="1:18" s="70" customFormat="1">
      <c r="A190" s="139">
        <v>179</v>
      </c>
      <c r="B190" s="180"/>
      <c r="C190" s="140"/>
      <c r="D190" s="140"/>
      <c r="E190" s="142"/>
      <c r="F190" s="16" t="str">
        <f t="shared" si="16"/>
        <v/>
      </c>
      <c r="H190" s="71"/>
      <c r="I190" s="64"/>
      <c r="J190" s="371" t="str">
        <f t="shared" si="17"/>
        <v/>
      </c>
      <c r="K190" s="371" t="str">
        <f t="shared" si="18"/>
        <v/>
      </c>
      <c r="L190" s="371" t="str">
        <f t="shared" si="19"/>
        <v/>
      </c>
      <c r="M190" s="64"/>
      <c r="N190" s="64"/>
      <c r="O190" s="64"/>
      <c r="P190" s="64"/>
      <c r="Q190" s="64"/>
      <c r="R190" s="64"/>
    </row>
    <row r="191" spans="1:18" s="70" customFormat="1">
      <c r="A191" s="139">
        <v>180</v>
      </c>
      <c r="B191" s="180"/>
      <c r="C191" s="140"/>
      <c r="D191" s="140"/>
      <c r="E191" s="142"/>
      <c r="F191" s="16" t="str">
        <f t="shared" si="16"/>
        <v/>
      </c>
      <c r="H191" s="71"/>
      <c r="I191" s="64"/>
      <c r="J191" s="371" t="str">
        <f t="shared" si="17"/>
        <v/>
      </c>
      <c r="K191" s="371" t="str">
        <f t="shared" si="18"/>
        <v/>
      </c>
      <c r="L191" s="371" t="str">
        <f t="shared" si="19"/>
        <v/>
      </c>
      <c r="M191" s="64"/>
      <c r="N191" s="64"/>
      <c r="O191" s="64"/>
      <c r="P191" s="64"/>
      <c r="Q191" s="64"/>
      <c r="R191" s="64"/>
    </row>
    <row r="192" spans="1:18" s="70" customFormat="1">
      <c r="A192" s="139">
        <v>181</v>
      </c>
      <c r="B192" s="180"/>
      <c r="C192" s="140"/>
      <c r="D192" s="140"/>
      <c r="E192" s="142"/>
      <c r="F192" s="16" t="str">
        <f t="shared" si="16"/>
        <v/>
      </c>
      <c r="H192" s="71"/>
      <c r="I192" s="64"/>
      <c r="J192" s="371" t="str">
        <f t="shared" si="17"/>
        <v/>
      </c>
      <c r="K192" s="371" t="str">
        <f t="shared" si="18"/>
        <v/>
      </c>
      <c r="L192" s="371" t="str">
        <f t="shared" si="19"/>
        <v/>
      </c>
      <c r="M192" s="64"/>
      <c r="N192" s="64"/>
      <c r="O192" s="64"/>
      <c r="P192" s="64"/>
      <c r="Q192" s="64"/>
      <c r="R192" s="64"/>
    </row>
    <row r="193" spans="1:18" s="70" customFormat="1">
      <c r="A193" s="139">
        <v>182</v>
      </c>
      <c r="B193" s="180"/>
      <c r="C193" s="140"/>
      <c r="D193" s="140"/>
      <c r="E193" s="142"/>
      <c r="F193" s="16" t="str">
        <f t="shared" si="16"/>
        <v/>
      </c>
      <c r="H193" s="71"/>
      <c r="I193" s="64"/>
      <c r="J193" s="371" t="str">
        <f t="shared" si="17"/>
        <v/>
      </c>
      <c r="K193" s="371" t="str">
        <f t="shared" si="18"/>
        <v/>
      </c>
      <c r="L193" s="371" t="str">
        <f t="shared" si="19"/>
        <v/>
      </c>
      <c r="M193" s="64"/>
      <c r="N193" s="64"/>
      <c r="O193" s="64"/>
      <c r="P193" s="64"/>
      <c r="Q193" s="64"/>
      <c r="R193" s="64"/>
    </row>
    <row r="194" spans="1:18" s="70" customFormat="1">
      <c r="A194" s="139">
        <v>183</v>
      </c>
      <c r="B194" s="180"/>
      <c r="C194" s="140"/>
      <c r="D194" s="140"/>
      <c r="E194" s="142"/>
      <c r="F194" s="16" t="str">
        <f t="shared" si="16"/>
        <v/>
      </c>
      <c r="H194" s="71"/>
      <c r="I194" s="64"/>
      <c r="J194" s="371" t="str">
        <f t="shared" si="17"/>
        <v/>
      </c>
      <c r="K194" s="371" t="str">
        <f t="shared" si="18"/>
        <v/>
      </c>
      <c r="L194" s="371" t="str">
        <f t="shared" si="19"/>
        <v/>
      </c>
      <c r="M194" s="64"/>
      <c r="N194" s="64"/>
      <c r="O194" s="64"/>
      <c r="P194" s="64"/>
      <c r="Q194" s="64"/>
      <c r="R194" s="64"/>
    </row>
    <row r="195" spans="1:18" s="70" customFormat="1">
      <c r="A195" s="139">
        <v>184</v>
      </c>
      <c r="B195" s="180"/>
      <c r="C195" s="140"/>
      <c r="D195" s="140"/>
      <c r="E195" s="142"/>
      <c r="F195" s="16" t="str">
        <f t="shared" si="16"/>
        <v/>
      </c>
      <c r="H195" s="71"/>
      <c r="I195" s="64"/>
      <c r="J195" s="371" t="str">
        <f t="shared" si="17"/>
        <v/>
      </c>
      <c r="K195" s="371" t="str">
        <f t="shared" si="18"/>
        <v/>
      </c>
      <c r="L195" s="371" t="str">
        <f t="shared" si="19"/>
        <v/>
      </c>
      <c r="M195" s="64"/>
      <c r="N195" s="64"/>
      <c r="O195" s="64"/>
      <c r="P195" s="64"/>
      <c r="Q195" s="64"/>
      <c r="R195" s="64"/>
    </row>
    <row r="196" spans="1:18" s="70" customFormat="1">
      <c r="A196" s="139">
        <v>185</v>
      </c>
      <c r="B196" s="180"/>
      <c r="C196" s="140"/>
      <c r="D196" s="140"/>
      <c r="E196" s="142"/>
      <c r="F196" s="16" t="str">
        <f t="shared" si="16"/>
        <v/>
      </c>
      <c r="H196" s="71"/>
      <c r="I196" s="64"/>
      <c r="J196" s="371" t="str">
        <f t="shared" si="17"/>
        <v/>
      </c>
      <c r="K196" s="371" t="str">
        <f t="shared" si="18"/>
        <v/>
      </c>
      <c r="L196" s="371" t="str">
        <f t="shared" si="19"/>
        <v/>
      </c>
      <c r="M196" s="64"/>
      <c r="N196" s="64"/>
      <c r="O196" s="64"/>
      <c r="P196" s="64"/>
      <c r="Q196" s="64"/>
      <c r="R196" s="64"/>
    </row>
    <row r="197" spans="1:18" s="70" customFormat="1">
      <c r="A197" s="139">
        <v>186</v>
      </c>
      <c r="B197" s="180"/>
      <c r="C197" s="140"/>
      <c r="D197" s="140"/>
      <c r="E197" s="142"/>
      <c r="F197" s="16" t="str">
        <f t="shared" si="16"/>
        <v/>
      </c>
      <c r="H197" s="71"/>
      <c r="I197" s="64"/>
      <c r="J197" s="371" t="str">
        <f t="shared" si="17"/>
        <v/>
      </c>
      <c r="K197" s="371" t="str">
        <f t="shared" si="18"/>
        <v/>
      </c>
      <c r="L197" s="371" t="str">
        <f t="shared" si="19"/>
        <v/>
      </c>
      <c r="M197" s="64"/>
      <c r="N197" s="64"/>
      <c r="O197" s="64"/>
      <c r="P197" s="64"/>
      <c r="Q197" s="64"/>
      <c r="R197" s="64"/>
    </row>
    <row r="198" spans="1:18" s="70" customFormat="1">
      <c r="A198" s="139">
        <v>187</v>
      </c>
      <c r="B198" s="180"/>
      <c r="C198" s="140"/>
      <c r="D198" s="140"/>
      <c r="E198" s="142"/>
      <c r="F198" s="16" t="str">
        <f t="shared" si="16"/>
        <v/>
      </c>
      <c r="H198" s="71"/>
      <c r="I198" s="64"/>
      <c r="J198" s="371" t="str">
        <f t="shared" si="17"/>
        <v/>
      </c>
      <c r="K198" s="371" t="str">
        <f t="shared" si="18"/>
        <v/>
      </c>
      <c r="L198" s="371" t="str">
        <f t="shared" si="19"/>
        <v/>
      </c>
      <c r="M198" s="64"/>
      <c r="N198" s="64"/>
      <c r="O198" s="64"/>
      <c r="P198" s="64"/>
      <c r="Q198" s="64"/>
      <c r="R198" s="64"/>
    </row>
    <row r="199" spans="1:18" s="70" customFormat="1">
      <c r="A199" s="139">
        <v>188</v>
      </c>
      <c r="B199" s="180"/>
      <c r="C199" s="140"/>
      <c r="D199" s="140"/>
      <c r="E199" s="142"/>
      <c r="F199" s="16" t="str">
        <f t="shared" si="16"/>
        <v/>
      </c>
      <c r="H199" s="71"/>
      <c r="I199" s="64"/>
      <c r="J199" s="371" t="str">
        <f t="shared" si="17"/>
        <v/>
      </c>
      <c r="K199" s="371" t="str">
        <f t="shared" si="18"/>
        <v/>
      </c>
      <c r="L199" s="371" t="str">
        <f t="shared" si="19"/>
        <v/>
      </c>
      <c r="M199" s="64"/>
      <c r="N199" s="64"/>
      <c r="O199" s="64"/>
      <c r="P199" s="64"/>
      <c r="Q199" s="64"/>
      <c r="R199" s="64"/>
    </row>
    <row r="200" spans="1:18" s="70" customFormat="1">
      <c r="A200" s="139">
        <v>189</v>
      </c>
      <c r="B200" s="180"/>
      <c r="C200" s="140"/>
      <c r="D200" s="140"/>
      <c r="E200" s="142"/>
      <c r="F200" s="16" t="str">
        <f t="shared" si="16"/>
        <v/>
      </c>
      <c r="H200" s="71"/>
      <c r="I200" s="64"/>
      <c r="J200" s="371" t="str">
        <f t="shared" si="17"/>
        <v/>
      </c>
      <c r="K200" s="371" t="str">
        <f t="shared" si="18"/>
        <v/>
      </c>
      <c r="L200" s="371" t="str">
        <f t="shared" si="19"/>
        <v/>
      </c>
      <c r="M200" s="64"/>
      <c r="N200" s="64"/>
      <c r="O200" s="64"/>
      <c r="P200" s="64"/>
      <c r="Q200" s="64"/>
      <c r="R200" s="64"/>
    </row>
    <row r="201" spans="1:18" s="70" customFormat="1">
      <c r="A201" s="139">
        <v>190</v>
      </c>
      <c r="B201" s="180"/>
      <c r="C201" s="140"/>
      <c r="D201" s="140"/>
      <c r="E201" s="142"/>
      <c r="F201" s="16" t="str">
        <f t="shared" si="16"/>
        <v/>
      </c>
      <c r="H201" s="71"/>
      <c r="I201" s="64"/>
      <c r="J201" s="371" t="str">
        <f t="shared" si="17"/>
        <v/>
      </c>
      <c r="K201" s="371" t="str">
        <f t="shared" si="18"/>
        <v/>
      </c>
      <c r="L201" s="371" t="str">
        <f t="shared" si="19"/>
        <v/>
      </c>
      <c r="M201" s="64"/>
      <c r="N201" s="64"/>
      <c r="O201" s="64"/>
      <c r="P201" s="64"/>
      <c r="Q201" s="64"/>
      <c r="R201" s="64"/>
    </row>
    <row r="202" spans="1:18" s="70" customFormat="1">
      <c r="A202" s="139">
        <v>191</v>
      </c>
      <c r="B202" s="180"/>
      <c r="C202" s="140"/>
      <c r="D202" s="140"/>
      <c r="E202" s="142"/>
      <c r="F202" s="16" t="str">
        <f t="shared" si="16"/>
        <v/>
      </c>
      <c r="H202" s="71"/>
      <c r="I202" s="64"/>
      <c r="J202" s="371" t="str">
        <f t="shared" si="17"/>
        <v/>
      </c>
      <c r="K202" s="371" t="str">
        <f t="shared" si="18"/>
        <v/>
      </c>
      <c r="L202" s="371" t="str">
        <f t="shared" si="19"/>
        <v/>
      </c>
      <c r="M202" s="64"/>
      <c r="N202" s="64"/>
      <c r="O202" s="64"/>
      <c r="P202" s="64"/>
      <c r="Q202" s="64"/>
      <c r="R202" s="64"/>
    </row>
    <row r="203" spans="1:18" s="70" customFormat="1">
      <c r="A203" s="139">
        <v>192</v>
      </c>
      <c r="B203" s="180"/>
      <c r="C203" s="140"/>
      <c r="D203" s="140"/>
      <c r="E203" s="142"/>
      <c r="F203" s="16" t="str">
        <f t="shared" si="16"/>
        <v/>
      </c>
      <c r="H203" s="71"/>
      <c r="I203" s="64"/>
      <c r="J203" s="371" t="str">
        <f t="shared" si="17"/>
        <v/>
      </c>
      <c r="K203" s="371" t="str">
        <f t="shared" si="18"/>
        <v/>
      </c>
      <c r="L203" s="371" t="str">
        <f t="shared" si="19"/>
        <v/>
      </c>
      <c r="M203" s="64"/>
      <c r="N203" s="64"/>
      <c r="O203" s="64"/>
      <c r="P203" s="64"/>
      <c r="Q203" s="64"/>
      <c r="R203" s="64"/>
    </row>
    <row r="204" spans="1:18" s="70" customFormat="1">
      <c r="A204" s="139">
        <v>193</v>
      </c>
      <c r="B204" s="180"/>
      <c r="C204" s="140"/>
      <c r="D204" s="140"/>
      <c r="E204" s="142"/>
      <c r="F204" s="16" t="str">
        <f t="shared" ref="F204:F261" si="20">IF(OR($C204="",$E204&lt;an_initial,$E204&gt;an_final),"",G204*(HLOOKUP(D204,iii1punctaje,2,FALSE)))</f>
        <v/>
      </c>
      <c r="H204" s="71"/>
      <c r="I204" s="64"/>
      <c r="J204" s="371" t="str">
        <f t="shared" ref="J204:J261" si="21">IF(OR($C204="",$E204&lt;an_initial,$E204&gt;an_final),"",G204*(HLOOKUP(D204,iii1punctaje,2,FALSE))*COUNTIF(D204,$J$7))</f>
        <v/>
      </c>
      <c r="K204" s="371" t="str">
        <f t="shared" ref="K204:K261" si="22">IF(OR($C204="",$E204&lt;an_initial,$E204&gt;an_final),"",G204*(HLOOKUP(D204,iii1punctaje,2,FALSE))*COUNTIF(D204,$K$7))</f>
        <v/>
      </c>
      <c r="L204" s="371" t="str">
        <f t="shared" ref="L204:L261" si="23">IF(OR($C204="",$E204&lt;an_initial,$E204&gt;an_final),"",G204*(HLOOKUP(D204,iii1punctaje,2,FALSE))*COUNTIF(D204,$L$7))</f>
        <v/>
      </c>
      <c r="M204" s="64"/>
      <c r="N204" s="64"/>
      <c r="O204" s="64"/>
      <c r="P204" s="64"/>
      <c r="Q204" s="64"/>
      <c r="R204" s="64"/>
    </row>
    <row r="205" spans="1:18" s="70" customFormat="1">
      <c r="A205" s="139">
        <v>194</v>
      </c>
      <c r="B205" s="180"/>
      <c r="C205" s="140"/>
      <c r="D205" s="140"/>
      <c r="E205" s="142"/>
      <c r="F205" s="16" t="str">
        <f t="shared" si="20"/>
        <v/>
      </c>
      <c r="H205" s="71"/>
      <c r="I205" s="64"/>
      <c r="J205" s="371" t="str">
        <f t="shared" si="21"/>
        <v/>
      </c>
      <c r="K205" s="371" t="str">
        <f t="shared" si="22"/>
        <v/>
      </c>
      <c r="L205" s="371" t="str">
        <f t="shared" si="23"/>
        <v/>
      </c>
      <c r="M205" s="64"/>
      <c r="N205" s="64"/>
      <c r="O205" s="64"/>
      <c r="P205" s="64"/>
      <c r="Q205" s="64"/>
      <c r="R205" s="64"/>
    </row>
    <row r="206" spans="1:18" s="70" customFormat="1">
      <c r="A206" s="139">
        <v>195</v>
      </c>
      <c r="B206" s="180"/>
      <c r="C206" s="140"/>
      <c r="D206" s="140"/>
      <c r="E206" s="142"/>
      <c r="F206" s="16" t="str">
        <f t="shared" si="20"/>
        <v/>
      </c>
      <c r="H206" s="71"/>
      <c r="I206" s="64"/>
      <c r="J206" s="371" t="str">
        <f t="shared" si="21"/>
        <v/>
      </c>
      <c r="K206" s="371" t="str">
        <f t="shared" si="22"/>
        <v/>
      </c>
      <c r="L206" s="371" t="str">
        <f t="shared" si="23"/>
        <v/>
      </c>
      <c r="M206" s="64"/>
      <c r="N206" s="64"/>
      <c r="O206" s="64"/>
      <c r="P206" s="64"/>
      <c r="Q206" s="64"/>
      <c r="R206" s="64"/>
    </row>
    <row r="207" spans="1:18" s="70" customFormat="1">
      <c r="A207" s="139">
        <v>196</v>
      </c>
      <c r="B207" s="180"/>
      <c r="C207" s="140"/>
      <c r="D207" s="140"/>
      <c r="E207" s="142"/>
      <c r="F207" s="16" t="str">
        <f t="shared" si="20"/>
        <v/>
      </c>
      <c r="H207" s="71"/>
      <c r="I207" s="64"/>
      <c r="J207" s="371" t="str">
        <f t="shared" si="21"/>
        <v/>
      </c>
      <c r="K207" s="371" t="str">
        <f t="shared" si="22"/>
        <v/>
      </c>
      <c r="L207" s="371" t="str">
        <f t="shared" si="23"/>
        <v/>
      </c>
      <c r="M207" s="64"/>
      <c r="N207" s="64"/>
      <c r="O207" s="64"/>
      <c r="P207" s="64"/>
      <c r="Q207" s="64"/>
      <c r="R207" s="64"/>
    </row>
    <row r="208" spans="1:18" s="70" customFormat="1">
      <c r="A208" s="139">
        <v>197</v>
      </c>
      <c r="B208" s="180"/>
      <c r="C208" s="140"/>
      <c r="D208" s="140"/>
      <c r="E208" s="142"/>
      <c r="F208" s="16" t="str">
        <f t="shared" si="20"/>
        <v/>
      </c>
      <c r="H208" s="71"/>
      <c r="I208" s="64"/>
      <c r="J208" s="371" t="str">
        <f t="shared" si="21"/>
        <v/>
      </c>
      <c r="K208" s="371" t="str">
        <f t="shared" si="22"/>
        <v/>
      </c>
      <c r="L208" s="371" t="str">
        <f t="shared" si="23"/>
        <v/>
      </c>
      <c r="M208" s="64"/>
      <c r="N208" s="64"/>
      <c r="O208" s="64"/>
      <c r="P208" s="64"/>
      <c r="Q208" s="64"/>
      <c r="R208" s="64"/>
    </row>
    <row r="209" spans="1:18" s="70" customFormat="1">
      <c r="A209" s="139">
        <v>198</v>
      </c>
      <c r="B209" s="180"/>
      <c r="C209" s="140"/>
      <c r="D209" s="140"/>
      <c r="E209" s="142"/>
      <c r="F209" s="16" t="str">
        <f t="shared" si="20"/>
        <v/>
      </c>
      <c r="H209" s="71"/>
      <c r="I209" s="64"/>
      <c r="J209" s="371" t="str">
        <f t="shared" si="21"/>
        <v/>
      </c>
      <c r="K209" s="371" t="str">
        <f t="shared" si="22"/>
        <v/>
      </c>
      <c r="L209" s="371" t="str">
        <f t="shared" si="23"/>
        <v/>
      </c>
      <c r="M209" s="64"/>
      <c r="N209" s="64"/>
      <c r="O209" s="64"/>
      <c r="P209" s="64"/>
      <c r="Q209" s="64"/>
      <c r="R209" s="64"/>
    </row>
    <row r="210" spans="1:18" s="70" customFormat="1">
      <c r="A210" s="139">
        <v>199</v>
      </c>
      <c r="B210" s="180"/>
      <c r="C210" s="140"/>
      <c r="D210" s="140"/>
      <c r="E210" s="142"/>
      <c r="F210" s="16" t="str">
        <f t="shared" si="20"/>
        <v/>
      </c>
      <c r="H210" s="71"/>
      <c r="I210" s="64"/>
      <c r="J210" s="371" t="str">
        <f t="shared" si="21"/>
        <v/>
      </c>
      <c r="K210" s="371" t="str">
        <f t="shared" si="22"/>
        <v/>
      </c>
      <c r="L210" s="371" t="str">
        <f t="shared" si="23"/>
        <v/>
      </c>
      <c r="M210" s="64"/>
      <c r="N210" s="64"/>
      <c r="O210" s="64"/>
      <c r="P210" s="64"/>
      <c r="Q210" s="64"/>
      <c r="R210" s="64"/>
    </row>
    <row r="211" spans="1:18" s="70" customFormat="1">
      <c r="A211" s="139">
        <v>200</v>
      </c>
      <c r="B211" s="180"/>
      <c r="C211" s="140"/>
      <c r="D211" s="140"/>
      <c r="E211" s="142"/>
      <c r="F211" s="16" t="str">
        <f t="shared" si="20"/>
        <v/>
      </c>
      <c r="H211" s="71"/>
      <c r="I211" s="64"/>
      <c r="J211" s="371" t="str">
        <f t="shared" si="21"/>
        <v/>
      </c>
      <c r="K211" s="371" t="str">
        <f t="shared" si="22"/>
        <v/>
      </c>
      <c r="L211" s="371" t="str">
        <f t="shared" si="23"/>
        <v/>
      </c>
      <c r="M211" s="64"/>
      <c r="N211" s="64"/>
      <c r="O211" s="64"/>
      <c r="P211" s="64"/>
      <c r="Q211" s="64"/>
      <c r="R211" s="64"/>
    </row>
    <row r="212" spans="1:18" s="70" customFormat="1">
      <c r="A212" s="139">
        <v>201</v>
      </c>
      <c r="B212" s="180"/>
      <c r="C212" s="140"/>
      <c r="D212" s="140"/>
      <c r="E212" s="142"/>
      <c r="F212" s="16" t="str">
        <f t="shared" si="20"/>
        <v/>
      </c>
      <c r="H212" s="71"/>
      <c r="I212" s="64"/>
      <c r="J212" s="371" t="str">
        <f t="shared" si="21"/>
        <v/>
      </c>
      <c r="K212" s="371" t="str">
        <f t="shared" si="22"/>
        <v/>
      </c>
      <c r="L212" s="371" t="str">
        <f t="shared" si="23"/>
        <v/>
      </c>
      <c r="M212" s="64"/>
      <c r="N212" s="64"/>
      <c r="O212" s="64"/>
      <c r="P212" s="64"/>
      <c r="Q212" s="64"/>
      <c r="R212" s="64"/>
    </row>
    <row r="213" spans="1:18" s="70" customFormat="1">
      <c r="A213" s="139">
        <v>202</v>
      </c>
      <c r="B213" s="180"/>
      <c r="C213" s="140"/>
      <c r="D213" s="140"/>
      <c r="E213" s="142"/>
      <c r="F213" s="16" t="str">
        <f t="shared" si="20"/>
        <v/>
      </c>
      <c r="H213" s="71"/>
      <c r="I213" s="64"/>
      <c r="J213" s="371" t="str">
        <f t="shared" si="21"/>
        <v/>
      </c>
      <c r="K213" s="371" t="str">
        <f t="shared" si="22"/>
        <v/>
      </c>
      <c r="L213" s="371" t="str">
        <f t="shared" si="23"/>
        <v/>
      </c>
      <c r="M213" s="64"/>
      <c r="N213" s="64"/>
      <c r="O213" s="64"/>
      <c r="P213" s="64"/>
      <c r="Q213" s="64"/>
      <c r="R213" s="64"/>
    </row>
    <row r="214" spans="1:18" s="70" customFormat="1">
      <c r="A214" s="139">
        <v>203</v>
      </c>
      <c r="B214" s="180"/>
      <c r="C214" s="140"/>
      <c r="D214" s="140"/>
      <c r="E214" s="142"/>
      <c r="F214" s="16" t="str">
        <f t="shared" si="20"/>
        <v/>
      </c>
      <c r="H214" s="71"/>
      <c r="I214" s="64"/>
      <c r="J214" s="371" t="str">
        <f t="shared" si="21"/>
        <v/>
      </c>
      <c r="K214" s="371" t="str">
        <f t="shared" si="22"/>
        <v/>
      </c>
      <c r="L214" s="371" t="str">
        <f t="shared" si="23"/>
        <v/>
      </c>
      <c r="M214" s="64"/>
      <c r="N214" s="64"/>
      <c r="O214" s="64"/>
      <c r="P214" s="64"/>
      <c r="Q214" s="64"/>
      <c r="R214" s="64"/>
    </row>
    <row r="215" spans="1:18" s="70" customFormat="1">
      <c r="A215" s="139">
        <v>204</v>
      </c>
      <c r="B215" s="180"/>
      <c r="C215" s="140"/>
      <c r="D215" s="140"/>
      <c r="E215" s="142"/>
      <c r="F215" s="16" t="str">
        <f t="shared" si="20"/>
        <v/>
      </c>
      <c r="H215" s="71"/>
      <c r="I215" s="64"/>
      <c r="J215" s="371" t="str">
        <f t="shared" si="21"/>
        <v/>
      </c>
      <c r="K215" s="371" t="str">
        <f t="shared" si="22"/>
        <v/>
      </c>
      <c r="L215" s="371" t="str">
        <f t="shared" si="23"/>
        <v/>
      </c>
      <c r="M215" s="64"/>
      <c r="N215" s="64"/>
      <c r="O215" s="64"/>
      <c r="P215" s="64"/>
      <c r="Q215" s="64"/>
      <c r="R215" s="64"/>
    </row>
    <row r="216" spans="1:18" s="70" customFormat="1">
      <c r="A216" s="139">
        <v>205</v>
      </c>
      <c r="B216" s="180"/>
      <c r="C216" s="140"/>
      <c r="D216" s="140"/>
      <c r="E216" s="142"/>
      <c r="F216" s="16" t="str">
        <f t="shared" si="20"/>
        <v/>
      </c>
      <c r="H216" s="71"/>
      <c r="I216" s="64"/>
      <c r="J216" s="371" t="str">
        <f t="shared" si="21"/>
        <v/>
      </c>
      <c r="K216" s="371" t="str">
        <f t="shared" si="22"/>
        <v/>
      </c>
      <c r="L216" s="371" t="str">
        <f t="shared" si="23"/>
        <v/>
      </c>
      <c r="M216" s="64"/>
      <c r="N216" s="64"/>
      <c r="O216" s="64"/>
      <c r="P216" s="64"/>
      <c r="Q216" s="64"/>
      <c r="R216" s="64"/>
    </row>
    <row r="217" spans="1:18" s="70" customFormat="1">
      <c r="A217" s="139">
        <v>206</v>
      </c>
      <c r="B217" s="180"/>
      <c r="C217" s="140"/>
      <c r="D217" s="140"/>
      <c r="E217" s="142"/>
      <c r="F217" s="16" t="str">
        <f t="shared" si="20"/>
        <v/>
      </c>
      <c r="H217" s="71"/>
      <c r="I217" s="64"/>
      <c r="J217" s="371" t="str">
        <f t="shared" si="21"/>
        <v/>
      </c>
      <c r="K217" s="371" t="str">
        <f t="shared" si="22"/>
        <v/>
      </c>
      <c r="L217" s="371" t="str">
        <f t="shared" si="23"/>
        <v/>
      </c>
      <c r="M217" s="64"/>
      <c r="N217" s="64"/>
      <c r="O217" s="64"/>
      <c r="P217" s="64"/>
      <c r="Q217" s="64"/>
      <c r="R217" s="64"/>
    </row>
    <row r="218" spans="1:18" s="70" customFormat="1">
      <c r="A218" s="139">
        <v>207</v>
      </c>
      <c r="B218" s="180"/>
      <c r="C218" s="140"/>
      <c r="D218" s="140"/>
      <c r="E218" s="142"/>
      <c r="F218" s="16" t="str">
        <f t="shared" si="20"/>
        <v/>
      </c>
      <c r="H218" s="71"/>
      <c r="I218" s="64"/>
      <c r="J218" s="371" t="str">
        <f t="shared" si="21"/>
        <v/>
      </c>
      <c r="K218" s="371" t="str">
        <f t="shared" si="22"/>
        <v/>
      </c>
      <c r="L218" s="371" t="str">
        <f t="shared" si="23"/>
        <v/>
      </c>
      <c r="M218" s="64"/>
      <c r="N218" s="64"/>
      <c r="O218" s="64"/>
      <c r="P218" s="64"/>
      <c r="Q218" s="64"/>
      <c r="R218" s="64"/>
    </row>
    <row r="219" spans="1:18" s="70" customFormat="1">
      <c r="A219" s="139">
        <v>208</v>
      </c>
      <c r="B219" s="180"/>
      <c r="C219" s="140"/>
      <c r="D219" s="140"/>
      <c r="E219" s="142"/>
      <c r="F219" s="16" t="str">
        <f t="shared" si="20"/>
        <v/>
      </c>
      <c r="H219" s="71"/>
      <c r="I219" s="64"/>
      <c r="J219" s="371" t="str">
        <f t="shared" si="21"/>
        <v/>
      </c>
      <c r="K219" s="371" t="str">
        <f t="shared" si="22"/>
        <v/>
      </c>
      <c r="L219" s="371" t="str">
        <f t="shared" si="23"/>
        <v/>
      </c>
      <c r="M219" s="64"/>
      <c r="N219" s="64"/>
      <c r="O219" s="64"/>
      <c r="P219" s="64"/>
      <c r="Q219" s="64"/>
      <c r="R219" s="64"/>
    </row>
    <row r="220" spans="1:18" s="70" customFormat="1">
      <c r="A220" s="139">
        <v>209</v>
      </c>
      <c r="B220" s="180"/>
      <c r="C220" s="140"/>
      <c r="D220" s="140"/>
      <c r="E220" s="142"/>
      <c r="F220" s="16" t="str">
        <f t="shared" si="20"/>
        <v/>
      </c>
      <c r="H220" s="71"/>
      <c r="I220" s="64"/>
      <c r="J220" s="371" t="str">
        <f t="shared" si="21"/>
        <v/>
      </c>
      <c r="K220" s="371" t="str">
        <f t="shared" si="22"/>
        <v/>
      </c>
      <c r="L220" s="371" t="str">
        <f t="shared" si="23"/>
        <v/>
      </c>
      <c r="M220" s="64"/>
      <c r="N220" s="64"/>
      <c r="O220" s="64"/>
      <c r="P220" s="64"/>
      <c r="Q220" s="64"/>
      <c r="R220" s="64"/>
    </row>
    <row r="221" spans="1:18" s="70" customFormat="1">
      <c r="A221" s="139">
        <v>210</v>
      </c>
      <c r="B221" s="180"/>
      <c r="C221" s="140"/>
      <c r="D221" s="140"/>
      <c r="E221" s="142"/>
      <c r="F221" s="16" t="str">
        <f t="shared" si="20"/>
        <v/>
      </c>
      <c r="H221" s="71"/>
      <c r="I221" s="64"/>
      <c r="J221" s="371" t="str">
        <f t="shared" si="21"/>
        <v/>
      </c>
      <c r="K221" s="371" t="str">
        <f t="shared" si="22"/>
        <v/>
      </c>
      <c r="L221" s="371" t="str">
        <f t="shared" si="23"/>
        <v/>
      </c>
      <c r="M221" s="64"/>
      <c r="N221" s="64"/>
      <c r="O221" s="64"/>
      <c r="P221" s="64"/>
      <c r="Q221" s="64"/>
      <c r="R221" s="64"/>
    </row>
    <row r="222" spans="1:18" s="70" customFormat="1">
      <c r="A222" s="139">
        <v>211</v>
      </c>
      <c r="B222" s="180"/>
      <c r="C222" s="140"/>
      <c r="D222" s="140"/>
      <c r="E222" s="142"/>
      <c r="F222" s="16" t="str">
        <f t="shared" si="20"/>
        <v/>
      </c>
      <c r="H222" s="71"/>
      <c r="I222" s="64"/>
      <c r="J222" s="371" t="str">
        <f t="shared" si="21"/>
        <v/>
      </c>
      <c r="K222" s="371" t="str">
        <f t="shared" si="22"/>
        <v/>
      </c>
      <c r="L222" s="371" t="str">
        <f t="shared" si="23"/>
        <v/>
      </c>
      <c r="M222" s="64"/>
      <c r="N222" s="64"/>
      <c r="O222" s="64"/>
      <c r="P222" s="64"/>
      <c r="Q222" s="64"/>
      <c r="R222" s="64"/>
    </row>
    <row r="223" spans="1:18" s="70" customFormat="1">
      <c r="A223" s="139">
        <v>212</v>
      </c>
      <c r="B223" s="180"/>
      <c r="C223" s="140"/>
      <c r="D223" s="140"/>
      <c r="E223" s="142"/>
      <c r="F223" s="16" t="str">
        <f t="shared" si="20"/>
        <v/>
      </c>
      <c r="H223" s="71"/>
      <c r="I223" s="64"/>
      <c r="J223" s="371" t="str">
        <f t="shared" si="21"/>
        <v/>
      </c>
      <c r="K223" s="371" t="str">
        <f t="shared" si="22"/>
        <v/>
      </c>
      <c r="L223" s="371" t="str">
        <f t="shared" si="23"/>
        <v/>
      </c>
      <c r="M223" s="64"/>
      <c r="N223" s="64"/>
      <c r="O223" s="64"/>
      <c r="P223" s="64"/>
      <c r="Q223" s="64"/>
      <c r="R223" s="64"/>
    </row>
    <row r="224" spans="1:18" s="70" customFormat="1">
      <c r="A224" s="139">
        <v>213</v>
      </c>
      <c r="B224" s="180"/>
      <c r="C224" s="140"/>
      <c r="D224" s="140"/>
      <c r="E224" s="142"/>
      <c r="F224" s="16" t="str">
        <f t="shared" si="20"/>
        <v/>
      </c>
      <c r="H224" s="71"/>
      <c r="I224" s="64"/>
      <c r="J224" s="371" t="str">
        <f t="shared" si="21"/>
        <v/>
      </c>
      <c r="K224" s="371" t="str">
        <f t="shared" si="22"/>
        <v/>
      </c>
      <c r="L224" s="371" t="str">
        <f t="shared" si="23"/>
        <v/>
      </c>
      <c r="M224" s="64"/>
      <c r="N224" s="64"/>
      <c r="O224" s="64"/>
      <c r="P224" s="64"/>
      <c r="Q224" s="64"/>
      <c r="R224" s="64"/>
    </row>
    <row r="225" spans="1:18" s="70" customFormat="1">
      <c r="A225" s="139">
        <v>214</v>
      </c>
      <c r="B225" s="180"/>
      <c r="C225" s="140"/>
      <c r="D225" s="140"/>
      <c r="E225" s="142"/>
      <c r="F225" s="16" t="str">
        <f t="shared" si="20"/>
        <v/>
      </c>
      <c r="H225" s="71"/>
      <c r="I225" s="64"/>
      <c r="J225" s="371" t="str">
        <f t="shared" si="21"/>
        <v/>
      </c>
      <c r="K225" s="371" t="str">
        <f t="shared" si="22"/>
        <v/>
      </c>
      <c r="L225" s="371" t="str">
        <f t="shared" si="23"/>
        <v/>
      </c>
      <c r="M225" s="64"/>
      <c r="N225" s="64"/>
      <c r="O225" s="64"/>
      <c r="P225" s="64"/>
      <c r="Q225" s="64"/>
      <c r="R225" s="64"/>
    </row>
    <row r="226" spans="1:18" s="70" customFormat="1">
      <c r="A226" s="139">
        <v>215</v>
      </c>
      <c r="B226" s="180"/>
      <c r="C226" s="140"/>
      <c r="D226" s="140"/>
      <c r="E226" s="142"/>
      <c r="F226" s="16" t="str">
        <f t="shared" si="20"/>
        <v/>
      </c>
      <c r="H226" s="71"/>
      <c r="I226" s="64"/>
      <c r="J226" s="371" t="str">
        <f t="shared" si="21"/>
        <v/>
      </c>
      <c r="K226" s="371" t="str">
        <f t="shared" si="22"/>
        <v/>
      </c>
      <c r="L226" s="371" t="str">
        <f t="shared" si="23"/>
        <v/>
      </c>
      <c r="M226" s="64"/>
      <c r="N226" s="64"/>
      <c r="O226" s="64"/>
      <c r="P226" s="64"/>
      <c r="Q226" s="64"/>
      <c r="R226" s="64"/>
    </row>
    <row r="227" spans="1:18" s="70" customFormat="1">
      <c r="A227" s="139">
        <v>216</v>
      </c>
      <c r="B227" s="180"/>
      <c r="C227" s="140"/>
      <c r="D227" s="140"/>
      <c r="E227" s="142"/>
      <c r="F227" s="16" t="str">
        <f t="shared" si="20"/>
        <v/>
      </c>
      <c r="H227" s="71"/>
      <c r="I227" s="64"/>
      <c r="J227" s="371" t="str">
        <f t="shared" si="21"/>
        <v/>
      </c>
      <c r="K227" s="371" t="str">
        <f t="shared" si="22"/>
        <v/>
      </c>
      <c r="L227" s="371" t="str">
        <f t="shared" si="23"/>
        <v/>
      </c>
      <c r="M227" s="64"/>
      <c r="N227" s="64"/>
      <c r="O227" s="64"/>
      <c r="P227" s="64"/>
      <c r="Q227" s="64"/>
      <c r="R227" s="64"/>
    </row>
    <row r="228" spans="1:18" s="70" customFormat="1">
      <c r="A228" s="139">
        <v>217</v>
      </c>
      <c r="B228" s="180"/>
      <c r="C228" s="140"/>
      <c r="D228" s="140"/>
      <c r="E228" s="142"/>
      <c r="F228" s="16" t="str">
        <f t="shared" si="20"/>
        <v/>
      </c>
      <c r="H228" s="71"/>
      <c r="I228" s="64"/>
      <c r="J228" s="371" t="str">
        <f t="shared" si="21"/>
        <v/>
      </c>
      <c r="K228" s="371" t="str">
        <f t="shared" si="22"/>
        <v/>
      </c>
      <c r="L228" s="371" t="str">
        <f t="shared" si="23"/>
        <v/>
      </c>
      <c r="M228" s="64"/>
      <c r="N228" s="64"/>
      <c r="O228" s="64"/>
      <c r="P228" s="64"/>
      <c r="Q228" s="64"/>
      <c r="R228" s="64"/>
    </row>
    <row r="229" spans="1:18" s="70" customFormat="1">
      <c r="A229" s="139">
        <v>218</v>
      </c>
      <c r="B229" s="180"/>
      <c r="C229" s="140"/>
      <c r="D229" s="140"/>
      <c r="E229" s="142"/>
      <c r="F229" s="16" t="str">
        <f t="shared" si="20"/>
        <v/>
      </c>
      <c r="H229" s="71"/>
      <c r="I229" s="64"/>
      <c r="J229" s="371" t="str">
        <f t="shared" si="21"/>
        <v/>
      </c>
      <c r="K229" s="371" t="str">
        <f t="shared" si="22"/>
        <v/>
      </c>
      <c r="L229" s="371" t="str">
        <f t="shared" si="23"/>
        <v/>
      </c>
      <c r="M229" s="64"/>
      <c r="N229" s="64"/>
      <c r="O229" s="64"/>
      <c r="P229" s="64"/>
      <c r="Q229" s="64"/>
      <c r="R229" s="64"/>
    </row>
    <row r="230" spans="1:18" s="70" customFormat="1">
      <c r="A230" s="139">
        <v>219</v>
      </c>
      <c r="B230" s="180"/>
      <c r="C230" s="140"/>
      <c r="D230" s="140"/>
      <c r="E230" s="142"/>
      <c r="F230" s="16" t="str">
        <f t="shared" si="20"/>
        <v/>
      </c>
      <c r="H230" s="71"/>
      <c r="I230" s="64"/>
      <c r="J230" s="371" t="str">
        <f t="shared" si="21"/>
        <v/>
      </c>
      <c r="K230" s="371" t="str">
        <f t="shared" si="22"/>
        <v/>
      </c>
      <c r="L230" s="371" t="str">
        <f t="shared" si="23"/>
        <v/>
      </c>
      <c r="M230" s="64"/>
      <c r="N230" s="64"/>
      <c r="O230" s="64"/>
      <c r="P230" s="64"/>
      <c r="Q230" s="64"/>
      <c r="R230" s="64"/>
    </row>
    <row r="231" spans="1:18" s="70" customFormat="1">
      <c r="A231" s="139">
        <v>220</v>
      </c>
      <c r="B231" s="180"/>
      <c r="C231" s="140"/>
      <c r="D231" s="140"/>
      <c r="E231" s="142"/>
      <c r="F231" s="16" t="str">
        <f t="shared" si="20"/>
        <v/>
      </c>
      <c r="H231" s="71"/>
      <c r="I231" s="64"/>
      <c r="J231" s="371" t="str">
        <f t="shared" si="21"/>
        <v/>
      </c>
      <c r="K231" s="371" t="str">
        <f t="shared" si="22"/>
        <v/>
      </c>
      <c r="L231" s="371" t="str">
        <f t="shared" si="23"/>
        <v/>
      </c>
      <c r="M231" s="64"/>
      <c r="N231" s="64"/>
      <c r="O231" s="64"/>
      <c r="P231" s="64"/>
      <c r="Q231" s="64"/>
      <c r="R231" s="64"/>
    </row>
    <row r="232" spans="1:18" s="70" customFormat="1">
      <c r="A232" s="139">
        <v>221</v>
      </c>
      <c r="B232" s="180"/>
      <c r="C232" s="140"/>
      <c r="D232" s="140"/>
      <c r="E232" s="142"/>
      <c r="F232" s="16" t="str">
        <f t="shared" si="20"/>
        <v/>
      </c>
      <c r="H232" s="71"/>
      <c r="I232" s="64"/>
      <c r="J232" s="371" t="str">
        <f t="shared" si="21"/>
        <v/>
      </c>
      <c r="K232" s="371" t="str">
        <f t="shared" si="22"/>
        <v/>
      </c>
      <c r="L232" s="371" t="str">
        <f t="shared" si="23"/>
        <v/>
      </c>
      <c r="M232" s="64"/>
      <c r="N232" s="64"/>
      <c r="O232" s="64"/>
      <c r="P232" s="64"/>
      <c r="Q232" s="64"/>
      <c r="R232" s="64"/>
    </row>
    <row r="233" spans="1:18" s="70" customFormat="1">
      <c r="A233" s="139">
        <v>222</v>
      </c>
      <c r="B233" s="180"/>
      <c r="C233" s="140"/>
      <c r="D233" s="140"/>
      <c r="E233" s="142"/>
      <c r="F233" s="16" t="str">
        <f t="shared" si="20"/>
        <v/>
      </c>
      <c r="H233" s="71"/>
      <c r="I233" s="64"/>
      <c r="J233" s="371" t="str">
        <f t="shared" si="21"/>
        <v/>
      </c>
      <c r="K233" s="371" t="str">
        <f t="shared" si="22"/>
        <v/>
      </c>
      <c r="L233" s="371" t="str">
        <f t="shared" si="23"/>
        <v/>
      </c>
      <c r="M233" s="64"/>
      <c r="N233" s="64"/>
      <c r="O233" s="64"/>
      <c r="P233" s="64"/>
      <c r="Q233" s="64"/>
      <c r="R233" s="64"/>
    </row>
    <row r="234" spans="1:18" s="70" customFormat="1">
      <c r="A234" s="139">
        <v>223</v>
      </c>
      <c r="B234" s="180"/>
      <c r="C234" s="140"/>
      <c r="D234" s="140"/>
      <c r="E234" s="142"/>
      <c r="F234" s="16" t="str">
        <f t="shared" si="20"/>
        <v/>
      </c>
      <c r="H234" s="71"/>
      <c r="I234" s="64"/>
      <c r="J234" s="371" t="str">
        <f t="shared" si="21"/>
        <v/>
      </c>
      <c r="K234" s="371" t="str">
        <f t="shared" si="22"/>
        <v/>
      </c>
      <c r="L234" s="371" t="str">
        <f t="shared" si="23"/>
        <v/>
      </c>
      <c r="M234" s="64"/>
      <c r="N234" s="64"/>
      <c r="O234" s="64"/>
      <c r="P234" s="64"/>
      <c r="Q234" s="64"/>
      <c r="R234" s="64"/>
    </row>
    <row r="235" spans="1:18" s="70" customFormat="1">
      <c r="A235" s="139">
        <v>224</v>
      </c>
      <c r="B235" s="180"/>
      <c r="C235" s="140"/>
      <c r="D235" s="140"/>
      <c r="E235" s="142"/>
      <c r="F235" s="16" t="str">
        <f t="shared" si="20"/>
        <v/>
      </c>
      <c r="H235" s="71"/>
      <c r="I235" s="64"/>
      <c r="J235" s="371" t="str">
        <f t="shared" si="21"/>
        <v/>
      </c>
      <c r="K235" s="371" t="str">
        <f t="shared" si="22"/>
        <v/>
      </c>
      <c r="L235" s="371" t="str">
        <f t="shared" si="23"/>
        <v/>
      </c>
      <c r="M235" s="64"/>
      <c r="N235" s="64"/>
      <c r="O235" s="64"/>
      <c r="P235" s="64"/>
      <c r="Q235" s="64"/>
      <c r="R235" s="64"/>
    </row>
    <row r="236" spans="1:18" s="70" customFormat="1">
      <c r="A236" s="139">
        <v>225</v>
      </c>
      <c r="B236" s="180"/>
      <c r="C236" s="140"/>
      <c r="D236" s="140"/>
      <c r="E236" s="142"/>
      <c r="F236" s="16" t="str">
        <f t="shared" si="20"/>
        <v/>
      </c>
      <c r="H236" s="71"/>
      <c r="I236" s="64"/>
      <c r="J236" s="371" t="str">
        <f t="shared" si="21"/>
        <v/>
      </c>
      <c r="K236" s="371" t="str">
        <f t="shared" si="22"/>
        <v/>
      </c>
      <c r="L236" s="371" t="str">
        <f t="shared" si="23"/>
        <v/>
      </c>
      <c r="M236" s="64"/>
      <c r="N236" s="64"/>
      <c r="O236" s="64"/>
      <c r="P236" s="64"/>
      <c r="Q236" s="64"/>
      <c r="R236" s="64"/>
    </row>
    <row r="237" spans="1:18" s="70" customFormat="1">
      <c r="A237" s="139">
        <v>226</v>
      </c>
      <c r="B237" s="180"/>
      <c r="C237" s="140"/>
      <c r="D237" s="140"/>
      <c r="E237" s="142"/>
      <c r="F237" s="16" t="str">
        <f t="shared" si="20"/>
        <v/>
      </c>
      <c r="H237" s="71"/>
      <c r="I237" s="64"/>
      <c r="J237" s="371" t="str">
        <f t="shared" si="21"/>
        <v/>
      </c>
      <c r="K237" s="371" t="str">
        <f t="shared" si="22"/>
        <v/>
      </c>
      <c r="L237" s="371" t="str">
        <f t="shared" si="23"/>
        <v/>
      </c>
      <c r="M237" s="64"/>
      <c r="N237" s="64"/>
      <c r="O237" s="64"/>
      <c r="P237" s="64"/>
      <c r="Q237" s="64"/>
      <c r="R237" s="64"/>
    </row>
    <row r="238" spans="1:18" s="70" customFormat="1">
      <c r="A238" s="139">
        <v>227</v>
      </c>
      <c r="B238" s="180"/>
      <c r="C238" s="140"/>
      <c r="D238" s="140"/>
      <c r="E238" s="142"/>
      <c r="F238" s="16" t="str">
        <f t="shared" si="20"/>
        <v/>
      </c>
      <c r="H238" s="71"/>
      <c r="I238" s="64"/>
      <c r="J238" s="371" t="str">
        <f t="shared" si="21"/>
        <v/>
      </c>
      <c r="K238" s="371" t="str">
        <f t="shared" si="22"/>
        <v/>
      </c>
      <c r="L238" s="371" t="str">
        <f t="shared" si="23"/>
        <v/>
      </c>
      <c r="M238" s="64"/>
      <c r="N238" s="64"/>
      <c r="O238" s="64"/>
      <c r="P238" s="64"/>
      <c r="Q238" s="64"/>
      <c r="R238" s="64"/>
    </row>
    <row r="239" spans="1:18" s="70" customFormat="1">
      <c r="A239" s="139">
        <v>228</v>
      </c>
      <c r="B239" s="180"/>
      <c r="C239" s="140"/>
      <c r="D239" s="140"/>
      <c r="E239" s="142"/>
      <c r="F239" s="16" t="str">
        <f t="shared" si="20"/>
        <v/>
      </c>
      <c r="H239" s="71"/>
      <c r="I239" s="64"/>
      <c r="J239" s="371" t="str">
        <f t="shared" si="21"/>
        <v/>
      </c>
      <c r="K239" s="371" t="str">
        <f t="shared" si="22"/>
        <v/>
      </c>
      <c r="L239" s="371" t="str">
        <f t="shared" si="23"/>
        <v/>
      </c>
      <c r="M239" s="64"/>
      <c r="N239" s="64"/>
      <c r="O239" s="64"/>
      <c r="P239" s="64"/>
      <c r="Q239" s="64"/>
      <c r="R239" s="64"/>
    </row>
    <row r="240" spans="1:18" s="70" customFormat="1">
      <c r="A240" s="139">
        <v>229</v>
      </c>
      <c r="B240" s="180"/>
      <c r="C240" s="140"/>
      <c r="D240" s="140"/>
      <c r="E240" s="142"/>
      <c r="F240" s="16" t="str">
        <f t="shared" si="20"/>
        <v/>
      </c>
      <c r="H240" s="71"/>
      <c r="I240" s="64"/>
      <c r="J240" s="371" t="str">
        <f t="shared" si="21"/>
        <v/>
      </c>
      <c r="K240" s="371" t="str">
        <f t="shared" si="22"/>
        <v/>
      </c>
      <c r="L240" s="371" t="str">
        <f t="shared" si="23"/>
        <v/>
      </c>
      <c r="M240" s="64"/>
      <c r="N240" s="64"/>
      <c r="O240" s="64"/>
      <c r="P240" s="64"/>
      <c r="Q240" s="64"/>
      <c r="R240" s="64"/>
    </row>
    <row r="241" spans="1:18" s="70" customFormat="1">
      <c r="A241" s="139">
        <v>230</v>
      </c>
      <c r="B241" s="180"/>
      <c r="C241" s="140"/>
      <c r="D241" s="140"/>
      <c r="E241" s="142"/>
      <c r="F241" s="16" t="str">
        <f t="shared" si="20"/>
        <v/>
      </c>
      <c r="H241" s="71"/>
      <c r="I241" s="64"/>
      <c r="J241" s="371" t="str">
        <f t="shared" si="21"/>
        <v/>
      </c>
      <c r="K241" s="371" t="str">
        <f t="shared" si="22"/>
        <v/>
      </c>
      <c r="L241" s="371" t="str">
        <f t="shared" si="23"/>
        <v/>
      </c>
      <c r="M241" s="64"/>
      <c r="N241" s="64"/>
      <c r="O241" s="64"/>
      <c r="P241" s="64"/>
      <c r="Q241" s="64"/>
      <c r="R241" s="64"/>
    </row>
    <row r="242" spans="1:18" s="70" customFormat="1">
      <c r="A242" s="139">
        <v>231</v>
      </c>
      <c r="B242" s="180"/>
      <c r="C242" s="140"/>
      <c r="D242" s="140"/>
      <c r="E242" s="142"/>
      <c r="F242" s="16" t="str">
        <f t="shared" si="20"/>
        <v/>
      </c>
      <c r="H242" s="71"/>
      <c r="I242" s="64"/>
      <c r="J242" s="371" t="str">
        <f t="shared" si="21"/>
        <v/>
      </c>
      <c r="K242" s="371" t="str">
        <f t="shared" si="22"/>
        <v/>
      </c>
      <c r="L242" s="371" t="str">
        <f t="shared" si="23"/>
        <v/>
      </c>
      <c r="M242" s="64"/>
      <c r="N242" s="64"/>
      <c r="O242" s="64"/>
      <c r="P242" s="64"/>
      <c r="Q242" s="64"/>
      <c r="R242" s="64"/>
    </row>
    <row r="243" spans="1:18" s="70" customFormat="1">
      <c r="A243" s="139">
        <v>232</v>
      </c>
      <c r="B243" s="180"/>
      <c r="C243" s="140"/>
      <c r="D243" s="140"/>
      <c r="E243" s="142"/>
      <c r="F243" s="16" t="str">
        <f t="shared" si="20"/>
        <v/>
      </c>
      <c r="H243" s="71"/>
      <c r="I243" s="64"/>
      <c r="J243" s="371" t="str">
        <f t="shared" si="21"/>
        <v/>
      </c>
      <c r="K243" s="371" t="str">
        <f t="shared" si="22"/>
        <v/>
      </c>
      <c r="L243" s="371" t="str">
        <f t="shared" si="23"/>
        <v/>
      </c>
      <c r="M243" s="64"/>
      <c r="N243" s="64"/>
      <c r="O243" s="64"/>
      <c r="P243" s="64"/>
      <c r="Q243" s="64"/>
      <c r="R243" s="64"/>
    </row>
    <row r="244" spans="1:18" s="70" customFormat="1">
      <c r="A244" s="139">
        <v>233</v>
      </c>
      <c r="B244" s="180"/>
      <c r="C244" s="140"/>
      <c r="D244" s="140"/>
      <c r="E244" s="142"/>
      <c r="F244" s="16" t="str">
        <f t="shared" si="20"/>
        <v/>
      </c>
      <c r="H244" s="71"/>
      <c r="I244" s="64"/>
      <c r="J244" s="371" t="str">
        <f t="shared" si="21"/>
        <v/>
      </c>
      <c r="K244" s="371" t="str">
        <f t="shared" si="22"/>
        <v/>
      </c>
      <c r="L244" s="371" t="str">
        <f t="shared" si="23"/>
        <v/>
      </c>
      <c r="M244" s="64"/>
      <c r="N244" s="64"/>
      <c r="O244" s="64"/>
      <c r="P244" s="64"/>
      <c r="Q244" s="64"/>
      <c r="R244" s="64"/>
    </row>
    <row r="245" spans="1:18" s="70" customFormat="1">
      <c r="A245" s="139">
        <v>234</v>
      </c>
      <c r="B245" s="180"/>
      <c r="C245" s="140"/>
      <c r="D245" s="140"/>
      <c r="E245" s="142"/>
      <c r="F245" s="16" t="str">
        <f t="shared" si="20"/>
        <v/>
      </c>
      <c r="H245" s="71"/>
      <c r="I245" s="64"/>
      <c r="J245" s="371" t="str">
        <f t="shared" si="21"/>
        <v/>
      </c>
      <c r="K245" s="371" t="str">
        <f t="shared" si="22"/>
        <v/>
      </c>
      <c r="L245" s="371" t="str">
        <f t="shared" si="23"/>
        <v/>
      </c>
      <c r="M245" s="64"/>
      <c r="N245" s="64"/>
      <c r="O245" s="64"/>
      <c r="P245" s="64"/>
      <c r="Q245" s="64"/>
      <c r="R245" s="64"/>
    </row>
    <row r="246" spans="1:18" s="70" customFormat="1">
      <c r="A246" s="139">
        <v>235</v>
      </c>
      <c r="B246" s="180"/>
      <c r="C246" s="140"/>
      <c r="D246" s="140"/>
      <c r="E246" s="142"/>
      <c r="F246" s="16" t="str">
        <f t="shared" si="20"/>
        <v/>
      </c>
      <c r="H246" s="71"/>
      <c r="I246" s="64"/>
      <c r="J246" s="371" t="str">
        <f t="shared" si="21"/>
        <v/>
      </c>
      <c r="K246" s="371" t="str">
        <f t="shared" si="22"/>
        <v/>
      </c>
      <c r="L246" s="371" t="str">
        <f t="shared" si="23"/>
        <v/>
      </c>
      <c r="M246" s="64"/>
      <c r="N246" s="64"/>
      <c r="O246" s="64"/>
      <c r="P246" s="64"/>
      <c r="Q246" s="64"/>
      <c r="R246" s="64"/>
    </row>
    <row r="247" spans="1:18" s="70" customFormat="1">
      <c r="A247" s="139">
        <v>236</v>
      </c>
      <c r="B247" s="180"/>
      <c r="C247" s="140"/>
      <c r="D247" s="140"/>
      <c r="E247" s="142"/>
      <c r="F247" s="16" t="str">
        <f t="shared" si="20"/>
        <v/>
      </c>
      <c r="H247" s="71"/>
      <c r="I247" s="64"/>
      <c r="J247" s="371" t="str">
        <f t="shared" si="21"/>
        <v/>
      </c>
      <c r="K247" s="371" t="str">
        <f t="shared" si="22"/>
        <v/>
      </c>
      <c r="L247" s="371" t="str">
        <f t="shared" si="23"/>
        <v/>
      </c>
      <c r="M247" s="64"/>
      <c r="N247" s="64"/>
      <c r="O247" s="64"/>
      <c r="P247" s="64"/>
      <c r="Q247" s="64"/>
      <c r="R247" s="64"/>
    </row>
    <row r="248" spans="1:18" s="70" customFormat="1">
      <c r="A248" s="139">
        <v>237</v>
      </c>
      <c r="B248" s="180"/>
      <c r="C248" s="140"/>
      <c r="D248" s="140"/>
      <c r="E248" s="142"/>
      <c r="F248" s="16" t="str">
        <f t="shared" si="20"/>
        <v/>
      </c>
      <c r="H248" s="71"/>
      <c r="I248" s="64"/>
      <c r="J248" s="371" t="str">
        <f t="shared" si="21"/>
        <v/>
      </c>
      <c r="K248" s="371" t="str">
        <f t="shared" si="22"/>
        <v/>
      </c>
      <c r="L248" s="371" t="str">
        <f t="shared" si="23"/>
        <v/>
      </c>
      <c r="M248" s="64"/>
      <c r="N248" s="64"/>
      <c r="O248" s="64"/>
      <c r="P248" s="64"/>
      <c r="Q248" s="64"/>
      <c r="R248" s="64"/>
    </row>
    <row r="249" spans="1:18" s="70" customFormat="1">
      <c r="A249" s="139">
        <v>238</v>
      </c>
      <c r="B249" s="180"/>
      <c r="C249" s="140"/>
      <c r="D249" s="140"/>
      <c r="E249" s="142"/>
      <c r="F249" s="16" t="str">
        <f t="shared" si="20"/>
        <v/>
      </c>
      <c r="H249" s="71"/>
      <c r="I249" s="64"/>
      <c r="J249" s="371" t="str">
        <f t="shared" si="21"/>
        <v/>
      </c>
      <c r="K249" s="371" t="str">
        <f t="shared" si="22"/>
        <v/>
      </c>
      <c r="L249" s="371" t="str">
        <f t="shared" si="23"/>
        <v/>
      </c>
      <c r="M249" s="64"/>
      <c r="N249" s="64"/>
      <c r="O249" s="64"/>
      <c r="P249" s="64"/>
      <c r="Q249" s="64"/>
      <c r="R249" s="64"/>
    </row>
    <row r="250" spans="1:18" s="70" customFormat="1">
      <c r="A250" s="139">
        <v>239</v>
      </c>
      <c r="B250" s="180"/>
      <c r="C250" s="140"/>
      <c r="D250" s="140"/>
      <c r="E250" s="142"/>
      <c r="F250" s="16" t="str">
        <f t="shared" si="20"/>
        <v/>
      </c>
      <c r="H250" s="71"/>
      <c r="I250" s="64"/>
      <c r="J250" s="371" t="str">
        <f t="shared" si="21"/>
        <v/>
      </c>
      <c r="K250" s="371" t="str">
        <f t="shared" si="22"/>
        <v/>
      </c>
      <c r="L250" s="371" t="str">
        <f t="shared" si="23"/>
        <v/>
      </c>
      <c r="M250" s="64"/>
      <c r="N250" s="64"/>
      <c r="O250" s="64"/>
      <c r="P250" s="64"/>
      <c r="Q250" s="64"/>
      <c r="R250" s="64"/>
    </row>
    <row r="251" spans="1:18" s="70" customFormat="1">
      <c r="A251" s="139">
        <v>240</v>
      </c>
      <c r="B251" s="180"/>
      <c r="C251" s="140"/>
      <c r="D251" s="140"/>
      <c r="E251" s="142"/>
      <c r="F251" s="16" t="str">
        <f t="shared" si="20"/>
        <v/>
      </c>
      <c r="H251" s="71"/>
      <c r="I251" s="64"/>
      <c r="J251" s="371" t="str">
        <f t="shared" si="21"/>
        <v/>
      </c>
      <c r="K251" s="371" t="str">
        <f t="shared" si="22"/>
        <v/>
      </c>
      <c r="L251" s="371" t="str">
        <f t="shared" si="23"/>
        <v/>
      </c>
      <c r="M251" s="64"/>
      <c r="N251" s="64"/>
      <c r="O251" s="64"/>
      <c r="P251" s="64"/>
      <c r="Q251" s="64"/>
      <c r="R251" s="64"/>
    </row>
    <row r="252" spans="1:18" s="70" customFormat="1">
      <c r="A252" s="139">
        <v>241</v>
      </c>
      <c r="B252" s="180"/>
      <c r="C252" s="140"/>
      <c r="D252" s="140"/>
      <c r="E252" s="142"/>
      <c r="F252" s="16" t="str">
        <f t="shared" si="20"/>
        <v/>
      </c>
      <c r="H252" s="71"/>
      <c r="I252" s="64"/>
      <c r="J252" s="371" t="str">
        <f t="shared" si="21"/>
        <v/>
      </c>
      <c r="K252" s="371" t="str">
        <f t="shared" si="22"/>
        <v/>
      </c>
      <c r="L252" s="371" t="str">
        <f t="shared" si="23"/>
        <v/>
      </c>
      <c r="M252" s="64"/>
      <c r="N252" s="64"/>
      <c r="O252" s="64"/>
      <c r="P252" s="64"/>
      <c r="Q252" s="64"/>
      <c r="R252" s="64"/>
    </row>
    <row r="253" spans="1:18" s="70" customFormat="1">
      <c r="A253" s="139">
        <v>242</v>
      </c>
      <c r="B253" s="180"/>
      <c r="C253" s="140"/>
      <c r="D253" s="140"/>
      <c r="E253" s="142"/>
      <c r="F253" s="16" t="str">
        <f t="shared" si="20"/>
        <v/>
      </c>
      <c r="H253" s="71"/>
      <c r="I253" s="64"/>
      <c r="J253" s="371" t="str">
        <f t="shared" si="21"/>
        <v/>
      </c>
      <c r="K253" s="371" t="str">
        <f t="shared" si="22"/>
        <v/>
      </c>
      <c r="L253" s="371" t="str">
        <f t="shared" si="23"/>
        <v/>
      </c>
      <c r="M253" s="64"/>
      <c r="N253" s="64"/>
      <c r="O253" s="64"/>
      <c r="P253" s="64"/>
      <c r="Q253" s="64"/>
      <c r="R253" s="64"/>
    </row>
    <row r="254" spans="1:18" s="70" customFormat="1">
      <c r="A254" s="139">
        <v>243</v>
      </c>
      <c r="B254" s="180"/>
      <c r="C254" s="140"/>
      <c r="D254" s="140"/>
      <c r="E254" s="142"/>
      <c r="F254" s="16" t="str">
        <f t="shared" si="20"/>
        <v/>
      </c>
      <c r="H254" s="71"/>
      <c r="I254" s="64"/>
      <c r="J254" s="371" t="str">
        <f t="shared" si="21"/>
        <v/>
      </c>
      <c r="K254" s="371" t="str">
        <f t="shared" si="22"/>
        <v/>
      </c>
      <c r="L254" s="371" t="str">
        <f t="shared" si="23"/>
        <v/>
      </c>
      <c r="M254" s="64"/>
      <c r="N254" s="64"/>
      <c r="O254" s="64"/>
      <c r="P254" s="64"/>
      <c r="Q254" s="64"/>
      <c r="R254" s="64"/>
    </row>
    <row r="255" spans="1:18" s="70" customFormat="1">
      <c r="A255" s="139">
        <v>244</v>
      </c>
      <c r="B255" s="180"/>
      <c r="C255" s="140"/>
      <c r="D255" s="140"/>
      <c r="E255" s="142"/>
      <c r="F255" s="16" t="str">
        <f t="shared" si="20"/>
        <v/>
      </c>
      <c r="H255" s="71"/>
      <c r="I255" s="64"/>
      <c r="J255" s="371" t="str">
        <f t="shared" si="21"/>
        <v/>
      </c>
      <c r="K255" s="371" t="str">
        <f t="shared" si="22"/>
        <v/>
      </c>
      <c r="L255" s="371" t="str">
        <f t="shared" si="23"/>
        <v/>
      </c>
      <c r="M255" s="64"/>
      <c r="N255" s="64"/>
      <c r="O255" s="64"/>
      <c r="P255" s="64"/>
      <c r="Q255" s="64"/>
      <c r="R255" s="64"/>
    </row>
    <row r="256" spans="1:18" s="70" customFormat="1">
      <c r="A256" s="139">
        <v>245</v>
      </c>
      <c r="B256" s="180"/>
      <c r="C256" s="140"/>
      <c r="D256" s="140"/>
      <c r="E256" s="142"/>
      <c r="F256" s="16" t="str">
        <f t="shared" si="20"/>
        <v/>
      </c>
      <c r="H256" s="71"/>
      <c r="I256" s="64"/>
      <c r="J256" s="371" t="str">
        <f t="shared" si="21"/>
        <v/>
      </c>
      <c r="K256" s="371" t="str">
        <f t="shared" si="22"/>
        <v/>
      </c>
      <c r="L256" s="371" t="str">
        <f t="shared" si="23"/>
        <v/>
      </c>
      <c r="M256" s="64"/>
      <c r="N256" s="64"/>
      <c r="O256" s="64"/>
      <c r="P256" s="64"/>
      <c r="Q256" s="64"/>
      <c r="R256" s="64"/>
    </row>
    <row r="257" spans="1:18" s="70" customFormat="1">
      <c r="A257" s="139">
        <v>246</v>
      </c>
      <c r="B257" s="180"/>
      <c r="C257" s="140"/>
      <c r="D257" s="140"/>
      <c r="E257" s="142"/>
      <c r="F257" s="16" t="str">
        <f t="shared" si="20"/>
        <v/>
      </c>
      <c r="H257" s="71"/>
      <c r="I257" s="64"/>
      <c r="J257" s="371" t="str">
        <f t="shared" si="21"/>
        <v/>
      </c>
      <c r="K257" s="371" t="str">
        <f t="shared" si="22"/>
        <v/>
      </c>
      <c r="L257" s="371" t="str">
        <f t="shared" si="23"/>
        <v/>
      </c>
      <c r="M257" s="64"/>
      <c r="N257" s="64"/>
      <c r="O257" s="64"/>
      <c r="P257" s="64"/>
      <c r="Q257" s="64"/>
      <c r="R257" s="64"/>
    </row>
    <row r="258" spans="1:18" s="70" customFormat="1">
      <c r="A258" s="139">
        <v>247</v>
      </c>
      <c r="B258" s="180"/>
      <c r="C258" s="140"/>
      <c r="D258" s="140"/>
      <c r="E258" s="142"/>
      <c r="F258" s="16" t="str">
        <f t="shared" si="20"/>
        <v/>
      </c>
      <c r="H258" s="71"/>
      <c r="I258" s="64"/>
      <c r="J258" s="371" t="str">
        <f t="shared" si="21"/>
        <v/>
      </c>
      <c r="K258" s="371" t="str">
        <f t="shared" si="22"/>
        <v/>
      </c>
      <c r="L258" s="371" t="str">
        <f t="shared" si="23"/>
        <v/>
      </c>
      <c r="M258" s="64"/>
      <c r="N258" s="64"/>
      <c r="O258" s="64"/>
      <c r="P258" s="64"/>
      <c r="Q258" s="64"/>
      <c r="R258" s="64"/>
    </row>
    <row r="259" spans="1:18" s="70" customFormat="1">
      <c r="A259" s="139">
        <v>248</v>
      </c>
      <c r="B259" s="180"/>
      <c r="C259" s="140"/>
      <c r="D259" s="140"/>
      <c r="E259" s="142"/>
      <c r="F259" s="16" t="str">
        <f t="shared" si="20"/>
        <v/>
      </c>
      <c r="H259" s="71"/>
      <c r="I259" s="64"/>
      <c r="J259" s="371" t="str">
        <f t="shared" si="21"/>
        <v/>
      </c>
      <c r="K259" s="371" t="str">
        <f t="shared" si="22"/>
        <v/>
      </c>
      <c r="L259" s="371" t="str">
        <f t="shared" si="23"/>
        <v/>
      </c>
      <c r="M259" s="64"/>
      <c r="N259" s="64"/>
      <c r="O259" s="64"/>
      <c r="P259" s="64"/>
      <c r="Q259" s="64"/>
      <c r="R259" s="64"/>
    </row>
    <row r="260" spans="1:18" s="70" customFormat="1">
      <c r="A260" s="139">
        <v>249</v>
      </c>
      <c r="B260" s="180"/>
      <c r="C260" s="140"/>
      <c r="D260" s="140"/>
      <c r="E260" s="142"/>
      <c r="F260" s="16" t="str">
        <f t="shared" si="20"/>
        <v/>
      </c>
      <c r="H260" s="71"/>
      <c r="I260" s="64"/>
      <c r="J260" s="371" t="str">
        <f t="shared" si="21"/>
        <v/>
      </c>
      <c r="K260" s="371" t="str">
        <f t="shared" si="22"/>
        <v/>
      </c>
      <c r="L260" s="371" t="str">
        <f t="shared" si="23"/>
        <v/>
      </c>
      <c r="M260" s="64"/>
      <c r="N260" s="64"/>
      <c r="O260" s="64"/>
      <c r="P260" s="64"/>
      <c r="Q260" s="64"/>
      <c r="R260" s="64"/>
    </row>
    <row r="261" spans="1:18" s="70" customFormat="1">
      <c r="A261" s="139">
        <v>250</v>
      </c>
      <c r="B261" s="180"/>
      <c r="C261" s="140"/>
      <c r="D261" s="140"/>
      <c r="E261" s="142"/>
      <c r="F261" s="16" t="str">
        <f t="shared" si="20"/>
        <v/>
      </c>
      <c r="H261" s="71"/>
      <c r="I261" s="64"/>
      <c r="J261" s="371" t="str">
        <f t="shared" si="21"/>
        <v/>
      </c>
      <c r="K261" s="371" t="str">
        <f t="shared" si="22"/>
        <v/>
      </c>
      <c r="L261" s="37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sqref="A1:F12"/>
    </sheetView>
  </sheetViews>
  <sheetFormatPr defaultColWidth="9.140625" defaultRowHeight="15.75"/>
  <cols>
    <col min="1" max="1" width="5.7109375" style="60" customWidth="1"/>
    <col min="2" max="2" width="29.28515625" style="80"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228</v>
      </c>
      <c r="B1" s="325"/>
      <c r="E1" s="61"/>
      <c r="F1" s="63"/>
      <c r="G1" s="62"/>
      <c r="H1" s="284"/>
    </row>
    <row r="2" spans="1:9" s="60" customFormat="1">
      <c r="A2" s="339" t="str">
        <f>IF(ISBLANK(facultate), IF(ISBLANK(departament),"","Departament " &amp; departament), "Facultatea " &amp; facultate)</f>
        <v>Facultatea Construcții</v>
      </c>
      <c r="B2" s="325"/>
      <c r="E2" s="61"/>
      <c r="F2" s="63"/>
      <c r="G2" s="62"/>
      <c r="H2" s="284"/>
    </row>
    <row r="3" spans="1:9" s="60" customFormat="1">
      <c r="A3" s="339" t="str">
        <f>IF(ISBLANK(departament),"","Departamentul " &amp; departament)</f>
        <v>Departamentul Căi de Comunicație Terestre, Fundații și Cadastru</v>
      </c>
      <c r="B3" s="325"/>
      <c r="E3" s="61"/>
      <c r="F3" s="63"/>
      <c r="G3" s="62"/>
      <c r="H3" s="284"/>
    </row>
    <row r="4" spans="1:9">
      <c r="A4" s="527" t="s">
        <v>583</v>
      </c>
      <c r="B4" s="527"/>
      <c r="C4" s="527"/>
      <c r="D4" s="527"/>
      <c r="E4" s="527"/>
      <c r="F4" s="527"/>
      <c r="G4" s="221"/>
      <c r="H4" s="286"/>
    </row>
    <row r="5" spans="1:9">
      <c r="A5" s="527" t="s">
        <v>595</v>
      </c>
      <c r="B5" s="527"/>
      <c r="C5" s="527"/>
      <c r="D5" s="527"/>
      <c r="E5" s="527"/>
      <c r="F5" s="527"/>
      <c r="G5" s="221"/>
    </row>
    <row r="6" spans="1:9" ht="13.5" customHeight="1">
      <c r="E6" s="64"/>
      <c r="F6" s="340" t="str">
        <f>CONCATENATE(functie," ",nume_candidat)</f>
        <v>Profesor Ciutina Adrian</v>
      </c>
    </row>
    <row r="7" spans="1:9" ht="18.75" customHeight="1">
      <c r="A7" s="525" t="s">
        <v>93</v>
      </c>
      <c r="B7" s="535" t="s">
        <v>596</v>
      </c>
      <c r="C7" s="535" t="s">
        <v>589</v>
      </c>
      <c r="D7" s="535" t="s">
        <v>590</v>
      </c>
      <c r="E7" s="535" t="s">
        <v>2</v>
      </c>
      <c r="F7" s="525" t="s">
        <v>289</v>
      </c>
      <c r="G7" s="525" t="s">
        <v>4</v>
      </c>
      <c r="H7" s="546" t="s">
        <v>286</v>
      </c>
      <c r="I7" s="532" t="s">
        <v>296</v>
      </c>
    </row>
    <row r="8" spans="1:9" ht="18.75" customHeight="1">
      <c r="A8" s="542"/>
      <c r="B8" s="536"/>
      <c r="C8" s="536"/>
      <c r="D8" s="536"/>
      <c r="E8" s="536"/>
      <c r="F8" s="542"/>
      <c r="G8" s="542"/>
      <c r="H8" s="547"/>
      <c r="I8" s="532"/>
    </row>
    <row r="9" spans="1:9" ht="18.75" customHeight="1">
      <c r="A9" s="542"/>
      <c r="B9" s="536"/>
      <c r="C9" s="536"/>
      <c r="D9" s="536"/>
      <c r="E9" s="536"/>
      <c r="F9" s="526"/>
      <c r="G9" s="526"/>
      <c r="H9" s="547"/>
      <c r="I9" s="532"/>
    </row>
    <row r="10" spans="1:9" ht="18.75" customHeight="1">
      <c r="A10" s="526"/>
      <c r="B10" s="537"/>
      <c r="C10" s="537"/>
      <c r="D10" s="537"/>
      <c r="E10" s="537"/>
      <c r="F10" s="341" t="str">
        <f>CONCATENATE("ultimii ",durata_evaluare," ani")</f>
        <v>ultimii 5 ani</v>
      </c>
      <c r="G10" s="341" t="str">
        <f>CONCATENATE("ultimii                                  ",durata_evaluare," ani")</f>
        <v>ultimii                                  5 ani</v>
      </c>
      <c r="H10" s="548"/>
      <c r="I10" s="532"/>
    </row>
    <row r="11" spans="1:9">
      <c r="A11" s="86"/>
      <c r="B11" s="65"/>
      <c r="C11" s="65"/>
      <c r="D11" s="65"/>
      <c r="E11" s="30"/>
      <c r="F11" s="144">
        <f>SUMIF(F12:F1012,"&gt;0")</f>
        <v>50</v>
      </c>
      <c r="G11" s="4">
        <f>SUMIF(G12:G1110,"&gt;0")</f>
        <v>1</v>
      </c>
      <c r="H11" s="293"/>
    </row>
    <row r="12" spans="1:9" ht="31.5">
      <c r="A12" s="37">
        <v>1</v>
      </c>
      <c r="B12" s="159" t="s">
        <v>1202</v>
      </c>
      <c r="C12" s="7" t="s">
        <v>1201</v>
      </c>
      <c r="D12" s="7" t="s">
        <v>593</v>
      </c>
      <c r="E12" s="215">
        <v>2019</v>
      </c>
      <c r="F12" s="16">
        <f t="shared" ref="F12:F75" si="0">IF(OR($C12="",$E12&lt;an_initial,$E12&gt;an_final),"",G12*(HLOOKUP(D12,iii2punctaje,2,FALSE)))</f>
        <v>50</v>
      </c>
      <c r="G12" s="58">
        <f t="shared" ref="G12:G43" si="1">IF(OR($C12="",,$E12="",$E12&gt;an_final),"",IF($E12&gt;=an_initial,1,""))</f>
        <v>1</v>
      </c>
      <c r="H12" s="342" t="b">
        <f t="shared" ref="H12:H75" si="2">IF(nume_candidat="",FALSE,ISNUMBER(SEARCH(nume_candidat,$C12)))</f>
        <v>0</v>
      </c>
      <c r="I12" s="343">
        <f t="shared" ref="I12:I43" si="3">LEN(C12)-LEN(SUBSTITUTE(C12,",",""))+1</f>
        <v>2</v>
      </c>
    </row>
    <row r="13" spans="1:9">
      <c r="A13" s="37">
        <v>2</v>
      </c>
      <c r="B13" s="159"/>
      <c r="C13" s="7"/>
      <c r="D13" s="7"/>
      <c r="E13" s="215"/>
      <c r="F13" s="16" t="str">
        <f t="shared" si="0"/>
        <v/>
      </c>
      <c r="G13" s="58" t="str">
        <f t="shared" si="1"/>
        <v/>
      </c>
      <c r="H13" s="342" t="b">
        <f t="shared" si="2"/>
        <v>0</v>
      </c>
      <c r="I13" s="343">
        <f t="shared" si="3"/>
        <v>1</v>
      </c>
    </row>
    <row r="14" spans="1:9">
      <c r="A14" s="37">
        <v>3</v>
      </c>
      <c r="B14" s="159"/>
      <c r="C14" s="7"/>
      <c r="D14" s="7"/>
      <c r="E14" s="215"/>
      <c r="F14" s="16" t="str">
        <f t="shared" si="0"/>
        <v/>
      </c>
      <c r="G14" s="58" t="str">
        <f t="shared" si="1"/>
        <v/>
      </c>
      <c r="H14" s="342" t="b">
        <f t="shared" si="2"/>
        <v>0</v>
      </c>
      <c r="I14" s="343">
        <f t="shared" si="3"/>
        <v>1</v>
      </c>
    </row>
    <row r="15" spans="1:9">
      <c r="A15" s="37">
        <v>4</v>
      </c>
      <c r="B15" s="159"/>
      <c r="C15" s="6"/>
      <c r="D15" s="6"/>
      <c r="E15" s="211"/>
      <c r="F15" s="16" t="str">
        <f t="shared" si="0"/>
        <v/>
      </c>
      <c r="G15" s="58" t="str">
        <f t="shared" si="1"/>
        <v/>
      </c>
      <c r="H15" s="342" t="b">
        <f t="shared" si="2"/>
        <v>0</v>
      </c>
      <c r="I15" s="343">
        <f t="shared" si="3"/>
        <v>1</v>
      </c>
    </row>
    <row r="16" spans="1:9">
      <c r="A16" s="37">
        <v>5</v>
      </c>
      <c r="B16" s="159"/>
      <c r="C16" s="6"/>
      <c r="D16" s="6"/>
      <c r="E16" s="211"/>
      <c r="F16" s="16" t="str">
        <f t="shared" si="0"/>
        <v/>
      </c>
      <c r="G16" s="58" t="str">
        <f t="shared" si="1"/>
        <v/>
      </c>
      <c r="H16" s="342" t="b">
        <f t="shared" si="2"/>
        <v>0</v>
      </c>
      <c r="I16" s="343">
        <f t="shared" si="3"/>
        <v>1</v>
      </c>
    </row>
    <row r="17" spans="1:9">
      <c r="A17" s="37">
        <v>6</v>
      </c>
      <c r="B17" s="159"/>
      <c r="C17" s="6"/>
      <c r="D17" s="6"/>
      <c r="E17" s="211"/>
      <c r="F17" s="16" t="str">
        <f t="shared" si="0"/>
        <v/>
      </c>
      <c r="G17" s="58" t="str">
        <f t="shared" si="1"/>
        <v/>
      </c>
      <c r="H17" s="342" t="b">
        <f t="shared" si="2"/>
        <v>0</v>
      </c>
      <c r="I17" s="343">
        <f t="shared" si="3"/>
        <v>1</v>
      </c>
    </row>
    <row r="18" spans="1:9">
      <c r="A18" s="37">
        <v>7</v>
      </c>
      <c r="B18" s="159"/>
      <c r="C18" s="6"/>
      <c r="D18" s="6"/>
      <c r="E18" s="211"/>
      <c r="F18" s="16" t="str">
        <f t="shared" si="0"/>
        <v/>
      </c>
      <c r="G18" s="58" t="str">
        <f t="shared" si="1"/>
        <v/>
      </c>
      <c r="H18" s="342" t="b">
        <f t="shared" si="2"/>
        <v>0</v>
      </c>
      <c r="I18" s="343">
        <f t="shared" si="3"/>
        <v>1</v>
      </c>
    </row>
    <row r="19" spans="1:9">
      <c r="A19" s="37">
        <v>8</v>
      </c>
      <c r="B19" s="159"/>
      <c r="C19" s="6"/>
      <c r="D19" s="6"/>
      <c r="E19" s="211"/>
      <c r="F19" s="16" t="str">
        <f t="shared" si="0"/>
        <v/>
      </c>
      <c r="G19" s="58" t="str">
        <f t="shared" si="1"/>
        <v/>
      </c>
      <c r="H19" s="342" t="b">
        <f t="shared" si="2"/>
        <v>0</v>
      </c>
      <c r="I19" s="343">
        <f t="shared" si="3"/>
        <v>1</v>
      </c>
    </row>
    <row r="20" spans="1:9">
      <c r="A20" s="37">
        <v>9</v>
      </c>
      <c r="B20" s="159"/>
      <c r="C20" s="6"/>
      <c r="D20" s="6"/>
      <c r="E20" s="211"/>
      <c r="F20" s="16" t="str">
        <f t="shared" si="0"/>
        <v/>
      </c>
      <c r="G20" s="58" t="str">
        <f t="shared" si="1"/>
        <v/>
      </c>
      <c r="H20" s="342" t="b">
        <f t="shared" si="2"/>
        <v>0</v>
      </c>
      <c r="I20" s="343">
        <f t="shared" si="3"/>
        <v>1</v>
      </c>
    </row>
    <row r="21" spans="1:9">
      <c r="A21" s="37">
        <v>10</v>
      </c>
      <c r="B21" s="159"/>
      <c r="C21" s="6"/>
      <c r="D21" s="6"/>
      <c r="E21" s="211"/>
      <c r="F21" s="16" t="str">
        <f t="shared" si="0"/>
        <v/>
      </c>
      <c r="G21" s="58" t="str">
        <f t="shared" si="1"/>
        <v/>
      </c>
      <c r="H21" s="342" t="b">
        <f t="shared" si="2"/>
        <v>0</v>
      </c>
      <c r="I21" s="343">
        <f t="shared" si="3"/>
        <v>1</v>
      </c>
    </row>
    <row r="22" spans="1:9">
      <c r="A22" s="37">
        <v>11</v>
      </c>
      <c r="B22" s="159"/>
      <c r="C22" s="6"/>
      <c r="D22" s="6"/>
      <c r="E22" s="211"/>
      <c r="F22" s="16" t="str">
        <f t="shared" si="0"/>
        <v/>
      </c>
      <c r="G22" s="58" t="str">
        <f t="shared" si="1"/>
        <v/>
      </c>
      <c r="H22" s="342" t="b">
        <f t="shared" si="2"/>
        <v>0</v>
      </c>
      <c r="I22" s="343">
        <f t="shared" si="3"/>
        <v>1</v>
      </c>
    </row>
    <row r="23" spans="1:9">
      <c r="A23" s="37">
        <v>12</v>
      </c>
      <c r="B23" s="159"/>
      <c r="C23" s="6"/>
      <c r="D23" s="6"/>
      <c r="E23" s="211"/>
      <c r="F23" s="16" t="str">
        <f t="shared" si="0"/>
        <v/>
      </c>
      <c r="G23" s="58" t="str">
        <f t="shared" si="1"/>
        <v/>
      </c>
      <c r="H23" s="342" t="b">
        <f t="shared" si="2"/>
        <v>0</v>
      </c>
      <c r="I23" s="343">
        <f t="shared" si="3"/>
        <v>1</v>
      </c>
    </row>
    <row r="24" spans="1:9">
      <c r="A24" s="37">
        <v>13</v>
      </c>
      <c r="B24" s="159"/>
      <c r="C24" s="6"/>
      <c r="D24" s="6"/>
      <c r="E24" s="211"/>
      <c r="F24" s="16" t="str">
        <f t="shared" si="0"/>
        <v/>
      </c>
      <c r="G24" s="58" t="str">
        <f t="shared" si="1"/>
        <v/>
      </c>
      <c r="H24" s="342" t="b">
        <f t="shared" si="2"/>
        <v>0</v>
      </c>
      <c r="I24" s="343">
        <f t="shared" si="3"/>
        <v>1</v>
      </c>
    </row>
    <row r="25" spans="1:9">
      <c r="A25" s="37">
        <v>14</v>
      </c>
      <c r="B25" s="159"/>
      <c r="C25" s="6"/>
      <c r="D25" s="6"/>
      <c r="E25" s="211"/>
      <c r="F25" s="16" t="str">
        <f t="shared" si="0"/>
        <v/>
      </c>
      <c r="G25" s="58" t="str">
        <f t="shared" si="1"/>
        <v/>
      </c>
      <c r="H25" s="342" t="b">
        <f t="shared" si="2"/>
        <v>0</v>
      </c>
      <c r="I25" s="343">
        <f t="shared" si="3"/>
        <v>1</v>
      </c>
    </row>
    <row r="26" spans="1:9">
      <c r="A26" s="37">
        <v>15</v>
      </c>
      <c r="B26" s="159"/>
      <c r="C26" s="6"/>
      <c r="D26" s="6"/>
      <c r="E26" s="211"/>
      <c r="F26" s="16" t="str">
        <f t="shared" si="0"/>
        <v/>
      </c>
      <c r="G26" s="58" t="str">
        <f t="shared" si="1"/>
        <v/>
      </c>
      <c r="H26" s="342" t="b">
        <f t="shared" si="2"/>
        <v>0</v>
      </c>
      <c r="I26" s="343">
        <f t="shared" si="3"/>
        <v>1</v>
      </c>
    </row>
    <row r="27" spans="1:9">
      <c r="A27" s="37">
        <v>16</v>
      </c>
      <c r="B27" s="159"/>
      <c r="C27" s="6"/>
      <c r="D27" s="6"/>
      <c r="E27" s="211"/>
      <c r="F27" s="16" t="str">
        <f t="shared" si="0"/>
        <v/>
      </c>
      <c r="G27" s="58" t="str">
        <f t="shared" si="1"/>
        <v/>
      </c>
      <c r="H27" s="342" t="b">
        <f t="shared" si="2"/>
        <v>0</v>
      </c>
      <c r="I27" s="343">
        <f t="shared" si="3"/>
        <v>1</v>
      </c>
    </row>
    <row r="28" spans="1:9">
      <c r="A28" s="37">
        <v>17</v>
      </c>
      <c r="B28" s="159"/>
      <c r="C28" s="6"/>
      <c r="D28" s="6"/>
      <c r="E28" s="211"/>
      <c r="F28" s="16" t="str">
        <f t="shared" si="0"/>
        <v/>
      </c>
      <c r="G28" s="58" t="str">
        <f t="shared" si="1"/>
        <v/>
      </c>
      <c r="H28" s="342" t="b">
        <f t="shared" si="2"/>
        <v>0</v>
      </c>
      <c r="I28" s="343">
        <f t="shared" si="3"/>
        <v>1</v>
      </c>
    </row>
    <row r="29" spans="1:9">
      <c r="A29" s="37">
        <v>18</v>
      </c>
      <c r="B29" s="159"/>
      <c r="C29" s="6"/>
      <c r="D29" s="6"/>
      <c r="E29" s="211"/>
      <c r="F29" s="16" t="str">
        <f t="shared" si="0"/>
        <v/>
      </c>
      <c r="G29" s="58" t="str">
        <f t="shared" si="1"/>
        <v/>
      </c>
      <c r="H29" s="342" t="b">
        <f t="shared" si="2"/>
        <v>0</v>
      </c>
      <c r="I29" s="343">
        <f t="shared" si="3"/>
        <v>1</v>
      </c>
    </row>
    <row r="30" spans="1:9">
      <c r="A30" s="37">
        <v>19</v>
      </c>
      <c r="B30" s="159"/>
      <c r="C30" s="6"/>
      <c r="D30" s="6"/>
      <c r="E30" s="211"/>
      <c r="F30" s="16" t="str">
        <f t="shared" si="0"/>
        <v/>
      </c>
      <c r="G30" s="58" t="str">
        <f t="shared" si="1"/>
        <v/>
      </c>
      <c r="H30" s="342" t="b">
        <f t="shared" si="2"/>
        <v>0</v>
      </c>
      <c r="I30" s="343">
        <f t="shared" si="3"/>
        <v>1</v>
      </c>
    </row>
    <row r="31" spans="1:9">
      <c r="A31" s="37">
        <v>20</v>
      </c>
      <c r="B31" s="159"/>
      <c r="C31" s="6"/>
      <c r="D31" s="6"/>
      <c r="E31" s="211"/>
      <c r="F31" s="16" t="str">
        <f t="shared" si="0"/>
        <v/>
      </c>
      <c r="G31" s="58" t="str">
        <f t="shared" si="1"/>
        <v/>
      </c>
      <c r="H31" s="342" t="b">
        <f t="shared" si="2"/>
        <v>0</v>
      </c>
      <c r="I31" s="343">
        <f t="shared" si="3"/>
        <v>1</v>
      </c>
    </row>
    <row r="32" spans="1:9">
      <c r="A32" s="37">
        <v>21</v>
      </c>
      <c r="B32" s="159"/>
      <c r="C32" s="6"/>
      <c r="D32" s="6"/>
      <c r="E32" s="211"/>
      <c r="F32" s="16" t="str">
        <f t="shared" si="0"/>
        <v/>
      </c>
      <c r="G32" s="58" t="str">
        <f t="shared" si="1"/>
        <v/>
      </c>
      <c r="H32" s="342" t="b">
        <f t="shared" si="2"/>
        <v>0</v>
      </c>
      <c r="I32" s="343">
        <f t="shared" si="3"/>
        <v>1</v>
      </c>
    </row>
    <row r="33" spans="1:9">
      <c r="A33" s="37">
        <v>22</v>
      </c>
      <c r="B33" s="159"/>
      <c r="C33" s="6"/>
      <c r="D33" s="6"/>
      <c r="E33" s="211"/>
      <c r="F33" s="16" t="str">
        <f t="shared" si="0"/>
        <v/>
      </c>
      <c r="G33" s="58" t="str">
        <f t="shared" si="1"/>
        <v/>
      </c>
      <c r="H33" s="342" t="b">
        <f t="shared" si="2"/>
        <v>0</v>
      </c>
      <c r="I33" s="343">
        <f t="shared" si="3"/>
        <v>1</v>
      </c>
    </row>
    <row r="34" spans="1:9">
      <c r="A34" s="37">
        <v>23</v>
      </c>
      <c r="B34" s="159"/>
      <c r="C34" s="6"/>
      <c r="D34" s="6"/>
      <c r="E34" s="211"/>
      <c r="F34" s="16" t="str">
        <f t="shared" si="0"/>
        <v/>
      </c>
      <c r="G34" s="58" t="str">
        <f t="shared" si="1"/>
        <v/>
      </c>
      <c r="H34" s="342" t="b">
        <f t="shared" si="2"/>
        <v>0</v>
      </c>
      <c r="I34" s="343">
        <f t="shared" si="3"/>
        <v>1</v>
      </c>
    </row>
    <row r="35" spans="1:9">
      <c r="A35" s="37">
        <v>24</v>
      </c>
      <c r="B35" s="159"/>
      <c r="C35" s="6"/>
      <c r="D35" s="6"/>
      <c r="E35" s="211"/>
      <c r="F35" s="16" t="str">
        <f t="shared" si="0"/>
        <v/>
      </c>
      <c r="G35" s="58" t="str">
        <f t="shared" si="1"/>
        <v/>
      </c>
      <c r="H35" s="342" t="b">
        <f t="shared" si="2"/>
        <v>0</v>
      </c>
      <c r="I35" s="343">
        <f t="shared" si="3"/>
        <v>1</v>
      </c>
    </row>
    <row r="36" spans="1:9">
      <c r="A36" s="37">
        <v>25</v>
      </c>
      <c r="B36" s="159"/>
      <c r="C36" s="6"/>
      <c r="D36" s="6"/>
      <c r="E36" s="211"/>
      <c r="F36" s="16" t="str">
        <f t="shared" si="0"/>
        <v/>
      </c>
      <c r="G36" s="58" t="str">
        <f t="shared" si="1"/>
        <v/>
      </c>
      <c r="H36" s="342" t="b">
        <f t="shared" si="2"/>
        <v>0</v>
      </c>
      <c r="I36" s="343">
        <f t="shared" si="3"/>
        <v>1</v>
      </c>
    </row>
    <row r="37" spans="1:9">
      <c r="A37" s="37">
        <v>26</v>
      </c>
      <c r="B37" s="159"/>
      <c r="C37" s="6"/>
      <c r="D37" s="6"/>
      <c r="E37" s="211"/>
      <c r="F37" s="16" t="str">
        <f t="shared" si="0"/>
        <v/>
      </c>
      <c r="G37" s="58" t="str">
        <f t="shared" si="1"/>
        <v/>
      </c>
      <c r="H37" s="342" t="b">
        <f t="shared" si="2"/>
        <v>0</v>
      </c>
      <c r="I37" s="343">
        <f t="shared" si="3"/>
        <v>1</v>
      </c>
    </row>
    <row r="38" spans="1:9">
      <c r="A38" s="37">
        <v>27</v>
      </c>
      <c r="B38" s="159"/>
      <c r="C38" s="6"/>
      <c r="D38" s="6"/>
      <c r="E38" s="211"/>
      <c r="F38" s="16" t="str">
        <f t="shared" si="0"/>
        <v/>
      </c>
      <c r="G38" s="58" t="str">
        <f t="shared" si="1"/>
        <v/>
      </c>
      <c r="H38" s="342" t="b">
        <f t="shared" si="2"/>
        <v>0</v>
      </c>
      <c r="I38" s="343">
        <f t="shared" si="3"/>
        <v>1</v>
      </c>
    </row>
    <row r="39" spans="1:9">
      <c r="A39" s="37">
        <v>28</v>
      </c>
      <c r="B39" s="159"/>
      <c r="C39" s="6"/>
      <c r="D39" s="6"/>
      <c r="E39" s="211"/>
      <c r="F39" s="16" t="str">
        <f t="shared" si="0"/>
        <v/>
      </c>
      <c r="G39" s="58" t="str">
        <f t="shared" si="1"/>
        <v/>
      </c>
      <c r="H39" s="342" t="b">
        <f t="shared" si="2"/>
        <v>0</v>
      </c>
      <c r="I39" s="343">
        <f t="shared" si="3"/>
        <v>1</v>
      </c>
    </row>
    <row r="40" spans="1:9">
      <c r="A40" s="37">
        <v>29</v>
      </c>
      <c r="B40" s="159"/>
      <c r="C40" s="6"/>
      <c r="D40" s="6"/>
      <c r="E40" s="211"/>
      <c r="F40" s="16" t="str">
        <f t="shared" si="0"/>
        <v/>
      </c>
      <c r="G40" s="58" t="str">
        <f t="shared" si="1"/>
        <v/>
      </c>
      <c r="H40" s="342" t="b">
        <f t="shared" si="2"/>
        <v>0</v>
      </c>
      <c r="I40" s="343">
        <f t="shared" si="3"/>
        <v>1</v>
      </c>
    </row>
    <row r="41" spans="1:9">
      <c r="A41" s="37">
        <v>30</v>
      </c>
      <c r="B41" s="159"/>
      <c r="C41" s="6"/>
      <c r="D41" s="6"/>
      <c r="E41" s="211"/>
      <c r="F41" s="16" t="str">
        <f t="shared" si="0"/>
        <v/>
      </c>
      <c r="G41" s="58" t="str">
        <f t="shared" si="1"/>
        <v/>
      </c>
      <c r="H41" s="342" t="b">
        <f t="shared" si="2"/>
        <v>0</v>
      </c>
      <c r="I41" s="343">
        <f t="shared" si="3"/>
        <v>1</v>
      </c>
    </row>
    <row r="42" spans="1:9">
      <c r="A42" s="37">
        <v>31</v>
      </c>
      <c r="B42" s="159"/>
      <c r="C42" s="6"/>
      <c r="D42" s="6"/>
      <c r="E42" s="211"/>
      <c r="F42" s="16" t="str">
        <f t="shared" si="0"/>
        <v/>
      </c>
      <c r="G42" s="58" t="str">
        <f t="shared" si="1"/>
        <v/>
      </c>
      <c r="H42" s="342" t="b">
        <f t="shared" si="2"/>
        <v>0</v>
      </c>
      <c r="I42" s="343">
        <f t="shared" si="3"/>
        <v>1</v>
      </c>
    </row>
    <row r="43" spans="1:9">
      <c r="A43" s="37">
        <v>32</v>
      </c>
      <c r="B43" s="159"/>
      <c r="C43" s="6"/>
      <c r="D43" s="6"/>
      <c r="E43" s="211"/>
      <c r="F43" s="16" t="str">
        <f t="shared" si="0"/>
        <v/>
      </c>
      <c r="G43" s="58" t="str">
        <f t="shared" si="1"/>
        <v/>
      </c>
      <c r="H43" s="342" t="b">
        <f t="shared" si="2"/>
        <v>0</v>
      </c>
      <c r="I43" s="343">
        <f t="shared" si="3"/>
        <v>1</v>
      </c>
    </row>
    <row r="44" spans="1:9">
      <c r="A44" s="37">
        <v>33</v>
      </c>
      <c r="B44" s="159"/>
      <c r="C44" s="6"/>
      <c r="D44" s="6"/>
      <c r="E44" s="211"/>
      <c r="F44" s="16" t="str">
        <f t="shared" si="0"/>
        <v/>
      </c>
      <c r="G44" s="58" t="str">
        <f t="shared" ref="G44:G75" si="4">IF(OR($C44="",,$E44="",$E44&gt;an_final),"",IF($E44&gt;=an_initial,1,""))</f>
        <v/>
      </c>
      <c r="H44" s="342" t="b">
        <f t="shared" si="2"/>
        <v>0</v>
      </c>
      <c r="I44" s="343">
        <f t="shared" ref="I44:I75" si="5">LEN(C44)-LEN(SUBSTITUTE(C44,",",""))+1</f>
        <v>1</v>
      </c>
    </row>
    <row r="45" spans="1:9">
      <c r="A45" s="37">
        <v>34</v>
      </c>
      <c r="B45" s="159"/>
      <c r="C45" s="6"/>
      <c r="D45" s="6"/>
      <c r="E45" s="211"/>
      <c r="F45" s="16" t="str">
        <f t="shared" si="0"/>
        <v/>
      </c>
      <c r="G45" s="58" t="str">
        <f t="shared" si="4"/>
        <v/>
      </c>
      <c r="H45" s="342" t="b">
        <f t="shared" si="2"/>
        <v>0</v>
      </c>
      <c r="I45" s="343">
        <f t="shared" si="5"/>
        <v>1</v>
      </c>
    </row>
    <row r="46" spans="1:9">
      <c r="A46" s="37">
        <v>35</v>
      </c>
      <c r="B46" s="159"/>
      <c r="C46" s="6"/>
      <c r="D46" s="6"/>
      <c r="E46" s="211"/>
      <c r="F46" s="16" t="str">
        <f t="shared" si="0"/>
        <v/>
      </c>
      <c r="G46" s="58" t="str">
        <f t="shared" si="4"/>
        <v/>
      </c>
      <c r="H46" s="342" t="b">
        <f t="shared" si="2"/>
        <v>0</v>
      </c>
      <c r="I46" s="343">
        <f t="shared" si="5"/>
        <v>1</v>
      </c>
    </row>
    <row r="47" spans="1:9">
      <c r="A47" s="37">
        <v>36</v>
      </c>
      <c r="B47" s="159"/>
      <c r="C47" s="6"/>
      <c r="D47" s="6"/>
      <c r="E47" s="211"/>
      <c r="F47" s="16" t="str">
        <f t="shared" si="0"/>
        <v/>
      </c>
      <c r="G47" s="58" t="str">
        <f t="shared" si="4"/>
        <v/>
      </c>
      <c r="H47" s="342" t="b">
        <f t="shared" si="2"/>
        <v>0</v>
      </c>
      <c r="I47" s="343">
        <f t="shared" si="5"/>
        <v>1</v>
      </c>
    </row>
    <row r="48" spans="1:9">
      <c r="A48" s="37">
        <v>37</v>
      </c>
      <c r="B48" s="159"/>
      <c r="C48" s="6"/>
      <c r="D48" s="6"/>
      <c r="E48" s="211"/>
      <c r="F48" s="16" t="str">
        <f t="shared" si="0"/>
        <v/>
      </c>
      <c r="G48" s="58" t="str">
        <f t="shared" si="4"/>
        <v/>
      </c>
      <c r="H48" s="342" t="b">
        <f t="shared" si="2"/>
        <v>0</v>
      </c>
      <c r="I48" s="343">
        <f t="shared" si="5"/>
        <v>1</v>
      </c>
    </row>
    <row r="49" spans="1:9">
      <c r="A49" s="37">
        <v>38</v>
      </c>
      <c r="B49" s="159"/>
      <c r="C49" s="6"/>
      <c r="D49" s="6"/>
      <c r="E49" s="211"/>
      <c r="F49" s="16" t="str">
        <f t="shared" si="0"/>
        <v/>
      </c>
      <c r="G49" s="58" t="str">
        <f t="shared" si="4"/>
        <v/>
      </c>
      <c r="H49" s="342" t="b">
        <f t="shared" si="2"/>
        <v>0</v>
      </c>
      <c r="I49" s="343">
        <f t="shared" si="5"/>
        <v>1</v>
      </c>
    </row>
    <row r="50" spans="1:9">
      <c r="A50" s="37">
        <v>39</v>
      </c>
      <c r="B50" s="159"/>
      <c r="C50" s="6"/>
      <c r="D50" s="6"/>
      <c r="E50" s="211"/>
      <c r="F50" s="16" t="str">
        <f t="shared" si="0"/>
        <v/>
      </c>
      <c r="G50" s="58" t="str">
        <f t="shared" si="4"/>
        <v/>
      </c>
      <c r="H50" s="342" t="b">
        <f t="shared" si="2"/>
        <v>0</v>
      </c>
      <c r="I50" s="343">
        <f t="shared" si="5"/>
        <v>1</v>
      </c>
    </row>
    <row r="51" spans="1:9">
      <c r="A51" s="37">
        <v>40</v>
      </c>
      <c r="B51" s="159"/>
      <c r="C51" s="6"/>
      <c r="D51" s="6"/>
      <c r="E51" s="211"/>
      <c r="F51" s="16" t="str">
        <f t="shared" si="0"/>
        <v/>
      </c>
      <c r="G51" s="58" t="str">
        <f t="shared" si="4"/>
        <v/>
      </c>
      <c r="H51" s="342" t="b">
        <f t="shared" si="2"/>
        <v>0</v>
      </c>
      <c r="I51" s="343">
        <f t="shared" si="5"/>
        <v>1</v>
      </c>
    </row>
    <row r="52" spans="1:9">
      <c r="A52" s="37">
        <v>41</v>
      </c>
      <c r="B52" s="159"/>
      <c r="C52" s="6"/>
      <c r="D52" s="6"/>
      <c r="E52" s="211"/>
      <c r="F52" s="16" t="str">
        <f t="shared" si="0"/>
        <v/>
      </c>
      <c r="G52" s="58" t="str">
        <f t="shared" si="4"/>
        <v/>
      </c>
      <c r="H52" s="342" t="b">
        <f t="shared" si="2"/>
        <v>0</v>
      </c>
      <c r="I52" s="343">
        <f t="shared" si="5"/>
        <v>1</v>
      </c>
    </row>
    <row r="53" spans="1:9">
      <c r="A53" s="37">
        <v>42</v>
      </c>
      <c r="B53" s="159"/>
      <c r="C53" s="6"/>
      <c r="D53" s="6"/>
      <c r="E53" s="211"/>
      <c r="F53" s="16" t="str">
        <f t="shared" si="0"/>
        <v/>
      </c>
      <c r="G53" s="58" t="str">
        <f t="shared" si="4"/>
        <v/>
      </c>
      <c r="H53" s="342" t="b">
        <f t="shared" si="2"/>
        <v>0</v>
      </c>
      <c r="I53" s="343">
        <f t="shared" si="5"/>
        <v>1</v>
      </c>
    </row>
    <row r="54" spans="1:9">
      <c r="A54" s="37">
        <v>43</v>
      </c>
      <c r="B54" s="159"/>
      <c r="C54" s="6"/>
      <c r="D54" s="6"/>
      <c r="E54" s="211"/>
      <c r="F54" s="16" t="str">
        <f t="shared" si="0"/>
        <v/>
      </c>
      <c r="G54" s="58" t="str">
        <f t="shared" si="4"/>
        <v/>
      </c>
      <c r="H54" s="342" t="b">
        <f t="shared" si="2"/>
        <v>0</v>
      </c>
      <c r="I54" s="343">
        <f t="shared" si="5"/>
        <v>1</v>
      </c>
    </row>
    <row r="55" spans="1:9">
      <c r="A55" s="37">
        <v>44</v>
      </c>
      <c r="B55" s="159"/>
      <c r="C55" s="6"/>
      <c r="D55" s="6"/>
      <c r="E55" s="211"/>
      <c r="F55" s="16" t="str">
        <f t="shared" si="0"/>
        <v/>
      </c>
      <c r="G55" s="58" t="str">
        <f t="shared" si="4"/>
        <v/>
      </c>
      <c r="H55" s="342" t="b">
        <f t="shared" si="2"/>
        <v>0</v>
      </c>
      <c r="I55" s="343">
        <f t="shared" si="5"/>
        <v>1</v>
      </c>
    </row>
    <row r="56" spans="1:9">
      <c r="A56" s="37">
        <v>45</v>
      </c>
      <c r="B56" s="159"/>
      <c r="C56" s="6"/>
      <c r="D56" s="6"/>
      <c r="E56" s="211"/>
      <c r="F56" s="16" t="str">
        <f t="shared" si="0"/>
        <v/>
      </c>
      <c r="G56" s="58" t="str">
        <f t="shared" si="4"/>
        <v/>
      </c>
      <c r="H56" s="342" t="b">
        <f t="shared" si="2"/>
        <v>0</v>
      </c>
      <c r="I56" s="343">
        <f t="shared" si="5"/>
        <v>1</v>
      </c>
    </row>
    <row r="57" spans="1:9">
      <c r="A57" s="37">
        <v>46</v>
      </c>
      <c r="B57" s="159"/>
      <c r="C57" s="6"/>
      <c r="D57" s="6"/>
      <c r="E57" s="211"/>
      <c r="F57" s="16" t="str">
        <f t="shared" si="0"/>
        <v/>
      </c>
      <c r="G57" s="58" t="str">
        <f t="shared" si="4"/>
        <v/>
      </c>
      <c r="H57" s="342" t="b">
        <f t="shared" si="2"/>
        <v>0</v>
      </c>
      <c r="I57" s="343">
        <f t="shared" si="5"/>
        <v>1</v>
      </c>
    </row>
    <row r="58" spans="1:9">
      <c r="A58" s="37">
        <v>47</v>
      </c>
      <c r="B58" s="159"/>
      <c r="C58" s="6"/>
      <c r="D58" s="6"/>
      <c r="E58" s="211"/>
      <c r="F58" s="16" t="str">
        <f t="shared" si="0"/>
        <v/>
      </c>
      <c r="G58" s="58" t="str">
        <f t="shared" si="4"/>
        <v/>
      </c>
      <c r="H58" s="342" t="b">
        <f t="shared" si="2"/>
        <v>0</v>
      </c>
      <c r="I58" s="343">
        <f t="shared" si="5"/>
        <v>1</v>
      </c>
    </row>
    <row r="59" spans="1:9">
      <c r="A59" s="37">
        <v>48</v>
      </c>
      <c r="B59" s="159"/>
      <c r="C59" s="6"/>
      <c r="D59" s="6"/>
      <c r="E59" s="211"/>
      <c r="F59" s="16" t="str">
        <f t="shared" si="0"/>
        <v/>
      </c>
      <c r="G59" s="58" t="str">
        <f t="shared" si="4"/>
        <v/>
      </c>
      <c r="H59" s="342" t="b">
        <f t="shared" si="2"/>
        <v>0</v>
      </c>
      <c r="I59" s="343">
        <f t="shared" si="5"/>
        <v>1</v>
      </c>
    </row>
    <row r="60" spans="1:9">
      <c r="A60" s="37">
        <v>49</v>
      </c>
      <c r="B60" s="159"/>
      <c r="C60" s="6"/>
      <c r="D60" s="6"/>
      <c r="E60" s="211"/>
      <c r="F60" s="16" t="str">
        <f t="shared" si="0"/>
        <v/>
      </c>
      <c r="G60" s="58" t="str">
        <f t="shared" si="4"/>
        <v/>
      </c>
      <c r="H60" s="342" t="b">
        <f t="shared" si="2"/>
        <v>0</v>
      </c>
      <c r="I60" s="343">
        <f t="shared" si="5"/>
        <v>1</v>
      </c>
    </row>
    <row r="61" spans="1:9">
      <c r="A61" s="37">
        <v>50</v>
      </c>
      <c r="B61" s="159"/>
      <c r="C61" s="6"/>
      <c r="D61" s="6"/>
      <c r="E61" s="211"/>
      <c r="F61" s="16" t="str">
        <f t="shared" si="0"/>
        <v/>
      </c>
      <c r="G61" s="58" t="str">
        <f t="shared" si="4"/>
        <v/>
      </c>
      <c r="H61" s="342" t="b">
        <f t="shared" si="2"/>
        <v>0</v>
      </c>
      <c r="I61" s="343">
        <f t="shared" si="5"/>
        <v>1</v>
      </c>
    </row>
    <row r="62" spans="1:9">
      <c r="A62" s="37">
        <v>51</v>
      </c>
      <c r="B62" s="159"/>
      <c r="C62" s="6"/>
      <c r="D62" s="6"/>
      <c r="E62" s="211"/>
      <c r="F62" s="16" t="str">
        <f t="shared" si="0"/>
        <v/>
      </c>
      <c r="G62" s="58" t="str">
        <f t="shared" si="4"/>
        <v/>
      </c>
      <c r="H62" s="342" t="b">
        <f t="shared" si="2"/>
        <v>0</v>
      </c>
      <c r="I62" s="343">
        <f t="shared" si="5"/>
        <v>1</v>
      </c>
    </row>
    <row r="63" spans="1:9">
      <c r="A63" s="37">
        <v>52</v>
      </c>
      <c r="B63" s="159"/>
      <c r="C63" s="6"/>
      <c r="D63" s="6"/>
      <c r="E63" s="211"/>
      <c r="F63" s="16" t="str">
        <f t="shared" si="0"/>
        <v/>
      </c>
      <c r="G63" s="58" t="str">
        <f t="shared" si="4"/>
        <v/>
      </c>
      <c r="H63" s="342" t="b">
        <f t="shared" si="2"/>
        <v>0</v>
      </c>
      <c r="I63" s="343">
        <f t="shared" si="5"/>
        <v>1</v>
      </c>
    </row>
    <row r="64" spans="1:9">
      <c r="A64" s="37">
        <v>53</v>
      </c>
      <c r="B64" s="159"/>
      <c r="C64" s="6"/>
      <c r="D64" s="6"/>
      <c r="E64" s="211"/>
      <c r="F64" s="16" t="str">
        <f t="shared" si="0"/>
        <v/>
      </c>
      <c r="G64" s="58" t="str">
        <f t="shared" si="4"/>
        <v/>
      </c>
      <c r="H64" s="342" t="b">
        <f t="shared" si="2"/>
        <v>0</v>
      </c>
      <c r="I64" s="343">
        <f t="shared" si="5"/>
        <v>1</v>
      </c>
    </row>
    <row r="65" spans="1:9">
      <c r="A65" s="37">
        <v>54</v>
      </c>
      <c r="B65" s="159"/>
      <c r="C65" s="6"/>
      <c r="D65" s="6"/>
      <c r="E65" s="211"/>
      <c r="F65" s="16" t="str">
        <f t="shared" si="0"/>
        <v/>
      </c>
      <c r="G65" s="58" t="str">
        <f t="shared" si="4"/>
        <v/>
      </c>
      <c r="H65" s="342" t="b">
        <f t="shared" si="2"/>
        <v>0</v>
      </c>
      <c r="I65" s="343">
        <f t="shared" si="5"/>
        <v>1</v>
      </c>
    </row>
    <row r="66" spans="1:9">
      <c r="A66" s="37">
        <v>55</v>
      </c>
      <c r="B66" s="159"/>
      <c r="C66" s="6"/>
      <c r="D66" s="6"/>
      <c r="E66" s="211"/>
      <c r="F66" s="16" t="str">
        <f t="shared" si="0"/>
        <v/>
      </c>
      <c r="G66" s="58" t="str">
        <f t="shared" si="4"/>
        <v/>
      </c>
      <c r="H66" s="342" t="b">
        <f t="shared" si="2"/>
        <v>0</v>
      </c>
      <c r="I66" s="343">
        <f t="shared" si="5"/>
        <v>1</v>
      </c>
    </row>
    <row r="67" spans="1:9">
      <c r="A67" s="37">
        <v>56</v>
      </c>
      <c r="B67" s="159"/>
      <c r="C67" s="6"/>
      <c r="D67" s="6"/>
      <c r="E67" s="211"/>
      <c r="F67" s="16" t="str">
        <f t="shared" si="0"/>
        <v/>
      </c>
      <c r="G67" s="58" t="str">
        <f t="shared" si="4"/>
        <v/>
      </c>
      <c r="H67" s="342" t="b">
        <f t="shared" si="2"/>
        <v>0</v>
      </c>
      <c r="I67" s="343">
        <f t="shared" si="5"/>
        <v>1</v>
      </c>
    </row>
    <row r="68" spans="1:9">
      <c r="A68" s="37">
        <v>57</v>
      </c>
      <c r="B68" s="159"/>
      <c r="C68" s="6"/>
      <c r="D68" s="6"/>
      <c r="E68" s="211"/>
      <c r="F68" s="16" t="str">
        <f t="shared" si="0"/>
        <v/>
      </c>
      <c r="G68" s="58" t="str">
        <f t="shared" si="4"/>
        <v/>
      </c>
      <c r="H68" s="342" t="b">
        <f t="shared" si="2"/>
        <v>0</v>
      </c>
      <c r="I68" s="343">
        <f t="shared" si="5"/>
        <v>1</v>
      </c>
    </row>
    <row r="69" spans="1:9">
      <c r="A69" s="37">
        <v>58</v>
      </c>
      <c r="B69" s="159"/>
      <c r="C69" s="6"/>
      <c r="D69" s="6"/>
      <c r="E69" s="211"/>
      <c r="F69" s="16" t="str">
        <f t="shared" si="0"/>
        <v/>
      </c>
      <c r="G69" s="58" t="str">
        <f t="shared" si="4"/>
        <v/>
      </c>
      <c r="H69" s="342" t="b">
        <f t="shared" si="2"/>
        <v>0</v>
      </c>
      <c r="I69" s="343">
        <f t="shared" si="5"/>
        <v>1</v>
      </c>
    </row>
    <row r="70" spans="1:9">
      <c r="A70" s="37">
        <v>59</v>
      </c>
      <c r="B70" s="159"/>
      <c r="C70" s="6"/>
      <c r="D70" s="6"/>
      <c r="E70" s="211"/>
      <c r="F70" s="16" t="str">
        <f t="shared" si="0"/>
        <v/>
      </c>
      <c r="G70" s="58" t="str">
        <f t="shared" si="4"/>
        <v/>
      </c>
      <c r="H70" s="342" t="b">
        <f t="shared" si="2"/>
        <v>0</v>
      </c>
      <c r="I70" s="343">
        <f t="shared" si="5"/>
        <v>1</v>
      </c>
    </row>
    <row r="71" spans="1:9">
      <c r="A71" s="37">
        <v>60</v>
      </c>
      <c r="B71" s="159"/>
      <c r="C71" s="6"/>
      <c r="D71" s="6"/>
      <c r="E71" s="211"/>
      <c r="F71" s="16" t="str">
        <f t="shared" si="0"/>
        <v/>
      </c>
      <c r="G71" s="58" t="str">
        <f t="shared" si="4"/>
        <v/>
      </c>
      <c r="H71" s="342" t="b">
        <f t="shared" si="2"/>
        <v>0</v>
      </c>
      <c r="I71" s="343">
        <f t="shared" si="5"/>
        <v>1</v>
      </c>
    </row>
    <row r="72" spans="1:9">
      <c r="A72" s="37">
        <v>61</v>
      </c>
      <c r="B72" s="159"/>
      <c r="C72" s="6"/>
      <c r="D72" s="6"/>
      <c r="E72" s="211"/>
      <c r="F72" s="16" t="str">
        <f t="shared" si="0"/>
        <v/>
      </c>
      <c r="G72" s="58" t="str">
        <f t="shared" si="4"/>
        <v/>
      </c>
      <c r="H72" s="342" t="b">
        <f t="shared" si="2"/>
        <v>0</v>
      </c>
      <c r="I72" s="343">
        <f t="shared" si="5"/>
        <v>1</v>
      </c>
    </row>
    <row r="73" spans="1:9">
      <c r="A73" s="37">
        <v>62</v>
      </c>
      <c r="B73" s="159"/>
      <c r="C73" s="6"/>
      <c r="D73" s="6"/>
      <c r="E73" s="211"/>
      <c r="F73" s="16" t="str">
        <f t="shared" si="0"/>
        <v/>
      </c>
      <c r="G73" s="58" t="str">
        <f t="shared" si="4"/>
        <v/>
      </c>
      <c r="H73" s="342" t="b">
        <f t="shared" si="2"/>
        <v>0</v>
      </c>
      <c r="I73" s="343">
        <f t="shared" si="5"/>
        <v>1</v>
      </c>
    </row>
    <row r="74" spans="1:9">
      <c r="A74" s="37">
        <v>63</v>
      </c>
      <c r="B74" s="159"/>
      <c r="C74" s="6"/>
      <c r="D74" s="6"/>
      <c r="E74" s="211"/>
      <c r="F74" s="16" t="str">
        <f t="shared" si="0"/>
        <v/>
      </c>
      <c r="G74" s="58" t="str">
        <f t="shared" si="4"/>
        <v/>
      </c>
      <c r="H74" s="342" t="b">
        <f t="shared" si="2"/>
        <v>0</v>
      </c>
      <c r="I74" s="343">
        <f t="shared" si="5"/>
        <v>1</v>
      </c>
    </row>
    <row r="75" spans="1:9">
      <c r="A75" s="37">
        <v>64</v>
      </c>
      <c r="B75" s="159"/>
      <c r="C75" s="6"/>
      <c r="D75" s="6"/>
      <c r="E75" s="211"/>
      <c r="F75" s="16" t="str">
        <f t="shared" si="0"/>
        <v/>
      </c>
      <c r="G75" s="58" t="str">
        <f t="shared" si="4"/>
        <v/>
      </c>
      <c r="H75" s="342" t="b">
        <f t="shared" si="2"/>
        <v>0</v>
      </c>
      <c r="I75" s="343">
        <f t="shared" si="5"/>
        <v>1</v>
      </c>
    </row>
    <row r="76" spans="1:9">
      <c r="A76" s="37">
        <v>65</v>
      </c>
      <c r="B76" s="159"/>
      <c r="C76" s="6"/>
      <c r="D76" s="6"/>
      <c r="E76" s="211"/>
      <c r="F76" s="16" t="str">
        <f t="shared" ref="F76:F139" si="6">IF(OR($C76="",$E76&lt;an_initial,$E76&gt;an_final),"",G76*(HLOOKUP(D76,iii2punctaje,2,FALSE)))</f>
        <v/>
      </c>
      <c r="G76" s="58" t="str">
        <f t="shared" ref="G76:G110" si="7">IF(OR($C76="",,$E76="",$E76&gt;an_final),"",IF($E76&gt;=an_initial,1,""))</f>
        <v/>
      </c>
      <c r="H76" s="342" t="b">
        <f t="shared" ref="H76:H110" si="8">IF(nume_candidat="",FALSE,ISNUMBER(SEARCH(nume_candidat,$C76)))</f>
        <v>0</v>
      </c>
      <c r="I76" s="343">
        <f t="shared" ref="I76:I110" si="9">LEN(C76)-LEN(SUBSTITUTE(C76,",",""))+1</f>
        <v>1</v>
      </c>
    </row>
    <row r="77" spans="1:9">
      <c r="A77" s="37">
        <v>66</v>
      </c>
      <c r="B77" s="159"/>
      <c r="C77" s="6"/>
      <c r="D77" s="6"/>
      <c r="E77" s="211"/>
      <c r="F77" s="16" t="str">
        <f t="shared" si="6"/>
        <v/>
      </c>
      <c r="G77" s="58" t="str">
        <f t="shared" si="7"/>
        <v/>
      </c>
      <c r="H77" s="342" t="b">
        <f t="shared" si="8"/>
        <v>0</v>
      </c>
      <c r="I77" s="343">
        <f t="shared" si="9"/>
        <v>1</v>
      </c>
    </row>
    <row r="78" spans="1:9">
      <c r="A78" s="37">
        <v>67</v>
      </c>
      <c r="B78" s="159"/>
      <c r="C78" s="6"/>
      <c r="D78" s="6"/>
      <c r="E78" s="211"/>
      <c r="F78" s="16" t="str">
        <f t="shared" si="6"/>
        <v/>
      </c>
      <c r="G78" s="58" t="str">
        <f t="shared" si="7"/>
        <v/>
      </c>
      <c r="H78" s="342" t="b">
        <f t="shared" si="8"/>
        <v>0</v>
      </c>
      <c r="I78" s="343">
        <f t="shared" si="9"/>
        <v>1</v>
      </c>
    </row>
    <row r="79" spans="1:9">
      <c r="A79" s="37">
        <v>68</v>
      </c>
      <c r="B79" s="159"/>
      <c r="C79" s="6"/>
      <c r="D79" s="6"/>
      <c r="E79" s="211"/>
      <c r="F79" s="16" t="str">
        <f t="shared" si="6"/>
        <v/>
      </c>
      <c r="G79" s="58" t="str">
        <f t="shared" si="7"/>
        <v/>
      </c>
      <c r="H79" s="342" t="b">
        <f t="shared" si="8"/>
        <v>0</v>
      </c>
      <c r="I79" s="343">
        <f t="shared" si="9"/>
        <v>1</v>
      </c>
    </row>
    <row r="80" spans="1:9">
      <c r="A80" s="37">
        <v>69</v>
      </c>
      <c r="B80" s="159"/>
      <c r="C80" s="6"/>
      <c r="D80" s="6"/>
      <c r="E80" s="211"/>
      <c r="F80" s="16" t="str">
        <f t="shared" si="6"/>
        <v/>
      </c>
      <c r="G80" s="58" t="str">
        <f t="shared" si="7"/>
        <v/>
      </c>
      <c r="H80" s="342" t="b">
        <f t="shared" si="8"/>
        <v>0</v>
      </c>
      <c r="I80" s="343">
        <f t="shared" si="9"/>
        <v>1</v>
      </c>
    </row>
    <row r="81" spans="1:9">
      <c r="A81" s="37">
        <v>70</v>
      </c>
      <c r="B81" s="159"/>
      <c r="C81" s="6"/>
      <c r="D81" s="6"/>
      <c r="E81" s="211"/>
      <c r="F81" s="16" t="str">
        <f t="shared" si="6"/>
        <v/>
      </c>
      <c r="G81" s="58" t="str">
        <f t="shared" si="7"/>
        <v/>
      </c>
      <c r="H81" s="342" t="b">
        <f t="shared" si="8"/>
        <v>0</v>
      </c>
      <c r="I81" s="343">
        <f t="shared" si="9"/>
        <v>1</v>
      </c>
    </row>
    <row r="82" spans="1:9">
      <c r="A82" s="37">
        <v>71</v>
      </c>
      <c r="B82" s="159"/>
      <c r="C82" s="6"/>
      <c r="D82" s="6"/>
      <c r="E82" s="211"/>
      <c r="F82" s="16" t="str">
        <f t="shared" si="6"/>
        <v/>
      </c>
      <c r="G82" s="58" t="str">
        <f t="shared" si="7"/>
        <v/>
      </c>
      <c r="H82" s="342" t="b">
        <f t="shared" si="8"/>
        <v>0</v>
      </c>
      <c r="I82" s="343">
        <f t="shared" si="9"/>
        <v>1</v>
      </c>
    </row>
    <row r="83" spans="1:9">
      <c r="A83" s="37">
        <v>72</v>
      </c>
      <c r="B83" s="159"/>
      <c r="C83" s="6"/>
      <c r="D83" s="6"/>
      <c r="E83" s="211"/>
      <c r="F83" s="16" t="str">
        <f t="shared" si="6"/>
        <v/>
      </c>
      <c r="G83" s="58" t="str">
        <f t="shared" si="7"/>
        <v/>
      </c>
      <c r="H83" s="342" t="b">
        <f t="shared" si="8"/>
        <v>0</v>
      </c>
      <c r="I83" s="343">
        <f t="shared" si="9"/>
        <v>1</v>
      </c>
    </row>
    <row r="84" spans="1:9">
      <c r="A84" s="37">
        <v>73</v>
      </c>
      <c r="B84" s="159"/>
      <c r="C84" s="6"/>
      <c r="D84" s="6"/>
      <c r="E84" s="211"/>
      <c r="F84" s="16" t="str">
        <f t="shared" si="6"/>
        <v/>
      </c>
      <c r="G84" s="58" t="str">
        <f t="shared" si="7"/>
        <v/>
      </c>
      <c r="H84" s="342" t="b">
        <f t="shared" si="8"/>
        <v>0</v>
      </c>
      <c r="I84" s="343">
        <f t="shared" si="9"/>
        <v>1</v>
      </c>
    </row>
    <row r="85" spans="1:9">
      <c r="A85" s="37">
        <v>74</v>
      </c>
      <c r="B85" s="159"/>
      <c r="C85" s="6"/>
      <c r="D85" s="6"/>
      <c r="E85" s="211"/>
      <c r="F85" s="16" t="str">
        <f t="shared" si="6"/>
        <v/>
      </c>
      <c r="G85" s="58" t="str">
        <f t="shared" si="7"/>
        <v/>
      </c>
      <c r="H85" s="342" t="b">
        <f t="shared" si="8"/>
        <v>0</v>
      </c>
      <c r="I85" s="343">
        <f t="shared" si="9"/>
        <v>1</v>
      </c>
    </row>
    <row r="86" spans="1:9">
      <c r="A86" s="37">
        <v>75</v>
      </c>
      <c r="B86" s="159"/>
      <c r="C86" s="6"/>
      <c r="D86" s="6"/>
      <c r="E86" s="211"/>
      <c r="F86" s="16" t="str">
        <f t="shared" si="6"/>
        <v/>
      </c>
      <c r="G86" s="58" t="str">
        <f t="shared" si="7"/>
        <v/>
      </c>
      <c r="H86" s="342" t="b">
        <f t="shared" si="8"/>
        <v>0</v>
      </c>
      <c r="I86" s="343">
        <f t="shared" si="9"/>
        <v>1</v>
      </c>
    </row>
    <row r="87" spans="1:9">
      <c r="A87" s="37">
        <v>76</v>
      </c>
      <c r="B87" s="159"/>
      <c r="C87" s="6"/>
      <c r="D87" s="6"/>
      <c r="E87" s="211"/>
      <c r="F87" s="16" t="str">
        <f t="shared" si="6"/>
        <v/>
      </c>
      <c r="G87" s="58" t="str">
        <f t="shared" si="7"/>
        <v/>
      </c>
      <c r="H87" s="342" t="b">
        <f t="shared" si="8"/>
        <v>0</v>
      </c>
      <c r="I87" s="343">
        <f t="shared" si="9"/>
        <v>1</v>
      </c>
    </row>
    <row r="88" spans="1:9">
      <c r="A88" s="37">
        <v>77</v>
      </c>
      <c r="B88" s="159"/>
      <c r="C88" s="6"/>
      <c r="D88" s="6"/>
      <c r="E88" s="211"/>
      <c r="F88" s="16" t="str">
        <f t="shared" si="6"/>
        <v/>
      </c>
      <c r="G88" s="58" t="str">
        <f t="shared" si="7"/>
        <v/>
      </c>
      <c r="H88" s="342" t="b">
        <f t="shared" si="8"/>
        <v>0</v>
      </c>
      <c r="I88" s="343">
        <f t="shared" si="9"/>
        <v>1</v>
      </c>
    </row>
    <row r="89" spans="1:9">
      <c r="A89" s="37">
        <v>78</v>
      </c>
      <c r="B89" s="159"/>
      <c r="C89" s="6"/>
      <c r="D89" s="6"/>
      <c r="E89" s="211"/>
      <c r="F89" s="16" t="str">
        <f t="shared" si="6"/>
        <v/>
      </c>
      <c r="G89" s="58" t="str">
        <f t="shared" si="7"/>
        <v/>
      </c>
      <c r="H89" s="342" t="b">
        <f t="shared" si="8"/>
        <v>0</v>
      </c>
      <c r="I89" s="343">
        <f t="shared" si="9"/>
        <v>1</v>
      </c>
    </row>
    <row r="90" spans="1:9">
      <c r="A90" s="37">
        <v>79</v>
      </c>
      <c r="B90" s="159"/>
      <c r="C90" s="6"/>
      <c r="D90" s="6"/>
      <c r="E90" s="211"/>
      <c r="F90" s="16" t="str">
        <f t="shared" si="6"/>
        <v/>
      </c>
      <c r="G90" s="58" t="str">
        <f t="shared" si="7"/>
        <v/>
      </c>
      <c r="H90" s="342" t="b">
        <f t="shared" si="8"/>
        <v>0</v>
      </c>
      <c r="I90" s="343">
        <f t="shared" si="9"/>
        <v>1</v>
      </c>
    </row>
    <row r="91" spans="1:9">
      <c r="A91" s="37">
        <v>80</v>
      </c>
      <c r="B91" s="159"/>
      <c r="C91" s="6"/>
      <c r="D91" s="6"/>
      <c r="E91" s="211"/>
      <c r="F91" s="16" t="str">
        <f t="shared" si="6"/>
        <v/>
      </c>
      <c r="G91" s="58" t="str">
        <f t="shared" si="7"/>
        <v/>
      </c>
      <c r="H91" s="342" t="b">
        <f t="shared" si="8"/>
        <v>0</v>
      </c>
      <c r="I91" s="343">
        <f t="shared" si="9"/>
        <v>1</v>
      </c>
    </row>
    <row r="92" spans="1:9">
      <c r="A92" s="37">
        <v>81</v>
      </c>
      <c r="B92" s="159"/>
      <c r="C92" s="6"/>
      <c r="D92" s="6"/>
      <c r="E92" s="211"/>
      <c r="F92" s="16" t="str">
        <f t="shared" si="6"/>
        <v/>
      </c>
      <c r="G92" s="58" t="str">
        <f t="shared" si="7"/>
        <v/>
      </c>
      <c r="H92" s="342" t="b">
        <f t="shared" si="8"/>
        <v>0</v>
      </c>
      <c r="I92" s="343">
        <f t="shared" si="9"/>
        <v>1</v>
      </c>
    </row>
    <row r="93" spans="1:9">
      <c r="A93" s="37">
        <v>82</v>
      </c>
      <c r="B93" s="159"/>
      <c r="C93" s="6"/>
      <c r="D93" s="6"/>
      <c r="E93" s="211"/>
      <c r="F93" s="16" t="str">
        <f t="shared" si="6"/>
        <v/>
      </c>
      <c r="G93" s="58" t="str">
        <f t="shared" si="7"/>
        <v/>
      </c>
      <c r="H93" s="342" t="b">
        <f t="shared" si="8"/>
        <v>0</v>
      </c>
      <c r="I93" s="343">
        <f t="shared" si="9"/>
        <v>1</v>
      </c>
    </row>
    <row r="94" spans="1:9">
      <c r="A94" s="37">
        <v>83</v>
      </c>
      <c r="B94" s="159"/>
      <c r="C94" s="6"/>
      <c r="D94" s="6"/>
      <c r="E94" s="211"/>
      <c r="F94" s="16" t="str">
        <f t="shared" si="6"/>
        <v/>
      </c>
      <c r="G94" s="58" t="str">
        <f t="shared" si="7"/>
        <v/>
      </c>
      <c r="H94" s="342" t="b">
        <f t="shared" si="8"/>
        <v>0</v>
      </c>
      <c r="I94" s="343">
        <f t="shared" si="9"/>
        <v>1</v>
      </c>
    </row>
    <row r="95" spans="1:9">
      <c r="A95" s="37">
        <v>84</v>
      </c>
      <c r="B95" s="159"/>
      <c r="C95" s="6"/>
      <c r="D95" s="6"/>
      <c r="E95" s="211"/>
      <c r="F95" s="16" t="str">
        <f t="shared" si="6"/>
        <v/>
      </c>
      <c r="G95" s="58" t="str">
        <f t="shared" si="7"/>
        <v/>
      </c>
      <c r="H95" s="342" t="b">
        <f t="shared" si="8"/>
        <v>0</v>
      </c>
      <c r="I95" s="343">
        <f t="shared" si="9"/>
        <v>1</v>
      </c>
    </row>
    <row r="96" spans="1:9">
      <c r="A96" s="37">
        <v>85</v>
      </c>
      <c r="B96" s="159"/>
      <c r="C96" s="6"/>
      <c r="D96" s="6"/>
      <c r="E96" s="211"/>
      <c r="F96" s="16" t="str">
        <f t="shared" si="6"/>
        <v/>
      </c>
      <c r="G96" s="58" t="str">
        <f t="shared" si="7"/>
        <v/>
      </c>
      <c r="H96" s="342" t="b">
        <f t="shared" si="8"/>
        <v>0</v>
      </c>
      <c r="I96" s="343">
        <f t="shared" si="9"/>
        <v>1</v>
      </c>
    </row>
    <row r="97" spans="1:9">
      <c r="A97" s="37">
        <v>86</v>
      </c>
      <c r="B97" s="159"/>
      <c r="C97" s="6"/>
      <c r="D97" s="6"/>
      <c r="E97" s="211"/>
      <c r="F97" s="16" t="str">
        <f t="shared" si="6"/>
        <v/>
      </c>
      <c r="G97" s="58" t="str">
        <f t="shared" si="7"/>
        <v/>
      </c>
      <c r="H97" s="342" t="b">
        <f t="shared" si="8"/>
        <v>0</v>
      </c>
      <c r="I97" s="343">
        <f t="shared" si="9"/>
        <v>1</v>
      </c>
    </row>
    <row r="98" spans="1:9">
      <c r="A98" s="37">
        <v>87</v>
      </c>
      <c r="B98" s="159"/>
      <c r="C98" s="6"/>
      <c r="D98" s="6"/>
      <c r="E98" s="211"/>
      <c r="F98" s="16" t="str">
        <f t="shared" si="6"/>
        <v/>
      </c>
      <c r="G98" s="58" t="str">
        <f t="shared" si="7"/>
        <v/>
      </c>
      <c r="H98" s="342" t="b">
        <f t="shared" si="8"/>
        <v>0</v>
      </c>
      <c r="I98" s="343">
        <f t="shared" si="9"/>
        <v>1</v>
      </c>
    </row>
    <row r="99" spans="1:9">
      <c r="A99" s="37">
        <v>88</v>
      </c>
      <c r="B99" s="159"/>
      <c r="C99" s="6"/>
      <c r="D99" s="6"/>
      <c r="E99" s="211"/>
      <c r="F99" s="16" t="str">
        <f t="shared" si="6"/>
        <v/>
      </c>
      <c r="G99" s="58" t="str">
        <f t="shared" si="7"/>
        <v/>
      </c>
      <c r="H99" s="342" t="b">
        <f t="shared" si="8"/>
        <v>0</v>
      </c>
      <c r="I99" s="343">
        <f t="shared" si="9"/>
        <v>1</v>
      </c>
    </row>
    <row r="100" spans="1:9">
      <c r="A100" s="37">
        <v>89</v>
      </c>
      <c r="B100" s="159"/>
      <c r="C100" s="6"/>
      <c r="D100" s="6"/>
      <c r="E100" s="211"/>
      <c r="F100" s="16" t="str">
        <f t="shared" si="6"/>
        <v/>
      </c>
      <c r="G100" s="58" t="str">
        <f t="shared" si="7"/>
        <v/>
      </c>
      <c r="H100" s="342" t="b">
        <f t="shared" si="8"/>
        <v>0</v>
      </c>
      <c r="I100" s="343">
        <f t="shared" si="9"/>
        <v>1</v>
      </c>
    </row>
    <row r="101" spans="1:9">
      <c r="A101" s="37">
        <v>90</v>
      </c>
      <c r="B101" s="159"/>
      <c r="C101" s="6"/>
      <c r="D101" s="6"/>
      <c r="E101" s="211"/>
      <c r="F101" s="16" t="str">
        <f t="shared" si="6"/>
        <v/>
      </c>
      <c r="G101" s="58" t="str">
        <f t="shared" si="7"/>
        <v/>
      </c>
      <c r="H101" s="342" t="b">
        <f t="shared" si="8"/>
        <v>0</v>
      </c>
      <c r="I101" s="343">
        <f t="shared" si="9"/>
        <v>1</v>
      </c>
    </row>
    <row r="102" spans="1:9">
      <c r="A102" s="37">
        <v>91</v>
      </c>
      <c r="B102" s="159"/>
      <c r="C102" s="6"/>
      <c r="D102" s="6"/>
      <c r="E102" s="211"/>
      <c r="F102" s="16" t="str">
        <f t="shared" si="6"/>
        <v/>
      </c>
      <c r="G102" s="58" t="str">
        <f t="shared" si="7"/>
        <v/>
      </c>
      <c r="H102" s="342" t="b">
        <f t="shared" si="8"/>
        <v>0</v>
      </c>
      <c r="I102" s="343">
        <f t="shared" si="9"/>
        <v>1</v>
      </c>
    </row>
    <row r="103" spans="1:9">
      <c r="A103" s="37">
        <v>92</v>
      </c>
      <c r="B103" s="159"/>
      <c r="C103" s="6"/>
      <c r="D103" s="6"/>
      <c r="E103" s="211"/>
      <c r="F103" s="16" t="str">
        <f t="shared" si="6"/>
        <v/>
      </c>
      <c r="G103" s="58" t="str">
        <f t="shared" si="7"/>
        <v/>
      </c>
      <c r="H103" s="342" t="b">
        <f t="shared" si="8"/>
        <v>0</v>
      </c>
      <c r="I103" s="343">
        <f t="shared" si="9"/>
        <v>1</v>
      </c>
    </row>
    <row r="104" spans="1:9">
      <c r="A104" s="37">
        <v>93</v>
      </c>
      <c r="B104" s="159"/>
      <c r="C104" s="6"/>
      <c r="D104" s="6"/>
      <c r="E104" s="211"/>
      <c r="F104" s="16" t="str">
        <f t="shared" si="6"/>
        <v/>
      </c>
      <c r="G104" s="58" t="str">
        <f t="shared" si="7"/>
        <v/>
      </c>
      <c r="H104" s="342" t="b">
        <f t="shared" si="8"/>
        <v>0</v>
      </c>
      <c r="I104" s="343">
        <f t="shared" si="9"/>
        <v>1</v>
      </c>
    </row>
    <row r="105" spans="1:9">
      <c r="A105" s="37">
        <v>94</v>
      </c>
      <c r="B105" s="159"/>
      <c r="C105" s="6"/>
      <c r="D105" s="6"/>
      <c r="E105" s="211"/>
      <c r="F105" s="16" t="str">
        <f t="shared" si="6"/>
        <v/>
      </c>
      <c r="G105" s="58" t="str">
        <f t="shared" si="7"/>
        <v/>
      </c>
      <c r="H105" s="342" t="b">
        <f t="shared" si="8"/>
        <v>0</v>
      </c>
      <c r="I105" s="343">
        <f t="shared" si="9"/>
        <v>1</v>
      </c>
    </row>
    <row r="106" spans="1:9">
      <c r="A106" s="37">
        <v>95</v>
      </c>
      <c r="B106" s="159"/>
      <c r="C106" s="6"/>
      <c r="D106" s="6"/>
      <c r="E106" s="211"/>
      <c r="F106" s="16" t="str">
        <f t="shared" si="6"/>
        <v/>
      </c>
      <c r="G106" s="58" t="str">
        <f t="shared" si="7"/>
        <v/>
      </c>
      <c r="H106" s="342" t="b">
        <f t="shared" si="8"/>
        <v>0</v>
      </c>
      <c r="I106" s="343">
        <f t="shared" si="9"/>
        <v>1</v>
      </c>
    </row>
    <row r="107" spans="1:9">
      <c r="A107" s="37">
        <v>96</v>
      </c>
      <c r="B107" s="159"/>
      <c r="C107" s="6"/>
      <c r="D107" s="6"/>
      <c r="E107" s="211"/>
      <c r="F107" s="16" t="str">
        <f t="shared" si="6"/>
        <v/>
      </c>
      <c r="G107" s="58" t="str">
        <f t="shared" si="7"/>
        <v/>
      </c>
      <c r="H107" s="342" t="b">
        <f t="shared" si="8"/>
        <v>0</v>
      </c>
      <c r="I107" s="343">
        <f t="shared" si="9"/>
        <v>1</v>
      </c>
    </row>
    <row r="108" spans="1:9">
      <c r="A108" s="37">
        <v>97</v>
      </c>
      <c r="B108" s="159"/>
      <c r="C108" s="6"/>
      <c r="D108" s="6"/>
      <c r="E108" s="211"/>
      <c r="F108" s="16" t="str">
        <f t="shared" si="6"/>
        <v/>
      </c>
      <c r="G108" s="58" t="str">
        <f t="shared" si="7"/>
        <v/>
      </c>
      <c r="H108" s="342" t="b">
        <f t="shared" si="8"/>
        <v>0</v>
      </c>
      <c r="I108" s="343">
        <f t="shared" si="9"/>
        <v>1</v>
      </c>
    </row>
    <row r="109" spans="1:9">
      <c r="A109" s="37">
        <v>98</v>
      </c>
      <c r="B109" s="159"/>
      <c r="C109" s="6"/>
      <c r="D109" s="6"/>
      <c r="E109" s="211"/>
      <c r="F109" s="16" t="str">
        <f t="shared" si="6"/>
        <v/>
      </c>
      <c r="G109" s="58" t="str">
        <f t="shared" si="7"/>
        <v/>
      </c>
      <c r="H109" s="342" t="b">
        <f t="shared" si="8"/>
        <v>0</v>
      </c>
      <c r="I109" s="343">
        <f t="shared" si="9"/>
        <v>1</v>
      </c>
    </row>
    <row r="110" spans="1:9">
      <c r="A110" s="139">
        <v>99</v>
      </c>
      <c r="B110" s="180"/>
      <c r="C110" s="6"/>
      <c r="D110" s="6"/>
      <c r="E110" s="211"/>
      <c r="F110" s="16" t="str">
        <f t="shared" si="6"/>
        <v/>
      </c>
      <c r="G110" s="58" t="str">
        <f t="shared" si="7"/>
        <v/>
      </c>
      <c r="H110" s="342" t="b">
        <f t="shared" si="8"/>
        <v>0</v>
      </c>
      <c r="I110" s="343">
        <f t="shared" si="9"/>
        <v>1</v>
      </c>
    </row>
    <row r="111" spans="1:9">
      <c r="A111" s="139">
        <v>100</v>
      </c>
      <c r="B111" s="180"/>
      <c r="C111" s="140"/>
      <c r="D111" s="140"/>
      <c r="E111" s="142"/>
      <c r="F111" s="16" t="str">
        <f t="shared" si="6"/>
        <v/>
      </c>
    </row>
    <row r="112" spans="1:9">
      <c r="A112" s="139">
        <v>101</v>
      </c>
      <c r="B112" s="180"/>
      <c r="C112" s="140"/>
      <c r="D112" s="140"/>
      <c r="E112" s="142"/>
      <c r="F112" s="16" t="str">
        <f t="shared" si="6"/>
        <v/>
      </c>
    </row>
    <row r="113" spans="1:18">
      <c r="A113" s="139">
        <v>102</v>
      </c>
      <c r="B113" s="180"/>
      <c r="C113" s="140"/>
      <c r="D113" s="140"/>
      <c r="E113" s="142"/>
      <c r="F113" s="16" t="str">
        <f t="shared" si="6"/>
        <v/>
      </c>
    </row>
    <row r="114" spans="1:18">
      <c r="A114" s="139">
        <v>103</v>
      </c>
      <c r="B114" s="180"/>
      <c r="C114" s="140"/>
      <c r="D114" s="140"/>
      <c r="E114" s="142"/>
      <c r="F114" s="16" t="str">
        <f t="shared" si="6"/>
        <v/>
      </c>
    </row>
    <row r="115" spans="1:18" s="70" customFormat="1">
      <c r="A115" s="139">
        <v>104</v>
      </c>
      <c r="B115" s="180"/>
      <c r="C115" s="140"/>
      <c r="D115" s="140"/>
      <c r="E115" s="142"/>
      <c r="F115" s="16" t="str">
        <f t="shared" si="6"/>
        <v/>
      </c>
      <c r="H115" s="71"/>
      <c r="I115" s="64"/>
      <c r="J115" s="64"/>
      <c r="K115" s="64"/>
      <c r="L115" s="64"/>
      <c r="M115" s="64"/>
      <c r="N115" s="64"/>
      <c r="O115" s="64"/>
      <c r="P115" s="64"/>
      <c r="Q115" s="64"/>
      <c r="R115" s="64"/>
    </row>
    <row r="116" spans="1:18" s="70" customFormat="1">
      <c r="A116" s="139">
        <v>105</v>
      </c>
      <c r="B116" s="180"/>
      <c r="C116" s="140"/>
      <c r="D116" s="140"/>
      <c r="E116" s="142"/>
      <c r="F116" s="16" t="str">
        <f t="shared" si="6"/>
        <v/>
      </c>
      <c r="H116" s="71"/>
      <c r="I116" s="64"/>
      <c r="J116" s="64"/>
      <c r="K116" s="64"/>
      <c r="L116" s="64"/>
      <c r="M116" s="64"/>
      <c r="N116" s="64"/>
      <c r="O116" s="64"/>
      <c r="P116" s="64"/>
      <c r="Q116" s="64"/>
      <c r="R116" s="64"/>
    </row>
    <row r="117" spans="1:18" s="70" customFormat="1">
      <c r="A117" s="139">
        <v>106</v>
      </c>
      <c r="B117" s="180"/>
      <c r="C117" s="140"/>
      <c r="D117" s="140"/>
      <c r="E117" s="142"/>
      <c r="F117" s="16" t="str">
        <f t="shared" si="6"/>
        <v/>
      </c>
      <c r="H117" s="71"/>
      <c r="I117" s="64"/>
      <c r="J117" s="64"/>
      <c r="K117" s="64"/>
      <c r="L117" s="64"/>
      <c r="M117" s="64"/>
      <c r="N117" s="64"/>
      <c r="O117" s="64"/>
      <c r="P117" s="64"/>
      <c r="Q117" s="64"/>
      <c r="R117" s="64"/>
    </row>
    <row r="118" spans="1:18" s="70" customFormat="1">
      <c r="A118" s="139">
        <v>107</v>
      </c>
      <c r="B118" s="180"/>
      <c r="C118" s="140"/>
      <c r="D118" s="140"/>
      <c r="E118" s="142"/>
      <c r="F118" s="16" t="str">
        <f t="shared" si="6"/>
        <v/>
      </c>
      <c r="H118" s="71"/>
      <c r="I118" s="64"/>
      <c r="J118" s="64"/>
      <c r="K118" s="64"/>
      <c r="L118" s="64"/>
      <c r="M118" s="64"/>
      <c r="N118" s="64"/>
      <c r="O118" s="64"/>
      <c r="P118" s="64"/>
      <c r="Q118" s="64"/>
      <c r="R118" s="64"/>
    </row>
    <row r="119" spans="1:18" s="70" customFormat="1">
      <c r="A119" s="139">
        <v>108</v>
      </c>
      <c r="B119" s="180"/>
      <c r="C119" s="140"/>
      <c r="D119" s="140"/>
      <c r="E119" s="142"/>
      <c r="F119" s="16" t="str">
        <f t="shared" si="6"/>
        <v/>
      </c>
      <c r="H119" s="71"/>
      <c r="I119" s="64"/>
      <c r="J119" s="64"/>
      <c r="K119" s="64"/>
      <c r="L119" s="64"/>
      <c r="M119" s="64"/>
      <c r="N119" s="64"/>
      <c r="O119" s="64"/>
      <c r="P119" s="64"/>
      <c r="Q119" s="64"/>
      <c r="R119" s="64"/>
    </row>
    <row r="120" spans="1:18" s="70" customFormat="1">
      <c r="A120" s="139">
        <v>109</v>
      </c>
      <c r="B120" s="180"/>
      <c r="C120" s="140"/>
      <c r="D120" s="140"/>
      <c r="E120" s="142"/>
      <c r="F120" s="16" t="str">
        <f t="shared" si="6"/>
        <v/>
      </c>
      <c r="H120" s="71"/>
      <c r="I120" s="64"/>
      <c r="J120" s="64"/>
      <c r="K120" s="64"/>
      <c r="L120" s="64"/>
      <c r="M120" s="64"/>
      <c r="N120" s="64"/>
      <c r="O120" s="64"/>
      <c r="P120" s="64"/>
      <c r="Q120" s="64"/>
      <c r="R120" s="64"/>
    </row>
    <row r="121" spans="1:18" s="70" customFormat="1">
      <c r="A121" s="139">
        <v>110</v>
      </c>
      <c r="B121" s="180"/>
      <c r="C121" s="140"/>
      <c r="D121" s="140"/>
      <c r="E121" s="142"/>
      <c r="F121" s="16" t="str">
        <f t="shared" si="6"/>
        <v/>
      </c>
      <c r="H121" s="71"/>
      <c r="I121" s="64"/>
      <c r="J121" s="64"/>
      <c r="K121" s="64"/>
      <c r="L121" s="64"/>
      <c r="M121" s="64"/>
      <c r="N121" s="64"/>
      <c r="O121" s="64"/>
      <c r="P121" s="64"/>
      <c r="Q121" s="64"/>
      <c r="R121" s="64"/>
    </row>
    <row r="122" spans="1:18" s="70" customFormat="1">
      <c r="A122" s="139">
        <v>111</v>
      </c>
      <c r="B122" s="180"/>
      <c r="C122" s="140"/>
      <c r="D122" s="140"/>
      <c r="E122" s="142"/>
      <c r="F122" s="16" t="str">
        <f t="shared" si="6"/>
        <v/>
      </c>
      <c r="H122" s="71"/>
      <c r="I122" s="64"/>
      <c r="J122" s="64"/>
      <c r="K122" s="64"/>
      <c r="L122" s="64"/>
      <c r="M122" s="64"/>
      <c r="N122" s="64"/>
      <c r="O122" s="64"/>
      <c r="P122" s="64"/>
      <c r="Q122" s="64"/>
      <c r="R122" s="64"/>
    </row>
    <row r="123" spans="1:18" s="70" customFormat="1">
      <c r="A123" s="139">
        <v>112</v>
      </c>
      <c r="B123" s="180"/>
      <c r="C123" s="140"/>
      <c r="D123" s="140"/>
      <c r="E123" s="142"/>
      <c r="F123" s="16" t="str">
        <f t="shared" si="6"/>
        <v/>
      </c>
      <c r="H123" s="71"/>
      <c r="I123" s="64"/>
      <c r="J123" s="64"/>
      <c r="K123" s="64"/>
      <c r="L123" s="64"/>
      <c r="M123" s="64"/>
      <c r="N123" s="64"/>
      <c r="O123" s="64"/>
      <c r="P123" s="64"/>
      <c r="Q123" s="64"/>
      <c r="R123" s="64"/>
    </row>
    <row r="124" spans="1:18" s="70" customFormat="1">
      <c r="A124" s="139">
        <v>113</v>
      </c>
      <c r="B124" s="180"/>
      <c r="C124" s="140"/>
      <c r="D124" s="140"/>
      <c r="E124" s="142"/>
      <c r="F124" s="16" t="str">
        <f t="shared" si="6"/>
        <v/>
      </c>
      <c r="H124" s="71"/>
      <c r="I124" s="64"/>
      <c r="J124" s="64"/>
      <c r="K124" s="64"/>
      <c r="L124" s="64"/>
      <c r="M124" s="64"/>
      <c r="N124" s="64"/>
      <c r="O124" s="64"/>
      <c r="P124" s="64"/>
      <c r="Q124" s="64"/>
      <c r="R124" s="64"/>
    </row>
    <row r="125" spans="1:18" s="70" customFormat="1">
      <c r="A125" s="139">
        <v>114</v>
      </c>
      <c r="B125" s="180"/>
      <c r="C125" s="140"/>
      <c r="D125" s="140"/>
      <c r="E125" s="142"/>
      <c r="F125" s="16" t="str">
        <f t="shared" si="6"/>
        <v/>
      </c>
      <c r="H125" s="71"/>
      <c r="I125" s="64"/>
      <c r="J125" s="64"/>
      <c r="K125" s="64"/>
      <c r="L125" s="64"/>
      <c r="M125" s="64"/>
      <c r="N125" s="64"/>
      <c r="O125" s="64"/>
      <c r="P125" s="64"/>
      <c r="Q125" s="64"/>
      <c r="R125" s="64"/>
    </row>
    <row r="126" spans="1:18" s="70" customFormat="1">
      <c r="A126" s="139">
        <v>115</v>
      </c>
      <c r="B126" s="180"/>
      <c r="C126" s="140"/>
      <c r="D126" s="140"/>
      <c r="E126" s="142"/>
      <c r="F126" s="16" t="str">
        <f t="shared" si="6"/>
        <v/>
      </c>
      <c r="H126" s="71"/>
      <c r="I126" s="64"/>
      <c r="J126" s="64"/>
      <c r="K126" s="64"/>
      <c r="L126" s="64"/>
      <c r="M126" s="64"/>
      <c r="N126" s="64"/>
      <c r="O126" s="64"/>
      <c r="P126" s="64"/>
      <c r="Q126" s="64"/>
      <c r="R126" s="64"/>
    </row>
    <row r="127" spans="1:18" s="70" customFormat="1">
      <c r="A127" s="139">
        <v>116</v>
      </c>
      <c r="B127" s="180"/>
      <c r="C127" s="140"/>
      <c r="D127" s="140"/>
      <c r="E127" s="142"/>
      <c r="F127" s="16" t="str">
        <f t="shared" si="6"/>
        <v/>
      </c>
      <c r="H127" s="71"/>
      <c r="I127" s="64"/>
      <c r="J127" s="64"/>
      <c r="K127" s="64"/>
      <c r="L127" s="64"/>
      <c r="M127" s="64"/>
      <c r="N127" s="64"/>
      <c r="O127" s="64"/>
      <c r="P127" s="64"/>
      <c r="Q127" s="64"/>
      <c r="R127" s="64"/>
    </row>
    <row r="128" spans="1:18" s="70" customFormat="1">
      <c r="A128" s="139">
        <v>117</v>
      </c>
      <c r="B128" s="180"/>
      <c r="C128" s="140"/>
      <c r="D128" s="140"/>
      <c r="E128" s="142"/>
      <c r="F128" s="16" t="str">
        <f t="shared" si="6"/>
        <v/>
      </c>
      <c r="H128" s="71"/>
      <c r="I128" s="64"/>
      <c r="J128" s="64"/>
      <c r="K128" s="64"/>
      <c r="L128" s="64"/>
      <c r="M128" s="64"/>
      <c r="N128" s="64"/>
      <c r="O128" s="64"/>
      <c r="P128" s="64"/>
      <c r="Q128" s="64"/>
      <c r="R128" s="64"/>
    </row>
    <row r="129" spans="1:18" s="70" customFormat="1">
      <c r="A129" s="139">
        <v>118</v>
      </c>
      <c r="B129" s="180"/>
      <c r="C129" s="140"/>
      <c r="D129" s="140"/>
      <c r="E129" s="142"/>
      <c r="F129" s="16" t="str">
        <f t="shared" si="6"/>
        <v/>
      </c>
      <c r="H129" s="71"/>
      <c r="I129" s="64"/>
      <c r="J129" s="64"/>
      <c r="K129" s="64"/>
      <c r="L129" s="64"/>
      <c r="M129" s="64"/>
      <c r="N129" s="64"/>
      <c r="O129" s="64"/>
      <c r="P129" s="64"/>
      <c r="Q129" s="64"/>
      <c r="R129" s="64"/>
    </row>
    <row r="130" spans="1:18" s="70" customFormat="1">
      <c r="A130" s="139">
        <v>119</v>
      </c>
      <c r="B130" s="180"/>
      <c r="C130" s="140"/>
      <c r="D130" s="140"/>
      <c r="E130" s="142"/>
      <c r="F130" s="16" t="str">
        <f t="shared" si="6"/>
        <v/>
      </c>
      <c r="H130" s="71"/>
      <c r="I130" s="64"/>
      <c r="J130" s="64"/>
      <c r="K130" s="64"/>
      <c r="L130" s="64"/>
      <c r="M130" s="64"/>
      <c r="N130" s="64"/>
      <c r="O130" s="64"/>
      <c r="P130" s="64"/>
      <c r="Q130" s="64"/>
      <c r="R130" s="64"/>
    </row>
    <row r="131" spans="1:18" s="70" customFormat="1">
      <c r="A131" s="139">
        <v>120</v>
      </c>
      <c r="B131" s="180"/>
      <c r="C131" s="140"/>
      <c r="D131" s="140"/>
      <c r="E131" s="142"/>
      <c r="F131" s="16" t="str">
        <f t="shared" si="6"/>
        <v/>
      </c>
      <c r="H131" s="71"/>
      <c r="I131" s="64"/>
      <c r="J131" s="64"/>
      <c r="K131" s="64"/>
      <c r="L131" s="64"/>
      <c r="M131" s="64"/>
      <c r="N131" s="64"/>
      <c r="O131" s="64"/>
      <c r="P131" s="64"/>
      <c r="Q131" s="64"/>
      <c r="R131" s="64"/>
    </row>
    <row r="132" spans="1:18" s="70" customFormat="1">
      <c r="A132" s="139">
        <v>121</v>
      </c>
      <c r="B132" s="180"/>
      <c r="C132" s="140"/>
      <c r="D132" s="140"/>
      <c r="E132" s="142"/>
      <c r="F132" s="16" t="str">
        <f t="shared" si="6"/>
        <v/>
      </c>
      <c r="H132" s="71"/>
      <c r="I132" s="64"/>
      <c r="J132" s="64"/>
      <c r="K132" s="64"/>
      <c r="L132" s="64"/>
      <c r="M132" s="64"/>
      <c r="N132" s="64"/>
      <c r="O132" s="64"/>
      <c r="P132" s="64"/>
      <c r="Q132" s="64"/>
      <c r="R132" s="64"/>
    </row>
    <row r="133" spans="1:18" s="70" customFormat="1">
      <c r="A133" s="139">
        <v>122</v>
      </c>
      <c r="B133" s="180"/>
      <c r="C133" s="140"/>
      <c r="D133" s="140"/>
      <c r="E133" s="142"/>
      <c r="F133" s="16" t="str">
        <f t="shared" si="6"/>
        <v/>
      </c>
      <c r="H133" s="71"/>
      <c r="I133" s="64"/>
      <c r="J133" s="64"/>
      <c r="K133" s="64"/>
      <c r="L133" s="64"/>
      <c r="M133" s="64"/>
      <c r="N133" s="64"/>
      <c r="O133" s="64"/>
      <c r="P133" s="64"/>
      <c r="Q133" s="64"/>
      <c r="R133" s="64"/>
    </row>
    <row r="134" spans="1:18" s="70" customFormat="1">
      <c r="A134" s="139">
        <v>123</v>
      </c>
      <c r="B134" s="180"/>
      <c r="C134" s="140"/>
      <c r="D134" s="140"/>
      <c r="E134" s="142"/>
      <c r="F134" s="16" t="str">
        <f t="shared" si="6"/>
        <v/>
      </c>
      <c r="H134" s="71"/>
      <c r="I134" s="64"/>
      <c r="J134" s="64"/>
      <c r="K134" s="64"/>
      <c r="L134" s="64"/>
      <c r="M134" s="64"/>
      <c r="N134" s="64"/>
      <c r="O134" s="64"/>
      <c r="P134" s="64"/>
      <c r="Q134" s="64"/>
      <c r="R134" s="64"/>
    </row>
    <row r="135" spans="1:18" s="70" customFormat="1">
      <c r="A135" s="139">
        <v>124</v>
      </c>
      <c r="B135" s="180"/>
      <c r="C135" s="140"/>
      <c r="D135" s="140"/>
      <c r="E135" s="142"/>
      <c r="F135" s="16" t="str">
        <f t="shared" si="6"/>
        <v/>
      </c>
      <c r="H135" s="71"/>
      <c r="I135" s="64"/>
      <c r="J135" s="64"/>
      <c r="K135" s="64"/>
      <c r="L135" s="64"/>
      <c r="M135" s="64"/>
      <c r="N135" s="64"/>
      <c r="O135" s="64"/>
      <c r="P135" s="64"/>
      <c r="Q135" s="64"/>
      <c r="R135" s="64"/>
    </row>
    <row r="136" spans="1:18" s="70" customFormat="1">
      <c r="A136" s="139">
        <v>125</v>
      </c>
      <c r="B136" s="180"/>
      <c r="C136" s="140"/>
      <c r="D136" s="140"/>
      <c r="E136" s="142"/>
      <c r="F136" s="16" t="str">
        <f t="shared" si="6"/>
        <v/>
      </c>
      <c r="H136" s="71"/>
      <c r="I136" s="64"/>
      <c r="J136" s="64"/>
      <c r="K136" s="64"/>
      <c r="L136" s="64"/>
      <c r="M136" s="64"/>
      <c r="N136" s="64"/>
      <c r="O136" s="64"/>
      <c r="P136" s="64"/>
      <c r="Q136" s="64"/>
      <c r="R136" s="64"/>
    </row>
    <row r="137" spans="1:18" s="70" customFormat="1">
      <c r="A137" s="139">
        <v>126</v>
      </c>
      <c r="B137" s="180"/>
      <c r="C137" s="140"/>
      <c r="D137" s="140"/>
      <c r="E137" s="142"/>
      <c r="F137" s="16" t="str">
        <f t="shared" si="6"/>
        <v/>
      </c>
      <c r="H137" s="71"/>
      <c r="I137" s="64"/>
      <c r="J137" s="64"/>
      <c r="K137" s="64"/>
      <c r="L137" s="64"/>
      <c r="M137" s="64"/>
      <c r="N137" s="64"/>
      <c r="O137" s="64"/>
      <c r="P137" s="64"/>
      <c r="Q137" s="64"/>
      <c r="R137" s="64"/>
    </row>
    <row r="138" spans="1:18" s="70" customFormat="1">
      <c r="A138" s="139">
        <v>127</v>
      </c>
      <c r="B138" s="180"/>
      <c r="C138" s="140"/>
      <c r="D138" s="140"/>
      <c r="E138" s="142"/>
      <c r="F138" s="16" t="str">
        <f t="shared" si="6"/>
        <v/>
      </c>
      <c r="H138" s="71"/>
      <c r="I138" s="64"/>
      <c r="J138" s="64"/>
      <c r="K138" s="64"/>
      <c r="L138" s="64"/>
      <c r="M138" s="64"/>
      <c r="N138" s="64"/>
      <c r="O138" s="64"/>
      <c r="P138" s="64"/>
      <c r="Q138" s="64"/>
      <c r="R138" s="64"/>
    </row>
    <row r="139" spans="1:18" s="70" customFormat="1">
      <c r="A139" s="139">
        <v>128</v>
      </c>
      <c r="B139" s="180"/>
      <c r="C139" s="140"/>
      <c r="D139" s="140"/>
      <c r="E139" s="142"/>
      <c r="F139" s="16" t="str">
        <f t="shared" si="6"/>
        <v/>
      </c>
      <c r="H139" s="71"/>
      <c r="I139" s="64"/>
      <c r="J139" s="64"/>
      <c r="K139" s="64"/>
      <c r="L139" s="64"/>
      <c r="M139" s="64"/>
      <c r="N139" s="64"/>
      <c r="O139" s="64"/>
      <c r="P139" s="64"/>
      <c r="Q139" s="64"/>
      <c r="R139" s="64"/>
    </row>
    <row r="140" spans="1:18" s="70" customFormat="1">
      <c r="A140" s="139">
        <v>129</v>
      </c>
      <c r="B140" s="180"/>
      <c r="C140" s="140"/>
      <c r="D140" s="140"/>
      <c r="E140" s="142"/>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39">
        <v>130</v>
      </c>
      <c r="B141" s="180"/>
      <c r="C141" s="140"/>
      <c r="D141" s="140"/>
      <c r="E141" s="142"/>
      <c r="F141" s="16" t="str">
        <f t="shared" si="10"/>
        <v/>
      </c>
      <c r="H141" s="71"/>
      <c r="I141" s="64"/>
      <c r="J141" s="64"/>
      <c r="K141" s="64"/>
      <c r="L141" s="64"/>
      <c r="M141" s="64"/>
      <c r="N141" s="64"/>
      <c r="O141" s="64"/>
      <c r="P141" s="64"/>
      <c r="Q141" s="64"/>
      <c r="R141" s="64"/>
    </row>
    <row r="142" spans="1:18" s="70" customFormat="1">
      <c r="A142" s="139">
        <v>131</v>
      </c>
      <c r="B142" s="180"/>
      <c r="C142" s="140"/>
      <c r="D142" s="140"/>
      <c r="E142" s="142"/>
      <c r="F142" s="16" t="str">
        <f t="shared" si="10"/>
        <v/>
      </c>
      <c r="H142" s="71"/>
      <c r="I142" s="64"/>
      <c r="J142" s="64"/>
      <c r="K142" s="64"/>
      <c r="L142" s="64"/>
      <c r="M142" s="64"/>
      <c r="N142" s="64"/>
      <c r="O142" s="64"/>
      <c r="P142" s="64"/>
      <c r="Q142" s="64"/>
      <c r="R142" s="64"/>
    </row>
    <row r="143" spans="1:18" s="70" customFormat="1">
      <c r="A143" s="139">
        <v>132</v>
      </c>
      <c r="B143" s="180"/>
      <c r="C143" s="140"/>
      <c r="D143" s="140"/>
      <c r="E143" s="142"/>
      <c r="F143" s="16" t="str">
        <f t="shared" si="10"/>
        <v/>
      </c>
      <c r="H143" s="71"/>
      <c r="I143" s="64"/>
      <c r="J143" s="64"/>
      <c r="K143" s="64"/>
      <c r="L143" s="64"/>
      <c r="M143" s="64"/>
      <c r="N143" s="64"/>
      <c r="O143" s="64"/>
      <c r="P143" s="64"/>
      <c r="Q143" s="64"/>
      <c r="R143" s="64"/>
    </row>
    <row r="144" spans="1:18" s="70" customFormat="1">
      <c r="A144" s="139">
        <v>133</v>
      </c>
      <c r="B144" s="180"/>
      <c r="C144" s="140"/>
      <c r="D144" s="140"/>
      <c r="E144" s="142"/>
      <c r="F144" s="16" t="str">
        <f t="shared" si="10"/>
        <v/>
      </c>
      <c r="H144" s="71"/>
      <c r="I144" s="64"/>
      <c r="J144" s="64"/>
      <c r="K144" s="64"/>
      <c r="L144" s="64"/>
      <c r="M144" s="64"/>
      <c r="N144" s="64"/>
      <c r="O144" s="64"/>
      <c r="P144" s="64"/>
      <c r="Q144" s="64"/>
      <c r="R144" s="64"/>
    </row>
    <row r="145" spans="1:18" s="70" customFormat="1">
      <c r="A145" s="139">
        <v>134</v>
      </c>
      <c r="B145" s="180"/>
      <c r="C145" s="140"/>
      <c r="D145" s="140"/>
      <c r="E145" s="142"/>
      <c r="F145" s="16" t="str">
        <f t="shared" si="10"/>
        <v/>
      </c>
      <c r="H145" s="71"/>
      <c r="I145" s="64"/>
      <c r="J145" s="64"/>
      <c r="K145" s="64"/>
      <c r="L145" s="64"/>
      <c r="M145" s="64"/>
      <c r="N145" s="64"/>
      <c r="O145" s="64"/>
      <c r="P145" s="64"/>
      <c r="Q145" s="64"/>
      <c r="R145" s="64"/>
    </row>
    <row r="146" spans="1:18" s="70" customFormat="1">
      <c r="A146" s="139">
        <v>135</v>
      </c>
      <c r="B146" s="180"/>
      <c r="C146" s="140"/>
      <c r="D146" s="140"/>
      <c r="E146" s="142"/>
      <c r="F146" s="16" t="str">
        <f t="shared" si="10"/>
        <v/>
      </c>
      <c r="H146" s="71"/>
      <c r="I146" s="64"/>
      <c r="J146" s="64"/>
      <c r="K146" s="64"/>
      <c r="L146" s="64"/>
      <c r="M146" s="64"/>
      <c r="N146" s="64"/>
      <c r="O146" s="64"/>
      <c r="P146" s="64"/>
      <c r="Q146" s="64"/>
      <c r="R146" s="64"/>
    </row>
    <row r="147" spans="1:18" s="70" customFormat="1">
      <c r="A147" s="139">
        <v>136</v>
      </c>
      <c r="B147" s="180"/>
      <c r="C147" s="140"/>
      <c r="D147" s="140"/>
      <c r="E147" s="142"/>
      <c r="F147" s="16" t="str">
        <f t="shared" si="10"/>
        <v/>
      </c>
      <c r="H147" s="71"/>
      <c r="I147" s="64"/>
      <c r="J147" s="64"/>
      <c r="K147" s="64"/>
      <c r="L147" s="64"/>
      <c r="M147" s="64"/>
      <c r="N147" s="64"/>
      <c r="O147" s="64"/>
      <c r="P147" s="64"/>
      <c r="Q147" s="64"/>
      <c r="R147" s="64"/>
    </row>
    <row r="148" spans="1:18" s="70" customFormat="1">
      <c r="A148" s="139">
        <v>137</v>
      </c>
      <c r="B148" s="180"/>
      <c r="C148" s="140"/>
      <c r="D148" s="140"/>
      <c r="E148" s="142"/>
      <c r="F148" s="16" t="str">
        <f t="shared" si="10"/>
        <v/>
      </c>
      <c r="H148" s="71"/>
      <c r="I148" s="64"/>
      <c r="J148" s="64"/>
      <c r="K148" s="64"/>
      <c r="L148" s="64"/>
      <c r="M148" s="64"/>
      <c r="N148" s="64"/>
      <c r="O148" s="64"/>
      <c r="P148" s="64"/>
      <c r="Q148" s="64"/>
      <c r="R148" s="64"/>
    </row>
    <row r="149" spans="1:18" s="70" customFormat="1">
      <c r="A149" s="139">
        <v>138</v>
      </c>
      <c r="B149" s="180"/>
      <c r="C149" s="140"/>
      <c r="D149" s="140"/>
      <c r="E149" s="142"/>
      <c r="F149" s="16" t="str">
        <f t="shared" si="10"/>
        <v/>
      </c>
      <c r="H149" s="71"/>
      <c r="I149" s="64"/>
      <c r="J149" s="64"/>
      <c r="K149" s="64"/>
      <c r="L149" s="64"/>
      <c r="M149" s="64"/>
      <c r="N149" s="64"/>
      <c r="O149" s="64"/>
      <c r="P149" s="64"/>
      <c r="Q149" s="64"/>
      <c r="R149" s="64"/>
    </row>
    <row r="150" spans="1:18" s="70" customFormat="1">
      <c r="A150" s="139">
        <v>139</v>
      </c>
      <c r="B150" s="180"/>
      <c r="C150" s="140"/>
      <c r="D150" s="140"/>
      <c r="E150" s="142"/>
      <c r="F150" s="16" t="str">
        <f t="shared" si="10"/>
        <v/>
      </c>
      <c r="H150" s="71"/>
      <c r="I150" s="64"/>
      <c r="J150" s="64"/>
      <c r="K150" s="64"/>
      <c r="L150" s="64"/>
      <c r="M150" s="64"/>
      <c r="N150" s="64"/>
      <c r="O150" s="64"/>
      <c r="P150" s="64"/>
      <c r="Q150" s="64"/>
      <c r="R150" s="64"/>
    </row>
    <row r="151" spans="1:18" s="70" customFormat="1">
      <c r="A151" s="139">
        <v>140</v>
      </c>
      <c r="B151" s="180"/>
      <c r="C151" s="140"/>
      <c r="D151" s="140"/>
      <c r="E151" s="142"/>
      <c r="F151" s="16" t="str">
        <f t="shared" si="10"/>
        <v/>
      </c>
      <c r="H151" s="71"/>
      <c r="I151" s="64"/>
      <c r="J151" s="64"/>
      <c r="K151" s="64"/>
      <c r="L151" s="64"/>
      <c r="M151" s="64"/>
      <c r="N151" s="64"/>
      <c r="O151" s="64"/>
      <c r="P151" s="64"/>
      <c r="Q151" s="64"/>
      <c r="R151" s="64"/>
    </row>
    <row r="152" spans="1:18" s="70" customFormat="1">
      <c r="A152" s="139">
        <v>141</v>
      </c>
      <c r="B152" s="180"/>
      <c r="C152" s="140"/>
      <c r="D152" s="140"/>
      <c r="E152" s="142"/>
      <c r="F152" s="16" t="str">
        <f t="shared" si="10"/>
        <v/>
      </c>
      <c r="H152" s="71"/>
      <c r="I152" s="64"/>
      <c r="J152" s="64"/>
      <c r="K152" s="64"/>
      <c r="L152" s="64"/>
      <c r="M152" s="64"/>
      <c r="N152" s="64"/>
      <c r="O152" s="64"/>
      <c r="P152" s="64"/>
      <c r="Q152" s="64"/>
      <c r="R152" s="64"/>
    </row>
    <row r="153" spans="1:18" s="70" customFormat="1">
      <c r="A153" s="139">
        <v>142</v>
      </c>
      <c r="B153" s="180"/>
      <c r="C153" s="140"/>
      <c r="D153" s="140"/>
      <c r="E153" s="142"/>
      <c r="F153" s="16" t="str">
        <f t="shared" si="10"/>
        <v/>
      </c>
      <c r="H153" s="71"/>
      <c r="I153" s="64"/>
      <c r="J153" s="64"/>
      <c r="K153" s="64"/>
      <c r="L153" s="64"/>
      <c r="M153" s="64"/>
      <c r="N153" s="64"/>
      <c r="O153" s="64"/>
      <c r="P153" s="64"/>
      <c r="Q153" s="64"/>
      <c r="R153" s="64"/>
    </row>
    <row r="154" spans="1:18" s="70" customFormat="1">
      <c r="A154" s="139">
        <v>143</v>
      </c>
      <c r="B154" s="180"/>
      <c r="C154" s="140"/>
      <c r="D154" s="140"/>
      <c r="E154" s="142"/>
      <c r="F154" s="16" t="str">
        <f t="shared" si="10"/>
        <v/>
      </c>
      <c r="H154" s="71"/>
      <c r="I154" s="64"/>
      <c r="J154" s="64"/>
      <c r="K154" s="64"/>
      <c r="L154" s="64"/>
      <c r="M154" s="64"/>
      <c r="N154" s="64"/>
      <c r="O154" s="64"/>
      <c r="P154" s="64"/>
      <c r="Q154" s="64"/>
      <c r="R154" s="64"/>
    </row>
    <row r="155" spans="1:18" s="70" customFormat="1">
      <c r="A155" s="139">
        <v>144</v>
      </c>
      <c r="B155" s="180"/>
      <c r="C155" s="140"/>
      <c r="D155" s="140"/>
      <c r="E155" s="142"/>
      <c r="F155" s="16" t="str">
        <f t="shared" si="10"/>
        <v/>
      </c>
      <c r="H155" s="71"/>
      <c r="I155" s="64"/>
      <c r="J155" s="64"/>
      <c r="K155" s="64"/>
      <c r="L155" s="64"/>
      <c r="M155" s="64"/>
      <c r="N155" s="64"/>
      <c r="O155" s="64"/>
      <c r="P155" s="64"/>
      <c r="Q155" s="64"/>
      <c r="R155" s="64"/>
    </row>
    <row r="156" spans="1:18" s="70" customFormat="1">
      <c r="A156" s="139">
        <v>145</v>
      </c>
      <c r="B156" s="180"/>
      <c r="C156" s="140"/>
      <c r="D156" s="140"/>
      <c r="E156" s="142"/>
      <c r="F156" s="16" t="str">
        <f t="shared" si="10"/>
        <v/>
      </c>
      <c r="H156" s="71"/>
      <c r="I156" s="64"/>
      <c r="J156" s="64"/>
      <c r="K156" s="64"/>
      <c r="L156" s="64"/>
      <c r="M156" s="64"/>
      <c r="N156" s="64"/>
      <c r="O156" s="64"/>
      <c r="P156" s="64"/>
      <c r="Q156" s="64"/>
      <c r="R156" s="64"/>
    </row>
    <row r="157" spans="1:18" s="70" customFormat="1">
      <c r="A157" s="139">
        <v>146</v>
      </c>
      <c r="B157" s="180"/>
      <c r="C157" s="140"/>
      <c r="D157" s="140"/>
      <c r="E157" s="142"/>
      <c r="F157" s="16" t="str">
        <f t="shared" si="10"/>
        <v/>
      </c>
      <c r="H157" s="71"/>
      <c r="I157" s="64"/>
      <c r="J157" s="64"/>
      <c r="K157" s="64"/>
      <c r="L157" s="64"/>
      <c r="M157" s="64"/>
      <c r="N157" s="64"/>
      <c r="O157" s="64"/>
      <c r="P157" s="64"/>
      <c r="Q157" s="64"/>
      <c r="R157" s="64"/>
    </row>
    <row r="158" spans="1:18" s="70" customFormat="1">
      <c r="A158" s="139">
        <v>147</v>
      </c>
      <c r="B158" s="180"/>
      <c r="C158" s="140"/>
      <c r="D158" s="140"/>
      <c r="E158" s="142"/>
      <c r="F158" s="16" t="str">
        <f t="shared" si="10"/>
        <v/>
      </c>
      <c r="H158" s="71"/>
      <c r="I158" s="64"/>
      <c r="J158" s="64"/>
      <c r="K158" s="64"/>
      <c r="L158" s="64"/>
      <c r="M158" s="64"/>
      <c r="N158" s="64"/>
      <c r="O158" s="64"/>
      <c r="P158" s="64"/>
      <c r="Q158" s="64"/>
      <c r="R158" s="64"/>
    </row>
    <row r="159" spans="1:18" s="70" customFormat="1">
      <c r="A159" s="139">
        <v>148</v>
      </c>
      <c r="B159" s="180"/>
      <c r="C159" s="140"/>
      <c r="D159" s="140"/>
      <c r="E159" s="142"/>
      <c r="F159" s="16" t="str">
        <f t="shared" si="10"/>
        <v/>
      </c>
      <c r="H159" s="71"/>
      <c r="I159" s="64"/>
      <c r="J159" s="64"/>
      <c r="K159" s="64"/>
      <c r="L159" s="64"/>
      <c r="M159" s="64"/>
      <c r="N159" s="64"/>
      <c r="O159" s="64"/>
      <c r="P159" s="64"/>
      <c r="Q159" s="64"/>
      <c r="R159" s="64"/>
    </row>
    <row r="160" spans="1:18" s="70" customFormat="1">
      <c r="A160" s="139">
        <v>149</v>
      </c>
      <c r="B160" s="180"/>
      <c r="C160" s="140"/>
      <c r="D160" s="140"/>
      <c r="E160" s="142"/>
      <c r="F160" s="16" t="str">
        <f t="shared" si="10"/>
        <v/>
      </c>
      <c r="H160" s="71"/>
      <c r="I160" s="64"/>
      <c r="J160" s="64"/>
      <c r="K160" s="64"/>
      <c r="L160" s="64"/>
      <c r="M160" s="64"/>
      <c r="N160" s="64"/>
      <c r="O160" s="64"/>
      <c r="P160" s="64"/>
      <c r="Q160" s="64"/>
      <c r="R160" s="64"/>
    </row>
    <row r="161" spans="1:18" s="70" customFormat="1">
      <c r="A161" s="139">
        <v>150</v>
      </c>
      <c r="B161" s="180"/>
      <c r="C161" s="140"/>
      <c r="D161" s="140"/>
      <c r="E161" s="142"/>
      <c r="F161" s="16" t="str">
        <f t="shared" si="10"/>
        <v/>
      </c>
      <c r="H161" s="71"/>
      <c r="I161" s="64"/>
      <c r="J161" s="64"/>
      <c r="K161" s="64"/>
      <c r="L161" s="64"/>
      <c r="M161" s="64"/>
      <c r="N161" s="64"/>
      <c r="O161" s="64"/>
      <c r="P161" s="64"/>
      <c r="Q161" s="64"/>
      <c r="R161" s="64"/>
    </row>
    <row r="162" spans="1:18" s="70" customFormat="1">
      <c r="A162" s="139">
        <v>151</v>
      </c>
      <c r="B162" s="180"/>
      <c r="C162" s="140"/>
      <c r="D162" s="140"/>
      <c r="E162" s="142"/>
      <c r="F162" s="16" t="str">
        <f t="shared" si="10"/>
        <v/>
      </c>
      <c r="H162" s="71"/>
      <c r="I162" s="64"/>
      <c r="J162" s="64"/>
      <c r="K162" s="64"/>
      <c r="L162" s="64"/>
      <c r="M162" s="64"/>
      <c r="N162" s="64"/>
      <c r="O162" s="64"/>
      <c r="P162" s="64"/>
      <c r="Q162" s="64"/>
      <c r="R162" s="64"/>
    </row>
    <row r="163" spans="1:18" s="70" customFormat="1">
      <c r="A163" s="139">
        <v>152</v>
      </c>
      <c r="B163" s="180"/>
      <c r="C163" s="140"/>
      <c r="D163" s="140"/>
      <c r="E163" s="142"/>
      <c r="F163" s="16" t="str">
        <f t="shared" si="10"/>
        <v/>
      </c>
      <c r="H163" s="71"/>
      <c r="I163" s="64"/>
      <c r="J163" s="64"/>
      <c r="K163" s="64"/>
      <c r="L163" s="64"/>
      <c r="M163" s="64"/>
      <c r="N163" s="64"/>
      <c r="O163" s="64"/>
      <c r="P163" s="64"/>
      <c r="Q163" s="64"/>
      <c r="R163" s="64"/>
    </row>
    <row r="164" spans="1:18" s="70" customFormat="1">
      <c r="A164" s="139">
        <v>153</v>
      </c>
      <c r="B164" s="180"/>
      <c r="C164" s="140"/>
      <c r="D164" s="140"/>
      <c r="E164" s="142"/>
      <c r="F164" s="16" t="str">
        <f t="shared" si="10"/>
        <v/>
      </c>
      <c r="H164" s="71"/>
      <c r="I164" s="64"/>
      <c r="J164" s="64"/>
      <c r="K164" s="64"/>
      <c r="L164" s="64"/>
      <c r="M164" s="64"/>
      <c r="N164" s="64"/>
      <c r="O164" s="64"/>
      <c r="P164" s="64"/>
      <c r="Q164" s="64"/>
      <c r="R164" s="64"/>
    </row>
    <row r="165" spans="1:18" s="70" customFormat="1">
      <c r="A165" s="139">
        <v>154</v>
      </c>
      <c r="B165" s="180"/>
      <c r="C165" s="140"/>
      <c r="D165" s="140"/>
      <c r="E165" s="142"/>
      <c r="F165" s="16" t="str">
        <f t="shared" si="10"/>
        <v/>
      </c>
      <c r="H165" s="71"/>
      <c r="I165" s="64"/>
      <c r="J165" s="64"/>
      <c r="K165" s="64"/>
      <c r="L165" s="64"/>
      <c r="M165" s="64"/>
      <c r="N165" s="64"/>
      <c r="O165" s="64"/>
      <c r="P165" s="64"/>
      <c r="Q165" s="64"/>
      <c r="R165" s="64"/>
    </row>
    <row r="166" spans="1:18" s="70" customFormat="1">
      <c r="A166" s="139">
        <v>155</v>
      </c>
      <c r="B166" s="180"/>
      <c r="C166" s="140"/>
      <c r="D166" s="140"/>
      <c r="E166" s="142"/>
      <c r="F166" s="16" t="str">
        <f t="shared" si="10"/>
        <v/>
      </c>
      <c r="H166" s="71"/>
      <c r="I166" s="64"/>
      <c r="J166" s="64"/>
      <c r="K166" s="64"/>
      <c r="L166" s="64"/>
      <c r="M166" s="64"/>
      <c r="N166" s="64"/>
      <c r="O166" s="64"/>
      <c r="P166" s="64"/>
      <c r="Q166" s="64"/>
      <c r="R166" s="64"/>
    </row>
    <row r="167" spans="1:18" s="70" customFormat="1">
      <c r="A167" s="139">
        <v>156</v>
      </c>
      <c r="B167" s="180"/>
      <c r="C167" s="140"/>
      <c r="D167" s="140"/>
      <c r="E167" s="142"/>
      <c r="F167" s="16" t="str">
        <f t="shared" si="10"/>
        <v/>
      </c>
      <c r="H167" s="71"/>
      <c r="I167" s="64"/>
      <c r="J167" s="64"/>
      <c r="K167" s="64"/>
      <c r="L167" s="64"/>
      <c r="M167" s="64"/>
      <c r="N167" s="64"/>
      <c r="O167" s="64"/>
      <c r="P167" s="64"/>
      <c r="Q167" s="64"/>
      <c r="R167" s="64"/>
    </row>
    <row r="168" spans="1:18" s="70" customFormat="1">
      <c r="A168" s="139">
        <v>157</v>
      </c>
      <c r="B168" s="180"/>
      <c r="C168" s="140"/>
      <c r="D168" s="140"/>
      <c r="E168" s="142"/>
      <c r="F168" s="16" t="str">
        <f t="shared" si="10"/>
        <v/>
      </c>
      <c r="H168" s="71"/>
      <c r="I168" s="64"/>
      <c r="J168" s="64"/>
      <c r="K168" s="64"/>
      <c r="L168" s="64"/>
      <c r="M168" s="64"/>
      <c r="N168" s="64"/>
      <c r="O168" s="64"/>
      <c r="P168" s="64"/>
      <c r="Q168" s="64"/>
      <c r="R168" s="64"/>
    </row>
    <row r="169" spans="1:18" s="70" customFormat="1">
      <c r="A169" s="139">
        <v>158</v>
      </c>
      <c r="B169" s="180"/>
      <c r="C169" s="140"/>
      <c r="D169" s="140"/>
      <c r="E169" s="142"/>
      <c r="F169" s="16" t="str">
        <f t="shared" si="10"/>
        <v/>
      </c>
      <c r="H169" s="71"/>
      <c r="I169" s="64"/>
      <c r="J169" s="64"/>
      <c r="K169" s="64"/>
      <c r="L169" s="64"/>
      <c r="M169" s="64"/>
      <c r="N169" s="64"/>
      <c r="O169" s="64"/>
      <c r="P169" s="64"/>
      <c r="Q169" s="64"/>
      <c r="R169" s="64"/>
    </row>
    <row r="170" spans="1:18" s="70" customFormat="1">
      <c r="A170" s="139">
        <v>159</v>
      </c>
      <c r="B170" s="180"/>
      <c r="C170" s="140"/>
      <c r="D170" s="140"/>
      <c r="E170" s="142"/>
      <c r="F170" s="16" t="str">
        <f t="shared" si="10"/>
        <v/>
      </c>
      <c r="H170" s="71"/>
      <c r="I170" s="64"/>
      <c r="J170" s="64"/>
      <c r="K170" s="64"/>
      <c r="L170" s="64"/>
      <c r="M170" s="64"/>
      <c r="N170" s="64"/>
      <c r="O170" s="64"/>
      <c r="P170" s="64"/>
      <c r="Q170" s="64"/>
      <c r="R170" s="64"/>
    </row>
    <row r="171" spans="1:18" s="70" customFormat="1">
      <c r="A171" s="139">
        <v>160</v>
      </c>
      <c r="B171" s="180"/>
      <c r="C171" s="140"/>
      <c r="D171" s="140"/>
      <c r="E171" s="142"/>
      <c r="F171" s="16" t="str">
        <f t="shared" si="10"/>
        <v/>
      </c>
      <c r="H171" s="71"/>
      <c r="I171" s="64"/>
      <c r="J171" s="64"/>
      <c r="K171" s="64"/>
      <c r="L171" s="64"/>
      <c r="M171" s="64"/>
      <c r="N171" s="64"/>
      <c r="O171" s="64"/>
      <c r="P171" s="64"/>
      <c r="Q171" s="64"/>
      <c r="R171" s="64"/>
    </row>
    <row r="172" spans="1:18" s="70" customFormat="1">
      <c r="A172" s="139">
        <v>161</v>
      </c>
      <c r="B172" s="180"/>
      <c r="C172" s="140"/>
      <c r="D172" s="140"/>
      <c r="E172" s="142"/>
      <c r="F172" s="16" t="str">
        <f t="shared" si="10"/>
        <v/>
      </c>
      <c r="H172" s="71"/>
      <c r="I172" s="64"/>
      <c r="J172" s="64"/>
      <c r="K172" s="64"/>
      <c r="L172" s="64"/>
      <c r="M172" s="64"/>
      <c r="N172" s="64"/>
      <c r="O172" s="64"/>
      <c r="P172" s="64"/>
      <c r="Q172" s="64"/>
      <c r="R172" s="64"/>
    </row>
    <row r="173" spans="1:18" s="70" customFormat="1">
      <c r="A173" s="139">
        <v>162</v>
      </c>
      <c r="B173" s="180"/>
      <c r="C173" s="140"/>
      <c r="D173" s="140"/>
      <c r="E173" s="142"/>
      <c r="F173" s="16" t="str">
        <f t="shared" si="10"/>
        <v/>
      </c>
      <c r="H173" s="71"/>
      <c r="I173" s="64"/>
      <c r="J173" s="64"/>
      <c r="K173" s="64"/>
      <c r="L173" s="64"/>
      <c r="M173" s="64"/>
      <c r="N173" s="64"/>
      <c r="O173" s="64"/>
      <c r="P173" s="64"/>
      <c r="Q173" s="64"/>
      <c r="R173" s="64"/>
    </row>
    <row r="174" spans="1:18" s="70" customFormat="1">
      <c r="A174" s="139">
        <v>163</v>
      </c>
      <c r="B174" s="180"/>
      <c r="C174" s="140"/>
      <c r="D174" s="140"/>
      <c r="E174" s="142"/>
      <c r="F174" s="16" t="str">
        <f t="shared" si="10"/>
        <v/>
      </c>
      <c r="H174" s="71"/>
      <c r="I174" s="64"/>
      <c r="J174" s="64"/>
      <c r="K174" s="64"/>
      <c r="L174" s="64"/>
      <c r="M174" s="64"/>
      <c r="N174" s="64"/>
      <c r="O174" s="64"/>
      <c r="P174" s="64"/>
      <c r="Q174" s="64"/>
      <c r="R174" s="64"/>
    </row>
    <row r="175" spans="1:18" s="70" customFormat="1">
      <c r="A175" s="139">
        <v>164</v>
      </c>
      <c r="B175" s="180"/>
      <c r="C175" s="140"/>
      <c r="D175" s="140"/>
      <c r="E175" s="142"/>
      <c r="F175" s="16" t="str">
        <f t="shared" si="10"/>
        <v/>
      </c>
      <c r="H175" s="71"/>
      <c r="I175" s="64"/>
      <c r="J175" s="64"/>
      <c r="K175" s="64"/>
      <c r="L175" s="64"/>
      <c r="M175" s="64"/>
      <c r="N175" s="64"/>
      <c r="O175" s="64"/>
      <c r="P175" s="64"/>
      <c r="Q175" s="64"/>
      <c r="R175" s="64"/>
    </row>
    <row r="176" spans="1:18" s="70" customFormat="1">
      <c r="A176" s="139">
        <v>165</v>
      </c>
      <c r="B176" s="180"/>
      <c r="C176" s="140"/>
      <c r="D176" s="140"/>
      <c r="E176" s="142"/>
      <c r="F176" s="16" t="str">
        <f t="shared" si="10"/>
        <v/>
      </c>
      <c r="H176" s="71"/>
      <c r="I176" s="64"/>
      <c r="J176" s="64"/>
      <c r="K176" s="64"/>
      <c r="L176" s="64"/>
      <c r="M176" s="64"/>
      <c r="N176" s="64"/>
      <c r="O176" s="64"/>
      <c r="P176" s="64"/>
      <c r="Q176" s="64"/>
      <c r="R176" s="64"/>
    </row>
    <row r="177" spans="1:18" s="70" customFormat="1">
      <c r="A177" s="139">
        <v>166</v>
      </c>
      <c r="B177" s="180"/>
      <c r="C177" s="140"/>
      <c r="D177" s="140"/>
      <c r="E177" s="142"/>
      <c r="F177" s="16" t="str">
        <f t="shared" si="10"/>
        <v/>
      </c>
      <c r="H177" s="71"/>
      <c r="I177" s="64"/>
      <c r="J177" s="64"/>
      <c r="K177" s="64"/>
      <c r="L177" s="64"/>
      <c r="M177" s="64"/>
      <c r="N177" s="64"/>
      <c r="O177" s="64"/>
      <c r="P177" s="64"/>
      <c r="Q177" s="64"/>
      <c r="R177" s="64"/>
    </row>
    <row r="178" spans="1:18" s="70" customFormat="1">
      <c r="A178" s="139">
        <v>167</v>
      </c>
      <c r="B178" s="180"/>
      <c r="C178" s="140"/>
      <c r="D178" s="140"/>
      <c r="E178" s="142"/>
      <c r="F178" s="16" t="str">
        <f t="shared" si="10"/>
        <v/>
      </c>
      <c r="H178" s="71"/>
      <c r="I178" s="64"/>
      <c r="J178" s="64"/>
      <c r="K178" s="64"/>
      <c r="L178" s="64"/>
      <c r="M178" s="64"/>
      <c r="N178" s="64"/>
      <c r="O178" s="64"/>
      <c r="P178" s="64"/>
      <c r="Q178" s="64"/>
      <c r="R178" s="64"/>
    </row>
    <row r="179" spans="1:18" s="70" customFormat="1">
      <c r="A179" s="139">
        <v>168</v>
      </c>
      <c r="B179" s="180"/>
      <c r="C179" s="140"/>
      <c r="D179" s="140"/>
      <c r="E179" s="142"/>
      <c r="F179" s="16" t="str">
        <f t="shared" si="10"/>
        <v/>
      </c>
      <c r="H179" s="71"/>
      <c r="I179" s="64"/>
      <c r="J179" s="64"/>
      <c r="K179" s="64"/>
      <c r="L179" s="64"/>
      <c r="M179" s="64"/>
      <c r="N179" s="64"/>
      <c r="O179" s="64"/>
      <c r="P179" s="64"/>
      <c r="Q179" s="64"/>
      <c r="R179" s="64"/>
    </row>
    <row r="180" spans="1:18" s="70" customFormat="1">
      <c r="A180" s="139">
        <v>169</v>
      </c>
      <c r="B180" s="180"/>
      <c r="C180" s="140"/>
      <c r="D180" s="140"/>
      <c r="E180" s="142"/>
      <c r="F180" s="16" t="str">
        <f t="shared" si="10"/>
        <v/>
      </c>
      <c r="H180" s="71"/>
      <c r="I180" s="64"/>
      <c r="J180" s="64"/>
      <c r="K180" s="64"/>
      <c r="L180" s="64"/>
      <c r="M180" s="64"/>
      <c r="N180" s="64"/>
      <c r="O180" s="64"/>
      <c r="P180" s="64"/>
      <c r="Q180" s="64"/>
      <c r="R180" s="64"/>
    </row>
    <row r="181" spans="1:18" s="70" customFormat="1">
      <c r="A181" s="139">
        <v>170</v>
      </c>
      <c r="B181" s="180"/>
      <c r="C181" s="140"/>
      <c r="D181" s="140"/>
      <c r="E181" s="142"/>
      <c r="F181" s="16" t="str">
        <f t="shared" si="10"/>
        <v/>
      </c>
      <c r="H181" s="71"/>
      <c r="I181" s="64"/>
      <c r="J181" s="64"/>
      <c r="K181" s="64"/>
      <c r="L181" s="64"/>
      <c r="M181" s="64"/>
      <c r="N181" s="64"/>
      <c r="O181" s="64"/>
      <c r="P181" s="64"/>
      <c r="Q181" s="64"/>
      <c r="R181" s="64"/>
    </row>
    <row r="182" spans="1:18" s="70" customFormat="1">
      <c r="A182" s="139">
        <v>171</v>
      </c>
      <c r="B182" s="180"/>
      <c r="C182" s="140"/>
      <c r="D182" s="140"/>
      <c r="E182" s="142"/>
      <c r="F182" s="16" t="str">
        <f t="shared" si="10"/>
        <v/>
      </c>
      <c r="H182" s="71"/>
      <c r="I182" s="64"/>
      <c r="J182" s="64"/>
      <c r="K182" s="64"/>
      <c r="L182" s="64"/>
      <c r="M182" s="64"/>
      <c r="N182" s="64"/>
      <c r="O182" s="64"/>
      <c r="P182" s="64"/>
      <c r="Q182" s="64"/>
      <c r="R182" s="64"/>
    </row>
    <row r="183" spans="1:18" s="70" customFormat="1">
      <c r="A183" s="139">
        <v>172</v>
      </c>
      <c r="B183" s="180"/>
      <c r="C183" s="140"/>
      <c r="D183" s="140"/>
      <c r="E183" s="142"/>
      <c r="F183" s="16" t="str">
        <f t="shared" si="10"/>
        <v/>
      </c>
      <c r="H183" s="71"/>
      <c r="I183" s="64"/>
      <c r="J183" s="64"/>
      <c r="K183" s="64"/>
      <c r="L183" s="64"/>
      <c r="M183" s="64"/>
      <c r="N183" s="64"/>
      <c r="O183" s="64"/>
      <c r="P183" s="64"/>
      <c r="Q183" s="64"/>
      <c r="R183" s="64"/>
    </row>
    <row r="184" spans="1:18" s="70" customFormat="1">
      <c r="A184" s="139">
        <v>173</v>
      </c>
      <c r="B184" s="180"/>
      <c r="C184" s="140"/>
      <c r="D184" s="140"/>
      <c r="E184" s="142"/>
      <c r="F184" s="16" t="str">
        <f t="shared" si="10"/>
        <v/>
      </c>
      <c r="H184" s="71"/>
      <c r="I184" s="64"/>
      <c r="J184" s="64"/>
      <c r="K184" s="64"/>
      <c r="L184" s="64"/>
      <c r="M184" s="64"/>
      <c r="N184" s="64"/>
      <c r="O184" s="64"/>
      <c r="P184" s="64"/>
      <c r="Q184" s="64"/>
      <c r="R184" s="64"/>
    </row>
    <row r="185" spans="1:18" s="70" customFormat="1">
      <c r="A185" s="139">
        <v>174</v>
      </c>
      <c r="B185" s="180"/>
      <c r="C185" s="140"/>
      <c r="D185" s="140"/>
      <c r="E185" s="142"/>
      <c r="F185" s="16" t="str">
        <f t="shared" si="10"/>
        <v/>
      </c>
      <c r="H185" s="71"/>
      <c r="I185" s="64"/>
      <c r="J185" s="64"/>
      <c r="K185" s="64"/>
      <c r="L185" s="64"/>
      <c r="M185" s="64"/>
      <c r="N185" s="64"/>
      <c r="O185" s="64"/>
      <c r="P185" s="64"/>
      <c r="Q185" s="64"/>
      <c r="R185" s="64"/>
    </row>
    <row r="186" spans="1:18" s="70" customFormat="1">
      <c r="A186" s="139">
        <v>175</v>
      </c>
      <c r="B186" s="180"/>
      <c r="C186" s="140"/>
      <c r="D186" s="140"/>
      <c r="E186" s="142"/>
      <c r="F186" s="16" t="str">
        <f t="shared" si="10"/>
        <v/>
      </c>
      <c r="H186" s="71"/>
      <c r="I186" s="64"/>
      <c r="J186" s="64"/>
      <c r="K186" s="64"/>
      <c r="L186" s="64"/>
      <c r="M186" s="64"/>
      <c r="N186" s="64"/>
      <c r="O186" s="64"/>
      <c r="P186" s="64"/>
      <c r="Q186" s="64"/>
      <c r="R186" s="64"/>
    </row>
    <row r="187" spans="1:18" s="70" customFormat="1">
      <c r="A187" s="139">
        <v>176</v>
      </c>
      <c r="B187" s="180"/>
      <c r="C187" s="140"/>
      <c r="D187" s="140"/>
      <c r="E187" s="142"/>
      <c r="F187" s="16" t="str">
        <f t="shared" si="10"/>
        <v/>
      </c>
      <c r="H187" s="71"/>
      <c r="I187" s="64"/>
      <c r="J187" s="64"/>
      <c r="K187" s="64"/>
      <c r="L187" s="64"/>
      <c r="M187" s="64"/>
      <c r="N187" s="64"/>
      <c r="O187" s="64"/>
      <c r="P187" s="64"/>
      <c r="Q187" s="64"/>
      <c r="R187" s="64"/>
    </row>
    <row r="188" spans="1:18" s="70" customFormat="1">
      <c r="A188" s="139">
        <v>177</v>
      </c>
      <c r="B188" s="180"/>
      <c r="C188" s="140"/>
      <c r="D188" s="140"/>
      <c r="E188" s="142"/>
      <c r="F188" s="16" t="str">
        <f t="shared" si="10"/>
        <v/>
      </c>
      <c r="H188" s="71"/>
      <c r="I188" s="64"/>
      <c r="J188" s="64"/>
      <c r="K188" s="64"/>
      <c r="L188" s="64"/>
      <c r="M188" s="64"/>
      <c r="N188" s="64"/>
      <c r="O188" s="64"/>
      <c r="P188" s="64"/>
      <c r="Q188" s="64"/>
      <c r="R188" s="64"/>
    </row>
    <row r="189" spans="1:18" s="70" customFormat="1">
      <c r="A189" s="139">
        <v>178</v>
      </c>
      <c r="B189" s="180"/>
      <c r="C189" s="140"/>
      <c r="D189" s="140"/>
      <c r="E189" s="142"/>
      <c r="F189" s="16" t="str">
        <f t="shared" si="10"/>
        <v/>
      </c>
      <c r="H189" s="71"/>
      <c r="I189" s="64"/>
      <c r="J189" s="64"/>
      <c r="K189" s="64"/>
      <c r="L189" s="64"/>
      <c r="M189" s="64"/>
      <c r="N189" s="64"/>
      <c r="O189" s="64"/>
      <c r="P189" s="64"/>
      <c r="Q189" s="64"/>
      <c r="R189" s="64"/>
    </row>
    <row r="190" spans="1:18" s="70" customFormat="1">
      <c r="A190" s="139">
        <v>179</v>
      </c>
      <c r="B190" s="180"/>
      <c r="C190" s="140"/>
      <c r="D190" s="140"/>
      <c r="E190" s="142"/>
      <c r="F190" s="16" t="str">
        <f t="shared" si="10"/>
        <v/>
      </c>
      <c r="H190" s="71"/>
      <c r="I190" s="64"/>
      <c r="J190" s="64"/>
      <c r="K190" s="64"/>
      <c r="L190" s="64"/>
      <c r="M190" s="64"/>
      <c r="N190" s="64"/>
      <c r="O190" s="64"/>
      <c r="P190" s="64"/>
      <c r="Q190" s="64"/>
      <c r="R190" s="64"/>
    </row>
    <row r="191" spans="1:18" s="70" customFormat="1">
      <c r="A191" s="139">
        <v>180</v>
      </c>
      <c r="B191" s="180"/>
      <c r="C191" s="140"/>
      <c r="D191" s="140"/>
      <c r="E191" s="142"/>
      <c r="F191" s="16" t="str">
        <f t="shared" si="10"/>
        <v/>
      </c>
      <c r="H191" s="71"/>
      <c r="I191" s="64"/>
      <c r="J191" s="64"/>
      <c r="K191" s="64"/>
      <c r="L191" s="64"/>
      <c r="M191" s="64"/>
      <c r="N191" s="64"/>
      <c r="O191" s="64"/>
      <c r="P191" s="64"/>
      <c r="Q191" s="64"/>
      <c r="R191" s="64"/>
    </row>
    <row r="192" spans="1:18" s="70" customFormat="1">
      <c r="A192" s="139">
        <v>181</v>
      </c>
      <c r="B192" s="180"/>
      <c r="C192" s="140"/>
      <c r="D192" s="140"/>
      <c r="E192" s="142"/>
      <c r="F192" s="16" t="str">
        <f t="shared" si="10"/>
        <v/>
      </c>
      <c r="H192" s="71"/>
      <c r="I192" s="64"/>
      <c r="J192" s="64"/>
      <c r="K192" s="64"/>
      <c r="L192" s="64"/>
      <c r="M192" s="64"/>
      <c r="N192" s="64"/>
      <c r="O192" s="64"/>
      <c r="P192" s="64"/>
      <c r="Q192" s="64"/>
      <c r="R192" s="64"/>
    </row>
    <row r="193" spans="1:18" s="70" customFormat="1">
      <c r="A193" s="139">
        <v>182</v>
      </c>
      <c r="B193" s="180"/>
      <c r="C193" s="140"/>
      <c r="D193" s="140"/>
      <c r="E193" s="142"/>
      <c r="F193" s="16" t="str">
        <f t="shared" si="10"/>
        <v/>
      </c>
      <c r="H193" s="71"/>
      <c r="I193" s="64"/>
      <c r="J193" s="64"/>
      <c r="K193" s="64"/>
      <c r="L193" s="64"/>
      <c r="M193" s="64"/>
      <c r="N193" s="64"/>
      <c r="O193" s="64"/>
      <c r="P193" s="64"/>
      <c r="Q193" s="64"/>
      <c r="R193" s="64"/>
    </row>
    <row r="194" spans="1:18" s="70" customFormat="1">
      <c r="A194" s="139">
        <v>183</v>
      </c>
      <c r="B194" s="180"/>
      <c r="C194" s="140"/>
      <c r="D194" s="140"/>
      <c r="E194" s="142"/>
      <c r="F194" s="16" t="str">
        <f t="shared" si="10"/>
        <v/>
      </c>
      <c r="H194" s="71"/>
      <c r="I194" s="64"/>
      <c r="J194" s="64"/>
      <c r="K194" s="64"/>
      <c r="L194" s="64"/>
      <c r="M194" s="64"/>
      <c r="N194" s="64"/>
      <c r="O194" s="64"/>
      <c r="P194" s="64"/>
      <c r="Q194" s="64"/>
      <c r="R194" s="64"/>
    </row>
    <row r="195" spans="1:18" s="70" customFormat="1">
      <c r="A195" s="139">
        <v>184</v>
      </c>
      <c r="B195" s="180"/>
      <c r="C195" s="140"/>
      <c r="D195" s="140"/>
      <c r="E195" s="142"/>
      <c r="F195" s="16" t="str">
        <f t="shared" si="10"/>
        <v/>
      </c>
      <c r="H195" s="71"/>
      <c r="I195" s="64"/>
      <c r="J195" s="64"/>
      <c r="K195" s="64"/>
      <c r="L195" s="64"/>
      <c r="M195" s="64"/>
      <c r="N195" s="64"/>
      <c r="O195" s="64"/>
      <c r="P195" s="64"/>
      <c r="Q195" s="64"/>
      <c r="R195" s="64"/>
    </row>
    <row r="196" spans="1:18" s="70" customFormat="1">
      <c r="A196" s="139">
        <v>185</v>
      </c>
      <c r="B196" s="180"/>
      <c r="C196" s="140"/>
      <c r="D196" s="140"/>
      <c r="E196" s="142"/>
      <c r="F196" s="16" t="str">
        <f t="shared" si="10"/>
        <v/>
      </c>
      <c r="H196" s="71"/>
      <c r="I196" s="64"/>
      <c r="J196" s="64"/>
      <c r="K196" s="64"/>
      <c r="L196" s="64"/>
      <c r="M196" s="64"/>
      <c r="N196" s="64"/>
      <c r="O196" s="64"/>
      <c r="P196" s="64"/>
      <c r="Q196" s="64"/>
      <c r="R196" s="64"/>
    </row>
    <row r="197" spans="1:18" s="70" customFormat="1">
      <c r="A197" s="139">
        <v>186</v>
      </c>
      <c r="B197" s="180"/>
      <c r="C197" s="140"/>
      <c r="D197" s="140"/>
      <c r="E197" s="142"/>
      <c r="F197" s="16" t="str">
        <f t="shared" si="10"/>
        <v/>
      </c>
      <c r="H197" s="71"/>
      <c r="I197" s="64"/>
      <c r="J197" s="64"/>
      <c r="K197" s="64"/>
      <c r="L197" s="64"/>
      <c r="M197" s="64"/>
      <c r="N197" s="64"/>
      <c r="O197" s="64"/>
      <c r="P197" s="64"/>
      <c r="Q197" s="64"/>
      <c r="R197" s="64"/>
    </row>
    <row r="198" spans="1:18" s="70" customFormat="1">
      <c r="A198" s="139">
        <v>187</v>
      </c>
      <c r="B198" s="180"/>
      <c r="C198" s="140"/>
      <c r="D198" s="140"/>
      <c r="E198" s="142"/>
      <c r="F198" s="16" t="str">
        <f t="shared" si="10"/>
        <v/>
      </c>
      <c r="H198" s="71"/>
      <c r="I198" s="64"/>
      <c r="J198" s="64"/>
      <c r="K198" s="64"/>
      <c r="L198" s="64"/>
      <c r="M198" s="64"/>
      <c r="N198" s="64"/>
      <c r="O198" s="64"/>
      <c r="P198" s="64"/>
      <c r="Q198" s="64"/>
      <c r="R198" s="64"/>
    </row>
    <row r="199" spans="1:18" s="70" customFormat="1">
      <c r="A199" s="139">
        <v>188</v>
      </c>
      <c r="B199" s="180"/>
      <c r="C199" s="140"/>
      <c r="D199" s="140"/>
      <c r="E199" s="142"/>
      <c r="F199" s="16" t="str">
        <f t="shared" si="10"/>
        <v/>
      </c>
      <c r="H199" s="71"/>
      <c r="I199" s="64"/>
      <c r="J199" s="64"/>
      <c r="K199" s="64"/>
      <c r="L199" s="64"/>
      <c r="M199" s="64"/>
      <c r="N199" s="64"/>
      <c r="O199" s="64"/>
      <c r="P199" s="64"/>
      <c r="Q199" s="64"/>
      <c r="R199" s="64"/>
    </row>
    <row r="200" spans="1:18" s="70" customFormat="1">
      <c r="A200" s="139">
        <v>189</v>
      </c>
      <c r="B200" s="180"/>
      <c r="C200" s="140"/>
      <c r="D200" s="140"/>
      <c r="E200" s="142"/>
      <c r="F200" s="16" t="str">
        <f t="shared" si="10"/>
        <v/>
      </c>
      <c r="H200" s="71"/>
      <c r="I200" s="64"/>
      <c r="J200" s="64"/>
      <c r="K200" s="64"/>
      <c r="L200" s="64"/>
      <c r="M200" s="64"/>
      <c r="N200" s="64"/>
      <c r="O200" s="64"/>
      <c r="P200" s="64"/>
      <c r="Q200" s="64"/>
      <c r="R200" s="64"/>
    </row>
    <row r="201" spans="1:18" s="70" customFormat="1">
      <c r="A201" s="139">
        <v>190</v>
      </c>
      <c r="B201" s="180"/>
      <c r="C201" s="140"/>
      <c r="D201" s="140"/>
      <c r="E201" s="142"/>
      <c r="F201" s="16" t="str">
        <f t="shared" si="10"/>
        <v/>
      </c>
      <c r="H201" s="71"/>
      <c r="I201" s="64"/>
      <c r="J201" s="64"/>
      <c r="K201" s="64"/>
      <c r="L201" s="64"/>
      <c r="M201" s="64"/>
      <c r="N201" s="64"/>
      <c r="O201" s="64"/>
      <c r="P201" s="64"/>
      <c r="Q201" s="64"/>
      <c r="R201" s="64"/>
    </row>
    <row r="202" spans="1:18" s="70" customFormat="1">
      <c r="A202" s="139">
        <v>191</v>
      </c>
      <c r="B202" s="180"/>
      <c r="C202" s="140"/>
      <c r="D202" s="140"/>
      <c r="E202" s="142"/>
      <c r="F202" s="16" t="str">
        <f t="shared" si="10"/>
        <v/>
      </c>
      <c r="H202" s="71"/>
      <c r="I202" s="64"/>
      <c r="J202" s="64"/>
      <c r="K202" s="64"/>
      <c r="L202" s="64"/>
      <c r="M202" s="64"/>
      <c r="N202" s="64"/>
      <c r="O202" s="64"/>
      <c r="P202" s="64"/>
      <c r="Q202" s="64"/>
      <c r="R202" s="64"/>
    </row>
    <row r="203" spans="1:18" s="70" customFormat="1">
      <c r="A203" s="139">
        <v>192</v>
      </c>
      <c r="B203" s="180"/>
      <c r="C203" s="140"/>
      <c r="D203" s="140"/>
      <c r="E203" s="142"/>
      <c r="F203" s="16" t="str">
        <f t="shared" si="10"/>
        <v/>
      </c>
      <c r="H203" s="71"/>
      <c r="I203" s="64"/>
      <c r="J203" s="64"/>
      <c r="K203" s="64"/>
      <c r="L203" s="64"/>
      <c r="M203" s="64"/>
      <c r="N203" s="64"/>
      <c r="O203" s="64"/>
      <c r="P203" s="64"/>
      <c r="Q203" s="64"/>
      <c r="R203" s="64"/>
    </row>
    <row r="204" spans="1:18" s="70" customFormat="1">
      <c r="A204" s="139">
        <v>193</v>
      </c>
      <c r="B204" s="180"/>
      <c r="C204" s="140"/>
      <c r="D204" s="140"/>
      <c r="E204" s="142"/>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39">
        <v>194</v>
      </c>
      <c r="B205" s="180"/>
      <c r="C205" s="140"/>
      <c r="D205" s="140"/>
      <c r="E205" s="142"/>
      <c r="F205" s="16" t="str">
        <f t="shared" si="11"/>
        <v/>
      </c>
      <c r="H205" s="71"/>
      <c r="I205" s="64"/>
      <c r="J205" s="64"/>
      <c r="K205" s="64"/>
      <c r="L205" s="64"/>
      <c r="M205" s="64"/>
      <c r="N205" s="64"/>
      <c r="O205" s="64"/>
      <c r="P205" s="64"/>
      <c r="Q205" s="64"/>
      <c r="R205" s="64"/>
    </row>
    <row r="206" spans="1:18" s="70" customFormat="1">
      <c r="A206" s="139">
        <v>195</v>
      </c>
      <c r="B206" s="180"/>
      <c r="C206" s="140"/>
      <c r="D206" s="140"/>
      <c r="E206" s="142"/>
      <c r="F206" s="16" t="str">
        <f t="shared" si="11"/>
        <v/>
      </c>
      <c r="H206" s="71"/>
      <c r="I206" s="64"/>
      <c r="J206" s="64"/>
      <c r="K206" s="64"/>
      <c r="L206" s="64"/>
      <c r="M206" s="64"/>
      <c r="N206" s="64"/>
      <c r="O206" s="64"/>
      <c r="P206" s="64"/>
      <c r="Q206" s="64"/>
      <c r="R206" s="64"/>
    </row>
    <row r="207" spans="1:18" s="70" customFormat="1">
      <c r="A207" s="139">
        <v>196</v>
      </c>
      <c r="B207" s="180"/>
      <c r="C207" s="140"/>
      <c r="D207" s="140"/>
      <c r="E207" s="142"/>
      <c r="F207" s="16" t="str">
        <f t="shared" si="11"/>
        <v/>
      </c>
      <c r="H207" s="71"/>
      <c r="I207" s="64"/>
      <c r="J207" s="64"/>
      <c r="K207" s="64"/>
      <c r="L207" s="64"/>
      <c r="M207" s="64"/>
      <c r="N207" s="64"/>
      <c r="O207" s="64"/>
      <c r="P207" s="64"/>
      <c r="Q207" s="64"/>
      <c r="R207" s="64"/>
    </row>
    <row r="208" spans="1:18" s="70" customFormat="1">
      <c r="A208" s="139">
        <v>197</v>
      </c>
      <c r="B208" s="180"/>
      <c r="C208" s="140"/>
      <c r="D208" s="140"/>
      <c r="E208" s="142"/>
      <c r="F208" s="16" t="str">
        <f t="shared" si="11"/>
        <v/>
      </c>
      <c r="H208" s="71"/>
      <c r="I208" s="64"/>
      <c r="J208" s="64"/>
      <c r="K208" s="64"/>
      <c r="L208" s="64"/>
      <c r="M208" s="64"/>
      <c r="N208" s="64"/>
      <c r="O208" s="64"/>
      <c r="P208" s="64"/>
      <c r="Q208" s="64"/>
      <c r="R208" s="64"/>
    </row>
    <row r="209" spans="1:18" s="70" customFormat="1">
      <c r="A209" s="139">
        <v>198</v>
      </c>
      <c r="B209" s="180"/>
      <c r="C209" s="140"/>
      <c r="D209" s="140"/>
      <c r="E209" s="142"/>
      <c r="F209" s="16" t="str">
        <f t="shared" si="11"/>
        <v/>
      </c>
      <c r="H209" s="71"/>
      <c r="I209" s="64"/>
      <c r="J209" s="64"/>
      <c r="K209" s="64"/>
      <c r="L209" s="64"/>
      <c r="M209" s="64"/>
      <c r="N209" s="64"/>
      <c r="O209" s="64"/>
      <c r="P209" s="64"/>
      <c r="Q209" s="64"/>
      <c r="R209" s="64"/>
    </row>
    <row r="210" spans="1:18" s="70" customFormat="1">
      <c r="A210" s="139">
        <v>199</v>
      </c>
      <c r="B210" s="180"/>
      <c r="C210" s="140"/>
      <c r="D210" s="140"/>
      <c r="E210" s="142"/>
      <c r="F210" s="16" t="str">
        <f t="shared" si="11"/>
        <v/>
      </c>
      <c r="H210" s="71"/>
      <c r="I210" s="64"/>
      <c r="J210" s="64"/>
      <c r="K210" s="64"/>
      <c r="L210" s="64"/>
      <c r="M210" s="64"/>
      <c r="N210" s="64"/>
      <c r="O210" s="64"/>
      <c r="P210" s="64"/>
      <c r="Q210" s="64"/>
      <c r="R210" s="64"/>
    </row>
    <row r="211" spans="1:18" s="70" customFormat="1">
      <c r="A211" s="139">
        <v>200</v>
      </c>
      <c r="B211" s="180"/>
      <c r="C211" s="140"/>
      <c r="D211" s="140"/>
      <c r="E211" s="142"/>
      <c r="F211" s="16" t="str">
        <f t="shared" si="11"/>
        <v/>
      </c>
      <c r="H211" s="71"/>
      <c r="I211" s="64"/>
      <c r="J211" s="64"/>
      <c r="K211" s="64"/>
      <c r="L211" s="64"/>
      <c r="M211" s="64"/>
      <c r="N211" s="64"/>
      <c r="O211" s="64"/>
      <c r="P211" s="64"/>
      <c r="Q211" s="64"/>
      <c r="R211" s="64"/>
    </row>
    <row r="212" spans="1:18" s="70" customFormat="1">
      <c r="A212" s="139">
        <v>201</v>
      </c>
      <c r="B212" s="180"/>
      <c r="C212" s="140"/>
      <c r="D212" s="140"/>
      <c r="E212" s="142"/>
      <c r="F212" s="16" t="str">
        <f t="shared" si="11"/>
        <v/>
      </c>
      <c r="H212" s="71"/>
      <c r="I212" s="64"/>
      <c r="J212" s="64"/>
      <c r="K212" s="64"/>
      <c r="L212" s="64"/>
      <c r="M212" s="64"/>
      <c r="N212" s="64"/>
      <c r="O212" s="64"/>
      <c r="P212" s="64"/>
      <c r="Q212" s="64"/>
      <c r="R212" s="64"/>
    </row>
    <row r="213" spans="1:18" s="70" customFormat="1">
      <c r="A213" s="139">
        <v>202</v>
      </c>
      <c r="B213" s="180"/>
      <c r="C213" s="140"/>
      <c r="D213" s="140"/>
      <c r="E213" s="142"/>
      <c r="F213" s="16" t="str">
        <f t="shared" si="11"/>
        <v/>
      </c>
      <c r="H213" s="71"/>
      <c r="I213" s="64"/>
      <c r="J213" s="64"/>
      <c r="K213" s="64"/>
      <c r="L213" s="64"/>
      <c r="M213" s="64"/>
      <c r="N213" s="64"/>
      <c r="O213" s="64"/>
      <c r="P213" s="64"/>
      <c r="Q213" s="64"/>
      <c r="R213" s="64"/>
    </row>
    <row r="214" spans="1:18" s="70" customFormat="1">
      <c r="A214" s="139">
        <v>203</v>
      </c>
      <c r="B214" s="180"/>
      <c r="C214" s="140"/>
      <c r="D214" s="140"/>
      <c r="E214" s="142"/>
      <c r="F214" s="16" t="str">
        <f t="shared" si="11"/>
        <v/>
      </c>
      <c r="H214" s="71"/>
      <c r="I214" s="64"/>
      <c r="J214" s="64"/>
      <c r="K214" s="64"/>
      <c r="L214" s="64"/>
      <c r="M214" s="64"/>
      <c r="N214" s="64"/>
      <c r="O214" s="64"/>
      <c r="P214" s="64"/>
      <c r="Q214" s="64"/>
      <c r="R214" s="64"/>
    </row>
    <row r="215" spans="1:18" s="70" customFormat="1">
      <c r="A215" s="139">
        <v>204</v>
      </c>
      <c r="B215" s="180"/>
      <c r="C215" s="140"/>
      <c r="D215" s="140"/>
      <c r="E215" s="142"/>
      <c r="F215" s="16" t="str">
        <f t="shared" si="11"/>
        <v/>
      </c>
      <c r="H215" s="71"/>
      <c r="I215" s="64"/>
      <c r="J215" s="64"/>
      <c r="K215" s="64"/>
      <c r="L215" s="64"/>
      <c r="M215" s="64"/>
      <c r="N215" s="64"/>
      <c r="O215" s="64"/>
      <c r="P215" s="64"/>
      <c r="Q215" s="64"/>
      <c r="R215" s="64"/>
    </row>
    <row r="216" spans="1:18" s="70" customFormat="1">
      <c r="A216" s="139">
        <v>205</v>
      </c>
      <c r="B216" s="180"/>
      <c r="C216" s="140"/>
      <c r="D216" s="140"/>
      <c r="E216" s="142"/>
      <c r="F216" s="16" t="str">
        <f t="shared" si="11"/>
        <v/>
      </c>
      <c r="H216" s="71"/>
      <c r="I216" s="64"/>
      <c r="J216" s="64"/>
      <c r="K216" s="64"/>
      <c r="L216" s="64"/>
      <c r="M216" s="64"/>
      <c r="N216" s="64"/>
      <c r="O216" s="64"/>
      <c r="P216" s="64"/>
      <c r="Q216" s="64"/>
      <c r="R216" s="64"/>
    </row>
    <row r="217" spans="1:18" s="70" customFormat="1">
      <c r="A217" s="139">
        <v>206</v>
      </c>
      <c r="B217" s="180"/>
      <c r="C217" s="140"/>
      <c r="D217" s="140"/>
      <c r="E217" s="142"/>
      <c r="F217" s="16" t="str">
        <f t="shared" si="11"/>
        <v/>
      </c>
      <c r="H217" s="71"/>
      <c r="I217" s="64"/>
      <c r="J217" s="64"/>
      <c r="K217" s="64"/>
      <c r="L217" s="64"/>
      <c r="M217" s="64"/>
      <c r="N217" s="64"/>
      <c r="O217" s="64"/>
      <c r="P217" s="64"/>
      <c r="Q217" s="64"/>
      <c r="R217" s="64"/>
    </row>
    <row r="218" spans="1:18" s="70" customFormat="1">
      <c r="A218" s="139">
        <v>207</v>
      </c>
      <c r="B218" s="180"/>
      <c r="C218" s="140"/>
      <c r="D218" s="140"/>
      <c r="E218" s="142"/>
      <c r="F218" s="16" t="str">
        <f t="shared" si="11"/>
        <v/>
      </c>
      <c r="H218" s="71"/>
      <c r="I218" s="64"/>
      <c r="J218" s="64"/>
      <c r="K218" s="64"/>
      <c r="L218" s="64"/>
      <c r="M218" s="64"/>
      <c r="N218" s="64"/>
      <c r="O218" s="64"/>
      <c r="P218" s="64"/>
      <c r="Q218" s="64"/>
      <c r="R218" s="64"/>
    </row>
    <row r="219" spans="1:18" s="70" customFormat="1">
      <c r="A219" s="139">
        <v>208</v>
      </c>
      <c r="B219" s="180"/>
      <c r="C219" s="140"/>
      <c r="D219" s="140"/>
      <c r="E219" s="142"/>
      <c r="F219" s="16" t="str">
        <f t="shared" si="11"/>
        <v/>
      </c>
      <c r="H219" s="71"/>
      <c r="I219" s="64"/>
      <c r="J219" s="64"/>
      <c r="K219" s="64"/>
      <c r="L219" s="64"/>
      <c r="M219" s="64"/>
      <c r="N219" s="64"/>
      <c r="O219" s="64"/>
      <c r="P219" s="64"/>
      <c r="Q219" s="64"/>
      <c r="R219" s="64"/>
    </row>
    <row r="220" spans="1:18" s="70" customFormat="1">
      <c r="A220" s="139">
        <v>209</v>
      </c>
      <c r="B220" s="180"/>
      <c r="C220" s="140"/>
      <c r="D220" s="140"/>
      <c r="E220" s="142"/>
      <c r="F220" s="16" t="str">
        <f t="shared" si="11"/>
        <v/>
      </c>
      <c r="H220" s="71"/>
      <c r="I220" s="64"/>
      <c r="J220" s="64"/>
      <c r="K220" s="64"/>
      <c r="L220" s="64"/>
      <c r="M220" s="64"/>
      <c r="N220" s="64"/>
      <c r="O220" s="64"/>
      <c r="P220" s="64"/>
      <c r="Q220" s="64"/>
      <c r="R220" s="64"/>
    </row>
    <row r="221" spans="1:18" s="70" customFormat="1">
      <c r="A221" s="139">
        <v>210</v>
      </c>
      <c r="B221" s="180"/>
      <c r="C221" s="140"/>
      <c r="D221" s="140"/>
      <c r="E221" s="142"/>
      <c r="F221" s="16" t="str">
        <f t="shared" si="11"/>
        <v/>
      </c>
      <c r="H221" s="71"/>
      <c r="I221" s="64"/>
      <c r="J221" s="64"/>
      <c r="K221" s="64"/>
      <c r="L221" s="64"/>
      <c r="M221" s="64"/>
      <c r="N221" s="64"/>
      <c r="O221" s="64"/>
      <c r="P221" s="64"/>
      <c r="Q221" s="64"/>
      <c r="R221" s="64"/>
    </row>
    <row r="222" spans="1:18" s="70" customFormat="1">
      <c r="A222" s="139">
        <v>211</v>
      </c>
      <c r="B222" s="180"/>
      <c r="C222" s="140"/>
      <c r="D222" s="140"/>
      <c r="E222" s="142"/>
      <c r="F222" s="16" t="str">
        <f t="shared" si="11"/>
        <v/>
      </c>
      <c r="H222" s="71"/>
      <c r="I222" s="64"/>
      <c r="J222" s="64"/>
      <c r="K222" s="64"/>
      <c r="L222" s="64"/>
      <c r="M222" s="64"/>
      <c r="N222" s="64"/>
      <c r="O222" s="64"/>
      <c r="P222" s="64"/>
      <c r="Q222" s="64"/>
      <c r="R222" s="64"/>
    </row>
    <row r="223" spans="1:18" s="70" customFormat="1">
      <c r="A223" s="139">
        <v>212</v>
      </c>
      <c r="B223" s="180"/>
      <c r="C223" s="140"/>
      <c r="D223" s="140"/>
      <c r="E223" s="142"/>
      <c r="F223" s="16" t="str">
        <f t="shared" si="11"/>
        <v/>
      </c>
      <c r="H223" s="71"/>
      <c r="I223" s="64"/>
      <c r="J223" s="64"/>
      <c r="K223" s="64"/>
      <c r="L223" s="64"/>
      <c r="M223" s="64"/>
      <c r="N223" s="64"/>
      <c r="O223" s="64"/>
      <c r="P223" s="64"/>
      <c r="Q223" s="64"/>
      <c r="R223" s="64"/>
    </row>
    <row r="224" spans="1:18" s="70" customFormat="1">
      <c r="A224" s="139">
        <v>213</v>
      </c>
      <c r="B224" s="180"/>
      <c r="C224" s="140"/>
      <c r="D224" s="140"/>
      <c r="E224" s="142"/>
      <c r="F224" s="16" t="str">
        <f t="shared" si="11"/>
        <v/>
      </c>
      <c r="H224" s="71"/>
      <c r="I224" s="64"/>
      <c r="J224" s="64"/>
      <c r="K224" s="64"/>
      <c r="L224" s="64"/>
      <c r="M224" s="64"/>
      <c r="N224" s="64"/>
      <c r="O224" s="64"/>
      <c r="P224" s="64"/>
      <c r="Q224" s="64"/>
      <c r="R224" s="64"/>
    </row>
    <row r="225" spans="1:18" s="70" customFormat="1">
      <c r="A225" s="139">
        <v>214</v>
      </c>
      <c r="B225" s="180"/>
      <c r="C225" s="140"/>
      <c r="D225" s="140"/>
      <c r="E225" s="142"/>
      <c r="F225" s="16" t="str">
        <f t="shared" si="11"/>
        <v/>
      </c>
      <c r="H225" s="71"/>
      <c r="I225" s="64"/>
      <c r="J225" s="64"/>
      <c r="K225" s="64"/>
      <c r="L225" s="64"/>
      <c r="M225" s="64"/>
      <c r="N225" s="64"/>
      <c r="O225" s="64"/>
      <c r="P225" s="64"/>
      <c r="Q225" s="64"/>
      <c r="R225" s="64"/>
    </row>
    <row r="226" spans="1:18" s="70" customFormat="1">
      <c r="A226" s="139">
        <v>215</v>
      </c>
      <c r="B226" s="180"/>
      <c r="C226" s="140"/>
      <c r="D226" s="140"/>
      <c r="E226" s="142"/>
      <c r="F226" s="16" t="str">
        <f t="shared" si="11"/>
        <v/>
      </c>
      <c r="H226" s="71"/>
      <c r="I226" s="64"/>
      <c r="J226" s="64"/>
      <c r="K226" s="64"/>
      <c r="L226" s="64"/>
      <c r="M226" s="64"/>
      <c r="N226" s="64"/>
      <c r="O226" s="64"/>
      <c r="P226" s="64"/>
      <c r="Q226" s="64"/>
      <c r="R226" s="64"/>
    </row>
    <row r="227" spans="1:18" s="70" customFormat="1">
      <c r="A227" s="139">
        <v>216</v>
      </c>
      <c r="B227" s="180"/>
      <c r="C227" s="140"/>
      <c r="D227" s="140"/>
      <c r="E227" s="142"/>
      <c r="F227" s="16" t="str">
        <f t="shared" si="11"/>
        <v/>
      </c>
      <c r="H227" s="71"/>
      <c r="I227" s="64"/>
      <c r="J227" s="64"/>
      <c r="K227" s="64"/>
      <c r="L227" s="64"/>
      <c r="M227" s="64"/>
      <c r="N227" s="64"/>
      <c r="O227" s="64"/>
      <c r="P227" s="64"/>
      <c r="Q227" s="64"/>
      <c r="R227" s="64"/>
    </row>
    <row r="228" spans="1:18" s="70" customFormat="1">
      <c r="A228" s="139">
        <v>217</v>
      </c>
      <c r="B228" s="180"/>
      <c r="C228" s="140"/>
      <c r="D228" s="140"/>
      <c r="E228" s="142"/>
      <c r="F228" s="16" t="str">
        <f t="shared" si="11"/>
        <v/>
      </c>
      <c r="H228" s="71"/>
      <c r="I228" s="64"/>
      <c r="J228" s="64"/>
      <c r="K228" s="64"/>
      <c r="L228" s="64"/>
      <c r="M228" s="64"/>
      <c r="N228" s="64"/>
      <c r="O228" s="64"/>
      <c r="P228" s="64"/>
      <c r="Q228" s="64"/>
      <c r="R228" s="64"/>
    </row>
    <row r="229" spans="1:18" s="70" customFormat="1">
      <c r="A229" s="139">
        <v>218</v>
      </c>
      <c r="B229" s="180"/>
      <c r="C229" s="140"/>
      <c r="D229" s="140"/>
      <c r="E229" s="142"/>
      <c r="F229" s="16" t="str">
        <f t="shared" si="11"/>
        <v/>
      </c>
      <c r="H229" s="71"/>
      <c r="I229" s="64"/>
      <c r="J229" s="64"/>
      <c r="K229" s="64"/>
      <c r="L229" s="64"/>
      <c r="M229" s="64"/>
      <c r="N229" s="64"/>
      <c r="O229" s="64"/>
      <c r="P229" s="64"/>
      <c r="Q229" s="64"/>
      <c r="R229" s="64"/>
    </row>
    <row r="230" spans="1:18" s="70" customFormat="1">
      <c r="A230" s="139">
        <v>219</v>
      </c>
      <c r="B230" s="180"/>
      <c r="C230" s="140"/>
      <c r="D230" s="140"/>
      <c r="E230" s="142"/>
      <c r="F230" s="16" t="str">
        <f t="shared" si="11"/>
        <v/>
      </c>
      <c r="H230" s="71"/>
      <c r="I230" s="64"/>
      <c r="J230" s="64"/>
      <c r="K230" s="64"/>
      <c r="L230" s="64"/>
      <c r="M230" s="64"/>
      <c r="N230" s="64"/>
      <c r="O230" s="64"/>
      <c r="P230" s="64"/>
      <c r="Q230" s="64"/>
      <c r="R230" s="64"/>
    </row>
    <row r="231" spans="1:18" s="70" customFormat="1">
      <c r="A231" s="139">
        <v>220</v>
      </c>
      <c r="B231" s="180"/>
      <c r="C231" s="140"/>
      <c r="D231" s="140"/>
      <c r="E231" s="142"/>
      <c r="F231" s="16" t="str">
        <f t="shared" si="11"/>
        <v/>
      </c>
      <c r="H231" s="71"/>
      <c r="I231" s="64"/>
      <c r="J231" s="64"/>
      <c r="K231" s="64"/>
      <c r="L231" s="64"/>
      <c r="M231" s="64"/>
      <c r="N231" s="64"/>
      <c r="O231" s="64"/>
      <c r="P231" s="64"/>
      <c r="Q231" s="64"/>
      <c r="R231" s="64"/>
    </row>
    <row r="232" spans="1:18" s="70" customFormat="1">
      <c r="A232" s="139">
        <v>221</v>
      </c>
      <c r="B232" s="180"/>
      <c r="C232" s="140"/>
      <c r="D232" s="140"/>
      <c r="E232" s="142"/>
      <c r="F232" s="16" t="str">
        <f t="shared" si="11"/>
        <v/>
      </c>
      <c r="H232" s="71"/>
      <c r="I232" s="64"/>
      <c r="J232" s="64"/>
      <c r="K232" s="64"/>
      <c r="L232" s="64"/>
      <c r="M232" s="64"/>
      <c r="N232" s="64"/>
      <c r="O232" s="64"/>
      <c r="P232" s="64"/>
      <c r="Q232" s="64"/>
      <c r="R232" s="64"/>
    </row>
    <row r="233" spans="1:18" s="70" customFormat="1">
      <c r="A233" s="139">
        <v>222</v>
      </c>
      <c r="B233" s="180"/>
      <c r="C233" s="140"/>
      <c r="D233" s="140"/>
      <c r="E233" s="142"/>
      <c r="F233" s="16" t="str">
        <f t="shared" si="11"/>
        <v/>
      </c>
      <c r="H233" s="71"/>
      <c r="I233" s="64"/>
      <c r="J233" s="64"/>
      <c r="K233" s="64"/>
      <c r="L233" s="64"/>
      <c r="M233" s="64"/>
      <c r="N233" s="64"/>
      <c r="O233" s="64"/>
      <c r="P233" s="64"/>
      <c r="Q233" s="64"/>
      <c r="R233" s="64"/>
    </row>
    <row r="234" spans="1:18" s="70" customFormat="1">
      <c r="A234" s="139">
        <v>223</v>
      </c>
      <c r="B234" s="180"/>
      <c r="C234" s="140"/>
      <c r="D234" s="140"/>
      <c r="E234" s="142"/>
      <c r="F234" s="16" t="str">
        <f t="shared" si="11"/>
        <v/>
      </c>
      <c r="H234" s="71"/>
      <c r="I234" s="64"/>
      <c r="J234" s="64"/>
      <c r="K234" s="64"/>
      <c r="L234" s="64"/>
      <c r="M234" s="64"/>
      <c r="N234" s="64"/>
      <c r="O234" s="64"/>
      <c r="P234" s="64"/>
      <c r="Q234" s="64"/>
      <c r="R234" s="64"/>
    </row>
    <row r="235" spans="1:18" s="70" customFormat="1">
      <c r="A235" s="139">
        <v>224</v>
      </c>
      <c r="B235" s="180"/>
      <c r="C235" s="140"/>
      <c r="D235" s="140"/>
      <c r="E235" s="142"/>
      <c r="F235" s="16" t="str">
        <f t="shared" si="11"/>
        <v/>
      </c>
      <c r="H235" s="71"/>
      <c r="I235" s="64"/>
      <c r="J235" s="64"/>
      <c r="K235" s="64"/>
      <c r="L235" s="64"/>
      <c r="M235" s="64"/>
      <c r="N235" s="64"/>
      <c r="O235" s="64"/>
      <c r="P235" s="64"/>
      <c r="Q235" s="64"/>
      <c r="R235" s="64"/>
    </row>
    <row r="236" spans="1:18" s="70" customFormat="1">
      <c r="A236" s="139">
        <v>225</v>
      </c>
      <c r="B236" s="180"/>
      <c r="C236" s="140"/>
      <c r="D236" s="140"/>
      <c r="E236" s="142"/>
      <c r="F236" s="16" t="str">
        <f t="shared" si="11"/>
        <v/>
      </c>
      <c r="H236" s="71"/>
      <c r="I236" s="64"/>
      <c r="J236" s="64"/>
      <c r="K236" s="64"/>
      <c r="L236" s="64"/>
      <c r="M236" s="64"/>
      <c r="N236" s="64"/>
      <c r="O236" s="64"/>
      <c r="P236" s="64"/>
      <c r="Q236" s="64"/>
      <c r="R236" s="64"/>
    </row>
    <row r="237" spans="1:18" s="70" customFormat="1">
      <c r="A237" s="139">
        <v>226</v>
      </c>
      <c r="B237" s="180"/>
      <c r="C237" s="140"/>
      <c r="D237" s="140"/>
      <c r="E237" s="142"/>
      <c r="F237" s="16" t="str">
        <f t="shared" si="11"/>
        <v/>
      </c>
      <c r="H237" s="71"/>
      <c r="I237" s="64"/>
      <c r="J237" s="64"/>
      <c r="K237" s="64"/>
      <c r="L237" s="64"/>
      <c r="M237" s="64"/>
      <c r="N237" s="64"/>
      <c r="O237" s="64"/>
      <c r="P237" s="64"/>
      <c r="Q237" s="64"/>
      <c r="R237" s="64"/>
    </row>
    <row r="238" spans="1:18" s="70" customFormat="1">
      <c r="A238" s="139">
        <v>227</v>
      </c>
      <c r="B238" s="180"/>
      <c r="C238" s="140"/>
      <c r="D238" s="140"/>
      <c r="E238" s="142"/>
      <c r="F238" s="16" t="str">
        <f t="shared" si="11"/>
        <v/>
      </c>
      <c r="H238" s="71"/>
      <c r="I238" s="64"/>
      <c r="J238" s="64"/>
      <c r="K238" s="64"/>
      <c r="L238" s="64"/>
      <c r="M238" s="64"/>
      <c r="N238" s="64"/>
      <c r="O238" s="64"/>
      <c r="P238" s="64"/>
      <c r="Q238" s="64"/>
      <c r="R238" s="64"/>
    </row>
    <row r="239" spans="1:18" s="70" customFormat="1">
      <c r="A239" s="139">
        <v>228</v>
      </c>
      <c r="B239" s="180"/>
      <c r="C239" s="140"/>
      <c r="D239" s="140"/>
      <c r="E239" s="142"/>
      <c r="F239" s="16" t="str">
        <f t="shared" si="11"/>
        <v/>
      </c>
      <c r="H239" s="71"/>
      <c r="I239" s="64"/>
      <c r="J239" s="64"/>
      <c r="K239" s="64"/>
      <c r="L239" s="64"/>
      <c r="M239" s="64"/>
      <c r="N239" s="64"/>
      <c r="O239" s="64"/>
      <c r="P239" s="64"/>
      <c r="Q239" s="64"/>
      <c r="R239" s="64"/>
    </row>
    <row r="240" spans="1:18" s="70" customFormat="1">
      <c r="A240" s="139">
        <v>229</v>
      </c>
      <c r="B240" s="180"/>
      <c r="C240" s="140"/>
      <c r="D240" s="140"/>
      <c r="E240" s="142"/>
      <c r="F240" s="16" t="str">
        <f t="shared" si="11"/>
        <v/>
      </c>
      <c r="H240" s="71"/>
      <c r="I240" s="64"/>
      <c r="J240" s="64"/>
      <c r="K240" s="64"/>
      <c r="L240" s="64"/>
      <c r="M240" s="64"/>
      <c r="N240" s="64"/>
      <c r="O240" s="64"/>
      <c r="P240" s="64"/>
      <c r="Q240" s="64"/>
      <c r="R240" s="64"/>
    </row>
    <row r="241" spans="1:18" s="70" customFormat="1">
      <c r="A241" s="139">
        <v>230</v>
      </c>
      <c r="B241" s="180"/>
      <c r="C241" s="140"/>
      <c r="D241" s="140"/>
      <c r="E241" s="142"/>
      <c r="F241" s="16" t="str">
        <f t="shared" si="11"/>
        <v/>
      </c>
      <c r="H241" s="71"/>
      <c r="I241" s="64"/>
      <c r="J241" s="64"/>
      <c r="K241" s="64"/>
      <c r="L241" s="64"/>
      <c r="M241" s="64"/>
      <c r="N241" s="64"/>
      <c r="O241" s="64"/>
      <c r="P241" s="64"/>
      <c r="Q241" s="64"/>
      <c r="R241" s="64"/>
    </row>
    <row r="242" spans="1:18" s="70" customFormat="1">
      <c r="A242" s="139">
        <v>231</v>
      </c>
      <c r="B242" s="180"/>
      <c r="C242" s="140"/>
      <c r="D242" s="140"/>
      <c r="E242" s="142"/>
      <c r="F242" s="16" t="str">
        <f t="shared" si="11"/>
        <v/>
      </c>
      <c r="H242" s="71"/>
      <c r="I242" s="64"/>
      <c r="J242" s="64"/>
      <c r="K242" s="64"/>
      <c r="L242" s="64"/>
      <c r="M242" s="64"/>
      <c r="N242" s="64"/>
      <c r="O242" s="64"/>
      <c r="P242" s="64"/>
      <c r="Q242" s="64"/>
      <c r="R242" s="64"/>
    </row>
    <row r="243" spans="1:18" s="70" customFormat="1">
      <c r="A243" s="139">
        <v>232</v>
      </c>
      <c r="B243" s="180"/>
      <c r="C243" s="140"/>
      <c r="D243" s="140"/>
      <c r="E243" s="142"/>
      <c r="F243" s="16" t="str">
        <f t="shared" si="11"/>
        <v/>
      </c>
      <c r="H243" s="71"/>
      <c r="I243" s="64"/>
      <c r="J243" s="64"/>
      <c r="K243" s="64"/>
      <c r="L243" s="64"/>
      <c r="M243" s="64"/>
      <c r="N243" s="64"/>
      <c r="O243" s="64"/>
      <c r="P243" s="64"/>
      <c r="Q243" s="64"/>
      <c r="R243" s="64"/>
    </row>
    <row r="244" spans="1:18" s="70" customFormat="1">
      <c r="A244" s="139">
        <v>233</v>
      </c>
      <c r="B244" s="180"/>
      <c r="C244" s="140"/>
      <c r="D244" s="140"/>
      <c r="E244" s="142"/>
      <c r="F244" s="16" t="str">
        <f t="shared" si="11"/>
        <v/>
      </c>
      <c r="H244" s="71"/>
      <c r="I244" s="64"/>
      <c r="J244" s="64"/>
      <c r="K244" s="64"/>
      <c r="L244" s="64"/>
      <c r="M244" s="64"/>
      <c r="N244" s="64"/>
      <c r="O244" s="64"/>
      <c r="P244" s="64"/>
      <c r="Q244" s="64"/>
      <c r="R244" s="64"/>
    </row>
    <row r="245" spans="1:18" s="70" customFormat="1">
      <c r="A245" s="139">
        <v>234</v>
      </c>
      <c r="B245" s="180"/>
      <c r="C245" s="140"/>
      <c r="D245" s="140"/>
      <c r="E245" s="142"/>
      <c r="F245" s="16" t="str">
        <f t="shared" si="11"/>
        <v/>
      </c>
      <c r="H245" s="71"/>
      <c r="I245" s="64"/>
      <c r="J245" s="64"/>
      <c r="K245" s="64"/>
      <c r="L245" s="64"/>
      <c r="M245" s="64"/>
      <c r="N245" s="64"/>
      <c r="O245" s="64"/>
      <c r="P245" s="64"/>
      <c r="Q245" s="64"/>
      <c r="R245" s="64"/>
    </row>
    <row r="246" spans="1:18" s="70" customFormat="1">
      <c r="A246" s="139">
        <v>235</v>
      </c>
      <c r="B246" s="180"/>
      <c r="C246" s="140"/>
      <c r="D246" s="140"/>
      <c r="E246" s="142"/>
      <c r="F246" s="16" t="str">
        <f t="shared" si="11"/>
        <v/>
      </c>
      <c r="H246" s="71"/>
      <c r="I246" s="64"/>
      <c r="J246" s="64"/>
      <c r="K246" s="64"/>
      <c r="L246" s="64"/>
      <c r="M246" s="64"/>
      <c r="N246" s="64"/>
      <c r="O246" s="64"/>
      <c r="P246" s="64"/>
      <c r="Q246" s="64"/>
      <c r="R246" s="64"/>
    </row>
    <row r="247" spans="1:18" s="70" customFormat="1">
      <c r="A247" s="139">
        <v>236</v>
      </c>
      <c r="B247" s="180"/>
      <c r="C247" s="140"/>
      <c r="D247" s="140"/>
      <c r="E247" s="142"/>
      <c r="F247" s="16" t="str">
        <f t="shared" si="11"/>
        <v/>
      </c>
      <c r="H247" s="71"/>
      <c r="I247" s="64"/>
      <c r="J247" s="64"/>
      <c r="K247" s="64"/>
      <c r="L247" s="64"/>
      <c r="M247" s="64"/>
      <c r="N247" s="64"/>
      <c r="O247" s="64"/>
      <c r="P247" s="64"/>
      <c r="Q247" s="64"/>
      <c r="R247" s="64"/>
    </row>
    <row r="248" spans="1:18" s="70" customFormat="1">
      <c r="A248" s="139">
        <v>237</v>
      </c>
      <c r="B248" s="180"/>
      <c r="C248" s="140"/>
      <c r="D248" s="140"/>
      <c r="E248" s="142"/>
      <c r="F248" s="16" t="str">
        <f t="shared" si="11"/>
        <v/>
      </c>
      <c r="H248" s="71"/>
      <c r="I248" s="64"/>
      <c r="J248" s="64"/>
      <c r="K248" s="64"/>
      <c r="L248" s="64"/>
      <c r="M248" s="64"/>
      <c r="N248" s="64"/>
      <c r="O248" s="64"/>
      <c r="P248" s="64"/>
      <c r="Q248" s="64"/>
      <c r="R248" s="64"/>
    </row>
    <row r="249" spans="1:18" s="70" customFormat="1">
      <c r="A249" s="139">
        <v>238</v>
      </c>
      <c r="B249" s="180"/>
      <c r="C249" s="140"/>
      <c r="D249" s="140"/>
      <c r="E249" s="142"/>
      <c r="F249" s="16" t="str">
        <f t="shared" si="11"/>
        <v/>
      </c>
      <c r="H249" s="71"/>
      <c r="I249" s="64"/>
      <c r="J249" s="64"/>
      <c r="K249" s="64"/>
      <c r="L249" s="64"/>
      <c r="M249" s="64"/>
      <c r="N249" s="64"/>
      <c r="O249" s="64"/>
      <c r="P249" s="64"/>
      <c r="Q249" s="64"/>
      <c r="R249" s="64"/>
    </row>
    <row r="250" spans="1:18" s="70" customFormat="1">
      <c r="A250" s="139">
        <v>239</v>
      </c>
      <c r="B250" s="180"/>
      <c r="C250" s="140"/>
      <c r="D250" s="140"/>
      <c r="E250" s="142"/>
      <c r="F250" s="16" t="str">
        <f t="shared" si="11"/>
        <v/>
      </c>
      <c r="H250" s="71"/>
      <c r="I250" s="64"/>
      <c r="J250" s="64"/>
      <c r="K250" s="64"/>
      <c r="L250" s="64"/>
      <c r="M250" s="64"/>
      <c r="N250" s="64"/>
      <c r="O250" s="64"/>
      <c r="P250" s="64"/>
      <c r="Q250" s="64"/>
      <c r="R250" s="64"/>
    </row>
    <row r="251" spans="1:18" s="70" customFormat="1">
      <c r="A251" s="139">
        <v>240</v>
      </c>
      <c r="B251" s="180"/>
      <c r="C251" s="140"/>
      <c r="D251" s="140"/>
      <c r="E251" s="142"/>
      <c r="F251" s="16" t="str">
        <f t="shared" si="11"/>
        <v/>
      </c>
      <c r="H251" s="71"/>
      <c r="I251" s="64"/>
      <c r="J251" s="64"/>
      <c r="K251" s="64"/>
      <c r="L251" s="64"/>
      <c r="M251" s="64"/>
      <c r="N251" s="64"/>
      <c r="O251" s="64"/>
      <c r="P251" s="64"/>
      <c r="Q251" s="64"/>
      <c r="R251" s="64"/>
    </row>
    <row r="252" spans="1:18" s="70" customFormat="1">
      <c r="A252" s="139">
        <v>241</v>
      </c>
      <c r="B252" s="180"/>
      <c r="C252" s="140"/>
      <c r="D252" s="140"/>
      <c r="E252" s="142"/>
      <c r="F252" s="16" t="str">
        <f t="shared" si="11"/>
        <v/>
      </c>
      <c r="H252" s="71"/>
      <c r="I252" s="64"/>
      <c r="J252" s="64"/>
      <c r="K252" s="64"/>
      <c r="L252" s="64"/>
      <c r="M252" s="64"/>
      <c r="N252" s="64"/>
      <c r="O252" s="64"/>
      <c r="P252" s="64"/>
      <c r="Q252" s="64"/>
      <c r="R252" s="64"/>
    </row>
    <row r="253" spans="1:18" s="70" customFormat="1">
      <c r="A253" s="139">
        <v>242</v>
      </c>
      <c r="B253" s="180"/>
      <c r="C253" s="140"/>
      <c r="D253" s="140"/>
      <c r="E253" s="142"/>
      <c r="F253" s="16" t="str">
        <f t="shared" si="11"/>
        <v/>
      </c>
      <c r="H253" s="71"/>
      <c r="I253" s="64"/>
      <c r="J253" s="64"/>
      <c r="K253" s="64"/>
      <c r="L253" s="64"/>
      <c r="M253" s="64"/>
      <c r="N253" s="64"/>
      <c r="O253" s="64"/>
      <c r="P253" s="64"/>
      <c r="Q253" s="64"/>
      <c r="R253" s="64"/>
    </row>
    <row r="254" spans="1:18" s="70" customFormat="1">
      <c r="A254" s="139">
        <v>243</v>
      </c>
      <c r="B254" s="180"/>
      <c r="C254" s="140"/>
      <c r="D254" s="140"/>
      <c r="E254" s="142"/>
      <c r="F254" s="16" t="str">
        <f t="shared" si="11"/>
        <v/>
      </c>
      <c r="H254" s="71"/>
      <c r="I254" s="64"/>
      <c r="J254" s="64"/>
      <c r="K254" s="64"/>
      <c r="L254" s="64"/>
      <c r="M254" s="64"/>
      <c r="N254" s="64"/>
      <c r="O254" s="64"/>
      <c r="P254" s="64"/>
      <c r="Q254" s="64"/>
      <c r="R254" s="64"/>
    </row>
    <row r="255" spans="1:18" s="70" customFormat="1">
      <c r="A255" s="139">
        <v>244</v>
      </c>
      <c r="B255" s="180"/>
      <c r="C255" s="140"/>
      <c r="D255" s="140"/>
      <c r="E255" s="142"/>
      <c r="F255" s="16" t="str">
        <f t="shared" si="11"/>
        <v/>
      </c>
      <c r="H255" s="71"/>
      <c r="I255" s="64"/>
      <c r="J255" s="64"/>
      <c r="K255" s="64"/>
      <c r="L255" s="64"/>
      <c r="M255" s="64"/>
      <c r="N255" s="64"/>
      <c r="O255" s="64"/>
      <c r="P255" s="64"/>
      <c r="Q255" s="64"/>
      <c r="R255" s="64"/>
    </row>
    <row r="256" spans="1:18" s="70" customFormat="1">
      <c r="A256" s="139">
        <v>245</v>
      </c>
      <c r="B256" s="180"/>
      <c r="C256" s="140"/>
      <c r="D256" s="140"/>
      <c r="E256" s="142"/>
      <c r="F256" s="16" t="str">
        <f t="shared" si="11"/>
        <v/>
      </c>
      <c r="H256" s="71"/>
      <c r="I256" s="64"/>
      <c r="J256" s="64"/>
      <c r="K256" s="64"/>
      <c r="L256" s="64"/>
      <c r="M256" s="64"/>
      <c r="N256" s="64"/>
      <c r="O256" s="64"/>
      <c r="P256" s="64"/>
      <c r="Q256" s="64"/>
      <c r="R256" s="64"/>
    </row>
    <row r="257" spans="1:18" s="70" customFormat="1">
      <c r="A257" s="139">
        <v>246</v>
      </c>
      <c r="B257" s="180"/>
      <c r="C257" s="140"/>
      <c r="D257" s="140"/>
      <c r="E257" s="142"/>
      <c r="F257" s="16" t="str">
        <f t="shared" si="11"/>
        <v/>
      </c>
      <c r="H257" s="71"/>
      <c r="I257" s="64"/>
      <c r="J257" s="64"/>
      <c r="K257" s="64"/>
      <c r="L257" s="64"/>
      <c r="M257" s="64"/>
      <c r="N257" s="64"/>
      <c r="O257" s="64"/>
      <c r="P257" s="64"/>
      <c r="Q257" s="64"/>
      <c r="R257" s="64"/>
    </row>
    <row r="258" spans="1:18" s="70" customFormat="1">
      <c r="A258" s="139">
        <v>247</v>
      </c>
      <c r="B258" s="180"/>
      <c r="C258" s="140"/>
      <c r="D258" s="140"/>
      <c r="E258" s="142"/>
      <c r="F258" s="16" t="str">
        <f t="shared" si="11"/>
        <v/>
      </c>
      <c r="H258" s="71"/>
      <c r="I258" s="64"/>
      <c r="J258" s="64"/>
      <c r="K258" s="64"/>
      <c r="L258" s="64"/>
      <c r="M258" s="64"/>
      <c r="N258" s="64"/>
      <c r="O258" s="64"/>
      <c r="P258" s="64"/>
      <c r="Q258" s="64"/>
      <c r="R258" s="64"/>
    </row>
    <row r="259" spans="1:18" s="70" customFormat="1">
      <c r="A259" s="139">
        <v>248</v>
      </c>
      <c r="B259" s="180"/>
      <c r="C259" s="140"/>
      <c r="D259" s="140"/>
      <c r="E259" s="142"/>
      <c r="F259" s="16" t="str">
        <f t="shared" si="11"/>
        <v/>
      </c>
      <c r="H259" s="71"/>
      <c r="I259" s="64"/>
      <c r="J259" s="64"/>
      <c r="K259" s="64"/>
      <c r="L259" s="64"/>
      <c r="M259" s="64"/>
      <c r="N259" s="64"/>
      <c r="O259" s="64"/>
      <c r="P259" s="64"/>
      <c r="Q259" s="64"/>
      <c r="R259" s="64"/>
    </row>
    <row r="260" spans="1:18" s="70" customFormat="1">
      <c r="A260" s="139">
        <v>249</v>
      </c>
      <c r="B260" s="180"/>
      <c r="C260" s="140"/>
      <c r="D260" s="140"/>
      <c r="E260" s="142"/>
      <c r="F260" s="16" t="str">
        <f t="shared" si="11"/>
        <v/>
      </c>
      <c r="H260" s="71"/>
      <c r="I260" s="64"/>
      <c r="J260" s="64"/>
      <c r="K260" s="64"/>
      <c r="L260" s="64"/>
      <c r="M260" s="64"/>
      <c r="N260" s="64"/>
      <c r="O260" s="64"/>
      <c r="P260" s="64"/>
      <c r="Q260" s="64"/>
      <c r="R260" s="64"/>
    </row>
    <row r="261" spans="1:18" s="70" customFormat="1">
      <c r="A261" s="139">
        <v>250</v>
      </c>
      <c r="B261" s="180"/>
      <c r="C261" s="140"/>
      <c r="D261" s="140"/>
      <c r="E261" s="142"/>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1"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sqref="A1:F12"/>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228</v>
      </c>
      <c r="C1" s="61"/>
      <c r="D1" s="63"/>
      <c r="E1" s="62"/>
      <c r="F1" s="284"/>
    </row>
    <row r="2" spans="1:7" s="60" customFormat="1">
      <c r="A2" s="339" t="str">
        <f>IF(ISBLANK(facultate), IF(ISBLANK(departament),"","Departament " &amp; departament), "Facultatea " &amp; facultate)</f>
        <v>Facultatea Construcții</v>
      </c>
      <c r="C2" s="61"/>
      <c r="D2" s="63"/>
      <c r="E2" s="62"/>
      <c r="F2" s="284"/>
    </row>
    <row r="3" spans="1:7" s="60" customFormat="1">
      <c r="A3" s="339" t="str">
        <f>IF(ISBLANK(departament),"","Departamentul " &amp; departament)</f>
        <v>Departamentul Căi de Comunicație Terestre, Fundații și Cadastru</v>
      </c>
      <c r="C3" s="61"/>
      <c r="D3" s="63"/>
      <c r="E3" s="62"/>
      <c r="F3" s="284"/>
    </row>
    <row r="4" spans="1:7">
      <c r="A4" s="527" t="s">
        <v>583</v>
      </c>
      <c r="B4" s="527"/>
      <c r="C4" s="527"/>
      <c r="D4" s="527"/>
      <c r="E4" s="527"/>
      <c r="F4" s="527"/>
    </row>
    <row r="5" spans="1:7">
      <c r="A5" s="596" t="s">
        <v>807</v>
      </c>
      <c r="B5" s="596"/>
      <c r="C5" s="596"/>
      <c r="D5" s="596"/>
      <c r="E5" s="221"/>
    </row>
    <row r="6" spans="1:7" ht="13.5" customHeight="1">
      <c r="C6" s="64"/>
      <c r="D6" s="340" t="str">
        <f>CONCATENATE(functie," ",nume_candidat)</f>
        <v>Profesor Ciutina Adrian</v>
      </c>
    </row>
    <row r="7" spans="1:7" ht="18.75" customHeight="1">
      <c r="A7" s="525" t="s">
        <v>93</v>
      </c>
      <c r="B7" s="525" t="s">
        <v>770</v>
      </c>
      <c r="C7" s="535" t="s">
        <v>2</v>
      </c>
      <c r="D7" s="525" t="s">
        <v>289</v>
      </c>
      <c r="E7" s="525" t="s">
        <v>4</v>
      </c>
      <c r="F7" s="546" t="s">
        <v>286</v>
      </c>
      <c r="G7" s="532" t="s">
        <v>296</v>
      </c>
    </row>
    <row r="8" spans="1:7" ht="18.75" customHeight="1">
      <c r="A8" s="542"/>
      <c r="B8" s="542"/>
      <c r="C8" s="536"/>
      <c r="D8" s="542"/>
      <c r="E8" s="542"/>
      <c r="F8" s="547"/>
      <c r="G8" s="532"/>
    </row>
    <row r="9" spans="1:7" ht="18.75" customHeight="1">
      <c r="A9" s="542"/>
      <c r="B9" s="542"/>
      <c r="C9" s="536"/>
      <c r="D9" s="526"/>
      <c r="E9" s="526"/>
      <c r="F9" s="547"/>
      <c r="G9" s="532"/>
    </row>
    <row r="10" spans="1:7" ht="18.75" customHeight="1">
      <c r="A10" s="526"/>
      <c r="B10" s="526"/>
      <c r="C10" s="537"/>
      <c r="D10" s="341" t="str">
        <f>CONCATENATE("ultimii ",durata_evaluare," ani")</f>
        <v>ultimii 5 ani</v>
      </c>
      <c r="E10" s="341" t="str">
        <f>CONCATENATE("ultimii                                  ",durata_evaluare," ani")</f>
        <v>ultimii                                  5 ani</v>
      </c>
      <c r="F10" s="548"/>
      <c r="G10" s="532"/>
    </row>
    <row r="11" spans="1:7">
      <c r="A11" s="86"/>
      <c r="B11" s="65"/>
      <c r="C11" s="30"/>
      <c r="D11" s="144">
        <f>SUMIF(D12:D1012,"&gt;0")</f>
        <v>50</v>
      </c>
      <c r="E11" s="4">
        <f>SUMIF(E12:E1110,"&gt;0")</f>
        <v>1</v>
      </c>
      <c r="F11" s="293"/>
    </row>
    <row r="12" spans="1:7" ht="31.5">
      <c r="A12" s="37">
        <v>1</v>
      </c>
      <c r="B12" s="369" t="s">
        <v>1196</v>
      </c>
      <c r="C12" s="215">
        <v>2016</v>
      </c>
      <c r="D12" s="16">
        <f t="shared" ref="D12:D75" si="0">IF(OR($B12="",,$C12&lt;an_initial,$C12&gt;an_final),"",E12*50)</f>
        <v>50</v>
      </c>
      <c r="E12" s="58">
        <f t="shared" ref="E12:E43" si="1">IF(OR($B12="",,$C12="",$C12&gt;an_final),"",IF($C12&gt;=an_initial,1,""))</f>
        <v>1</v>
      </c>
      <c r="F12" s="342" t="b">
        <f t="shared" ref="F12:F75" si="2">IF(nume_candidat="",FALSE,ISNUMBER(SEARCH(nume_candidat,$B12)))</f>
        <v>0</v>
      </c>
      <c r="G12" s="343">
        <f t="shared" ref="G12:G43" si="3">LEN(B12)-LEN(SUBSTITUTE(B12,",",""))+1</f>
        <v>3</v>
      </c>
    </row>
    <row r="13" spans="1:7">
      <c r="A13" s="37">
        <v>2</v>
      </c>
      <c r="B13" s="369"/>
      <c r="C13" s="215"/>
      <c r="D13" s="16" t="str">
        <f t="shared" si="0"/>
        <v/>
      </c>
      <c r="E13" s="58" t="str">
        <f t="shared" si="1"/>
        <v/>
      </c>
      <c r="F13" s="342" t="b">
        <f t="shared" si="2"/>
        <v>0</v>
      </c>
      <c r="G13" s="343">
        <f t="shared" si="3"/>
        <v>1</v>
      </c>
    </row>
    <row r="14" spans="1:7">
      <c r="A14" s="37">
        <v>3</v>
      </c>
      <c r="B14" s="369"/>
      <c r="C14" s="215"/>
      <c r="D14" s="16" t="str">
        <f t="shared" si="0"/>
        <v/>
      </c>
      <c r="E14" s="58" t="str">
        <f t="shared" si="1"/>
        <v/>
      </c>
      <c r="F14" s="342" t="b">
        <f t="shared" si="2"/>
        <v>0</v>
      </c>
      <c r="G14" s="343">
        <f t="shared" si="3"/>
        <v>1</v>
      </c>
    </row>
    <row r="15" spans="1:7">
      <c r="A15" s="37">
        <v>4</v>
      </c>
      <c r="B15" s="6"/>
      <c r="C15" s="211"/>
      <c r="D15" s="16" t="str">
        <f t="shared" si="0"/>
        <v/>
      </c>
      <c r="E15" s="58" t="str">
        <f t="shared" si="1"/>
        <v/>
      </c>
      <c r="F15" s="342" t="b">
        <f t="shared" si="2"/>
        <v>0</v>
      </c>
      <c r="G15" s="343">
        <f t="shared" si="3"/>
        <v>1</v>
      </c>
    </row>
    <row r="16" spans="1:7">
      <c r="A16" s="37">
        <v>5</v>
      </c>
      <c r="B16" s="6"/>
      <c r="C16" s="211"/>
      <c r="D16" s="16" t="str">
        <f t="shared" si="0"/>
        <v/>
      </c>
      <c r="E16" s="58" t="str">
        <f t="shared" si="1"/>
        <v/>
      </c>
      <c r="F16" s="342" t="b">
        <f t="shared" si="2"/>
        <v>0</v>
      </c>
      <c r="G16" s="343">
        <f t="shared" si="3"/>
        <v>1</v>
      </c>
    </row>
    <row r="17" spans="1:7">
      <c r="A17" s="37">
        <v>6</v>
      </c>
      <c r="B17" s="6"/>
      <c r="C17" s="211"/>
      <c r="D17" s="16" t="str">
        <f t="shared" si="0"/>
        <v/>
      </c>
      <c r="E17" s="58" t="str">
        <f t="shared" si="1"/>
        <v/>
      </c>
      <c r="F17" s="342" t="b">
        <f t="shared" si="2"/>
        <v>0</v>
      </c>
      <c r="G17" s="343">
        <f t="shared" si="3"/>
        <v>1</v>
      </c>
    </row>
    <row r="18" spans="1:7">
      <c r="A18" s="37">
        <v>7</v>
      </c>
      <c r="B18" s="6"/>
      <c r="C18" s="211"/>
      <c r="D18" s="16" t="str">
        <f t="shared" si="0"/>
        <v/>
      </c>
      <c r="E18" s="58" t="str">
        <f t="shared" si="1"/>
        <v/>
      </c>
      <c r="F18" s="342" t="b">
        <f t="shared" si="2"/>
        <v>0</v>
      </c>
      <c r="G18" s="343">
        <f t="shared" si="3"/>
        <v>1</v>
      </c>
    </row>
    <row r="19" spans="1:7">
      <c r="A19" s="37">
        <v>8</v>
      </c>
      <c r="B19" s="6"/>
      <c r="C19" s="211"/>
      <c r="D19" s="16" t="str">
        <f t="shared" si="0"/>
        <v/>
      </c>
      <c r="E19" s="58" t="str">
        <f t="shared" si="1"/>
        <v/>
      </c>
      <c r="F19" s="342" t="b">
        <f t="shared" si="2"/>
        <v>0</v>
      </c>
      <c r="G19" s="343">
        <f t="shared" si="3"/>
        <v>1</v>
      </c>
    </row>
    <row r="20" spans="1:7">
      <c r="A20" s="37">
        <v>9</v>
      </c>
      <c r="B20" s="6"/>
      <c r="C20" s="211"/>
      <c r="D20" s="16" t="str">
        <f t="shared" si="0"/>
        <v/>
      </c>
      <c r="E20" s="58" t="str">
        <f t="shared" si="1"/>
        <v/>
      </c>
      <c r="F20" s="342" t="b">
        <f t="shared" si="2"/>
        <v>0</v>
      </c>
      <c r="G20" s="343">
        <f t="shared" si="3"/>
        <v>1</v>
      </c>
    </row>
    <row r="21" spans="1:7">
      <c r="A21" s="37">
        <v>10</v>
      </c>
      <c r="B21" s="6"/>
      <c r="C21" s="211"/>
      <c r="D21" s="16" t="str">
        <f t="shared" si="0"/>
        <v/>
      </c>
      <c r="E21" s="58" t="str">
        <f t="shared" si="1"/>
        <v/>
      </c>
      <c r="F21" s="342" t="b">
        <f t="shared" si="2"/>
        <v>0</v>
      </c>
      <c r="G21" s="343">
        <f t="shared" si="3"/>
        <v>1</v>
      </c>
    </row>
    <row r="22" spans="1:7">
      <c r="A22" s="37">
        <v>11</v>
      </c>
      <c r="B22" s="6"/>
      <c r="C22" s="211"/>
      <c r="D22" s="16" t="str">
        <f t="shared" si="0"/>
        <v/>
      </c>
      <c r="E22" s="58" t="str">
        <f t="shared" si="1"/>
        <v/>
      </c>
      <c r="F22" s="342" t="b">
        <f t="shared" si="2"/>
        <v>0</v>
      </c>
      <c r="G22" s="343">
        <f t="shared" si="3"/>
        <v>1</v>
      </c>
    </row>
    <row r="23" spans="1:7">
      <c r="A23" s="37">
        <v>12</v>
      </c>
      <c r="B23" s="6"/>
      <c r="C23" s="211"/>
      <c r="D23" s="16" t="str">
        <f t="shared" si="0"/>
        <v/>
      </c>
      <c r="E23" s="58" t="str">
        <f t="shared" si="1"/>
        <v/>
      </c>
      <c r="F23" s="342" t="b">
        <f t="shared" si="2"/>
        <v>0</v>
      </c>
      <c r="G23" s="343">
        <f t="shared" si="3"/>
        <v>1</v>
      </c>
    </row>
    <row r="24" spans="1:7">
      <c r="A24" s="37">
        <v>13</v>
      </c>
      <c r="B24" s="6"/>
      <c r="C24" s="211"/>
      <c r="D24" s="16" t="str">
        <f t="shared" si="0"/>
        <v/>
      </c>
      <c r="E24" s="58" t="str">
        <f t="shared" si="1"/>
        <v/>
      </c>
      <c r="F24" s="342" t="b">
        <f t="shared" si="2"/>
        <v>0</v>
      </c>
      <c r="G24" s="343">
        <f t="shared" si="3"/>
        <v>1</v>
      </c>
    </row>
    <row r="25" spans="1:7">
      <c r="A25" s="37">
        <v>14</v>
      </c>
      <c r="B25" s="6"/>
      <c r="C25" s="211"/>
      <c r="D25" s="16" t="str">
        <f t="shared" si="0"/>
        <v/>
      </c>
      <c r="E25" s="58" t="str">
        <f t="shared" si="1"/>
        <v/>
      </c>
      <c r="F25" s="342" t="b">
        <f t="shared" si="2"/>
        <v>0</v>
      </c>
      <c r="G25" s="343">
        <f t="shared" si="3"/>
        <v>1</v>
      </c>
    </row>
    <row r="26" spans="1:7">
      <c r="A26" s="37">
        <v>15</v>
      </c>
      <c r="B26" s="6"/>
      <c r="C26" s="211"/>
      <c r="D26" s="16" t="str">
        <f t="shared" si="0"/>
        <v/>
      </c>
      <c r="E26" s="58" t="str">
        <f t="shared" si="1"/>
        <v/>
      </c>
      <c r="F26" s="342" t="b">
        <f t="shared" si="2"/>
        <v>0</v>
      </c>
      <c r="G26" s="343">
        <f t="shared" si="3"/>
        <v>1</v>
      </c>
    </row>
    <row r="27" spans="1:7">
      <c r="A27" s="37">
        <v>16</v>
      </c>
      <c r="B27" s="6"/>
      <c r="C27" s="211"/>
      <c r="D27" s="16" t="str">
        <f t="shared" si="0"/>
        <v/>
      </c>
      <c r="E27" s="58" t="str">
        <f t="shared" si="1"/>
        <v/>
      </c>
      <c r="F27" s="342" t="b">
        <f t="shared" si="2"/>
        <v>0</v>
      </c>
      <c r="G27" s="343">
        <f t="shared" si="3"/>
        <v>1</v>
      </c>
    </row>
    <row r="28" spans="1:7">
      <c r="A28" s="37">
        <v>17</v>
      </c>
      <c r="B28" s="6"/>
      <c r="C28" s="211"/>
      <c r="D28" s="16" t="str">
        <f t="shared" si="0"/>
        <v/>
      </c>
      <c r="E28" s="58" t="str">
        <f t="shared" si="1"/>
        <v/>
      </c>
      <c r="F28" s="342" t="b">
        <f t="shared" si="2"/>
        <v>0</v>
      </c>
      <c r="G28" s="343">
        <f t="shared" si="3"/>
        <v>1</v>
      </c>
    </row>
    <row r="29" spans="1:7">
      <c r="A29" s="37">
        <v>18</v>
      </c>
      <c r="B29" s="6"/>
      <c r="C29" s="211"/>
      <c r="D29" s="16" t="str">
        <f t="shared" si="0"/>
        <v/>
      </c>
      <c r="E29" s="58" t="str">
        <f t="shared" si="1"/>
        <v/>
      </c>
      <c r="F29" s="342" t="b">
        <f t="shared" si="2"/>
        <v>0</v>
      </c>
      <c r="G29" s="343">
        <f t="shared" si="3"/>
        <v>1</v>
      </c>
    </row>
    <row r="30" spans="1:7">
      <c r="A30" s="37">
        <v>19</v>
      </c>
      <c r="B30" s="6"/>
      <c r="C30" s="211"/>
      <c r="D30" s="16" t="str">
        <f t="shared" si="0"/>
        <v/>
      </c>
      <c r="E30" s="58" t="str">
        <f t="shared" si="1"/>
        <v/>
      </c>
      <c r="F30" s="342" t="b">
        <f t="shared" si="2"/>
        <v>0</v>
      </c>
      <c r="G30" s="343">
        <f t="shared" si="3"/>
        <v>1</v>
      </c>
    </row>
    <row r="31" spans="1:7">
      <c r="A31" s="37">
        <v>20</v>
      </c>
      <c r="B31" s="6"/>
      <c r="C31" s="211"/>
      <c r="D31" s="16" t="str">
        <f t="shared" si="0"/>
        <v/>
      </c>
      <c r="E31" s="58" t="str">
        <f t="shared" si="1"/>
        <v/>
      </c>
      <c r="F31" s="342" t="b">
        <f t="shared" si="2"/>
        <v>0</v>
      </c>
      <c r="G31" s="343">
        <f t="shared" si="3"/>
        <v>1</v>
      </c>
    </row>
    <row r="32" spans="1:7">
      <c r="A32" s="37">
        <v>21</v>
      </c>
      <c r="B32" s="6"/>
      <c r="C32" s="211"/>
      <c r="D32" s="16" t="str">
        <f t="shared" si="0"/>
        <v/>
      </c>
      <c r="E32" s="58" t="str">
        <f t="shared" si="1"/>
        <v/>
      </c>
      <c r="F32" s="342" t="b">
        <f t="shared" si="2"/>
        <v>0</v>
      </c>
      <c r="G32" s="343">
        <f t="shared" si="3"/>
        <v>1</v>
      </c>
    </row>
    <row r="33" spans="1:7">
      <c r="A33" s="37">
        <v>22</v>
      </c>
      <c r="B33" s="6"/>
      <c r="C33" s="211"/>
      <c r="D33" s="16" t="str">
        <f t="shared" si="0"/>
        <v/>
      </c>
      <c r="E33" s="58" t="str">
        <f t="shared" si="1"/>
        <v/>
      </c>
      <c r="F33" s="342" t="b">
        <f t="shared" si="2"/>
        <v>0</v>
      </c>
      <c r="G33" s="343">
        <f t="shared" si="3"/>
        <v>1</v>
      </c>
    </row>
    <row r="34" spans="1:7">
      <c r="A34" s="37">
        <v>23</v>
      </c>
      <c r="B34" s="6"/>
      <c r="C34" s="211"/>
      <c r="D34" s="16" t="str">
        <f t="shared" si="0"/>
        <v/>
      </c>
      <c r="E34" s="58" t="str">
        <f t="shared" si="1"/>
        <v/>
      </c>
      <c r="F34" s="342" t="b">
        <f t="shared" si="2"/>
        <v>0</v>
      </c>
      <c r="G34" s="343">
        <f t="shared" si="3"/>
        <v>1</v>
      </c>
    </row>
    <row r="35" spans="1:7">
      <c r="A35" s="37">
        <v>24</v>
      </c>
      <c r="B35" s="6"/>
      <c r="C35" s="211"/>
      <c r="D35" s="16" t="str">
        <f t="shared" si="0"/>
        <v/>
      </c>
      <c r="E35" s="58" t="str">
        <f t="shared" si="1"/>
        <v/>
      </c>
      <c r="F35" s="342" t="b">
        <f t="shared" si="2"/>
        <v>0</v>
      </c>
      <c r="G35" s="343">
        <f t="shared" si="3"/>
        <v>1</v>
      </c>
    </row>
    <row r="36" spans="1:7">
      <c r="A36" s="37">
        <v>25</v>
      </c>
      <c r="B36" s="6"/>
      <c r="C36" s="211"/>
      <c r="D36" s="16" t="str">
        <f t="shared" si="0"/>
        <v/>
      </c>
      <c r="E36" s="58" t="str">
        <f t="shared" si="1"/>
        <v/>
      </c>
      <c r="F36" s="342" t="b">
        <f t="shared" si="2"/>
        <v>0</v>
      </c>
      <c r="G36" s="343">
        <f t="shared" si="3"/>
        <v>1</v>
      </c>
    </row>
    <row r="37" spans="1:7">
      <c r="A37" s="37">
        <v>26</v>
      </c>
      <c r="B37" s="6"/>
      <c r="C37" s="211"/>
      <c r="D37" s="16" t="str">
        <f t="shared" si="0"/>
        <v/>
      </c>
      <c r="E37" s="58" t="str">
        <f t="shared" si="1"/>
        <v/>
      </c>
      <c r="F37" s="342" t="b">
        <f t="shared" si="2"/>
        <v>0</v>
      </c>
      <c r="G37" s="343">
        <f t="shared" si="3"/>
        <v>1</v>
      </c>
    </row>
    <row r="38" spans="1:7">
      <c r="A38" s="37">
        <v>27</v>
      </c>
      <c r="B38" s="6"/>
      <c r="C38" s="211"/>
      <c r="D38" s="16" t="str">
        <f t="shared" si="0"/>
        <v/>
      </c>
      <c r="E38" s="58" t="str">
        <f t="shared" si="1"/>
        <v/>
      </c>
      <c r="F38" s="342" t="b">
        <f t="shared" si="2"/>
        <v>0</v>
      </c>
      <c r="G38" s="343">
        <f t="shared" si="3"/>
        <v>1</v>
      </c>
    </row>
    <row r="39" spans="1:7">
      <c r="A39" s="37">
        <v>28</v>
      </c>
      <c r="B39" s="6"/>
      <c r="C39" s="211"/>
      <c r="D39" s="16" t="str">
        <f t="shared" si="0"/>
        <v/>
      </c>
      <c r="E39" s="58" t="str">
        <f t="shared" si="1"/>
        <v/>
      </c>
      <c r="F39" s="342" t="b">
        <f t="shared" si="2"/>
        <v>0</v>
      </c>
      <c r="G39" s="343">
        <f t="shared" si="3"/>
        <v>1</v>
      </c>
    </row>
    <row r="40" spans="1:7">
      <c r="A40" s="37">
        <v>29</v>
      </c>
      <c r="B40" s="6"/>
      <c r="C40" s="211"/>
      <c r="D40" s="16" t="str">
        <f t="shared" si="0"/>
        <v/>
      </c>
      <c r="E40" s="58" t="str">
        <f t="shared" si="1"/>
        <v/>
      </c>
      <c r="F40" s="342" t="b">
        <f t="shared" si="2"/>
        <v>0</v>
      </c>
      <c r="G40" s="343">
        <f t="shared" si="3"/>
        <v>1</v>
      </c>
    </row>
    <row r="41" spans="1:7">
      <c r="A41" s="37">
        <v>30</v>
      </c>
      <c r="B41" s="6"/>
      <c r="C41" s="211"/>
      <c r="D41" s="16" t="str">
        <f t="shared" si="0"/>
        <v/>
      </c>
      <c r="E41" s="58" t="str">
        <f t="shared" si="1"/>
        <v/>
      </c>
      <c r="F41" s="342" t="b">
        <f t="shared" si="2"/>
        <v>0</v>
      </c>
      <c r="G41" s="343">
        <f t="shared" si="3"/>
        <v>1</v>
      </c>
    </row>
    <row r="42" spans="1:7">
      <c r="A42" s="37">
        <v>31</v>
      </c>
      <c r="B42" s="6"/>
      <c r="C42" s="211"/>
      <c r="D42" s="16" t="str">
        <f t="shared" si="0"/>
        <v/>
      </c>
      <c r="E42" s="58" t="str">
        <f t="shared" si="1"/>
        <v/>
      </c>
      <c r="F42" s="342" t="b">
        <f t="shared" si="2"/>
        <v>0</v>
      </c>
      <c r="G42" s="343">
        <f t="shared" si="3"/>
        <v>1</v>
      </c>
    </row>
    <row r="43" spans="1:7">
      <c r="A43" s="37">
        <v>32</v>
      </c>
      <c r="B43" s="6"/>
      <c r="C43" s="211"/>
      <c r="D43" s="16" t="str">
        <f t="shared" si="0"/>
        <v/>
      </c>
      <c r="E43" s="58" t="str">
        <f t="shared" si="1"/>
        <v/>
      </c>
      <c r="F43" s="342" t="b">
        <f t="shared" si="2"/>
        <v>0</v>
      </c>
      <c r="G43" s="343">
        <f t="shared" si="3"/>
        <v>1</v>
      </c>
    </row>
    <row r="44" spans="1:7">
      <c r="A44" s="37">
        <v>33</v>
      </c>
      <c r="B44" s="6"/>
      <c r="C44" s="211"/>
      <c r="D44" s="16" t="str">
        <f t="shared" si="0"/>
        <v/>
      </c>
      <c r="E44" s="58" t="str">
        <f t="shared" ref="E44:E75" si="4">IF(OR($B44="",,$C44="",$C44&gt;an_final),"",IF($C44&gt;=an_initial,1,""))</f>
        <v/>
      </c>
      <c r="F44" s="342" t="b">
        <f t="shared" si="2"/>
        <v>0</v>
      </c>
      <c r="G44" s="343">
        <f t="shared" ref="G44:G75" si="5">LEN(B44)-LEN(SUBSTITUTE(B44,",",""))+1</f>
        <v>1</v>
      </c>
    </row>
    <row r="45" spans="1:7">
      <c r="A45" s="37">
        <v>34</v>
      </c>
      <c r="B45" s="6"/>
      <c r="C45" s="211"/>
      <c r="D45" s="16" t="str">
        <f t="shared" si="0"/>
        <v/>
      </c>
      <c r="E45" s="58" t="str">
        <f t="shared" si="4"/>
        <v/>
      </c>
      <c r="F45" s="342" t="b">
        <f t="shared" si="2"/>
        <v>0</v>
      </c>
      <c r="G45" s="343">
        <f t="shared" si="5"/>
        <v>1</v>
      </c>
    </row>
    <row r="46" spans="1:7">
      <c r="A46" s="37">
        <v>35</v>
      </c>
      <c r="B46" s="6"/>
      <c r="C46" s="211"/>
      <c r="D46" s="16" t="str">
        <f t="shared" si="0"/>
        <v/>
      </c>
      <c r="E46" s="58" t="str">
        <f t="shared" si="4"/>
        <v/>
      </c>
      <c r="F46" s="342" t="b">
        <f t="shared" si="2"/>
        <v>0</v>
      </c>
      <c r="G46" s="343">
        <f t="shared" si="5"/>
        <v>1</v>
      </c>
    </row>
    <row r="47" spans="1:7">
      <c r="A47" s="37">
        <v>36</v>
      </c>
      <c r="B47" s="6"/>
      <c r="C47" s="211"/>
      <c r="D47" s="16" t="str">
        <f t="shared" si="0"/>
        <v/>
      </c>
      <c r="E47" s="58" t="str">
        <f t="shared" si="4"/>
        <v/>
      </c>
      <c r="F47" s="342" t="b">
        <f t="shared" si="2"/>
        <v>0</v>
      </c>
      <c r="G47" s="343">
        <f t="shared" si="5"/>
        <v>1</v>
      </c>
    </row>
    <row r="48" spans="1:7">
      <c r="A48" s="37">
        <v>37</v>
      </c>
      <c r="B48" s="6"/>
      <c r="C48" s="211"/>
      <c r="D48" s="16" t="str">
        <f t="shared" si="0"/>
        <v/>
      </c>
      <c r="E48" s="58" t="str">
        <f t="shared" si="4"/>
        <v/>
      </c>
      <c r="F48" s="342" t="b">
        <f t="shared" si="2"/>
        <v>0</v>
      </c>
      <c r="G48" s="343">
        <f t="shared" si="5"/>
        <v>1</v>
      </c>
    </row>
    <row r="49" spans="1:7">
      <c r="A49" s="37">
        <v>38</v>
      </c>
      <c r="B49" s="6"/>
      <c r="C49" s="211"/>
      <c r="D49" s="16" t="str">
        <f t="shared" si="0"/>
        <v/>
      </c>
      <c r="E49" s="58" t="str">
        <f t="shared" si="4"/>
        <v/>
      </c>
      <c r="F49" s="342" t="b">
        <f t="shared" si="2"/>
        <v>0</v>
      </c>
      <c r="G49" s="343">
        <f t="shared" si="5"/>
        <v>1</v>
      </c>
    </row>
    <row r="50" spans="1:7">
      <c r="A50" s="37">
        <v>39</v>
      </c>
      <c r="B50" s="6"/>
      <c r="C50" s="211"/>
      <c r="D50" s="16" t="str">
        <f t="shared" si="0"/>
        <v/>
      </c>
      <c r="E50" s="58" t="str">
        <f t="shared" si="4"/>
        <v/>
      </c>
      <c r="F50" s="342" t="b">
        <f t="shared" si="2"/>
        <v>0</v>
      </c>
      <c r="G50" s="343">
        <f t="shared" si="5"/>
        <v>1</v>
      </c>
    </row>
    <row r="51" spans="1:7">
      <c r="A51" s="37">
        <v>40</v>
      </c>
      <c r="B51" s="6"/>
      <c r="C51" s="211"/>
      <c r="D51" s="16" t="str">
        <f t="shared" si="0"/>
        <v/>
      </c>
      <c r="E51" s="58" t="str">
        <f t="shared" si="4"/>
        <v/>
      </c>
      <c r="F51" s="342" t="b">
        <f t="shared" si="2"/>
        <v>0</v>
      </c>
      <c r="G51" s="343">
        <f t="shared" si="5"/>
        <v>1</v>
      </c>
    </row>
    <row r="52" spans="1:7">
      <c r="A52" s="37">
        <v>41</v>
      </c>
      <c r="B52" s="6"/>
      <c r="C52" s="211"/>
      <c r="D52" s="16" t="str">
        <f t="shared" si="0"/>
        <v/>
      </c>
      <c r="E52" s="58" t="str">
        <f t="shared" si="4"/>
        <v/>
      </c>
      <c r="F52" s="342" t="b">
        <f t="shared" si="2"/>
        <v>0</v>
      </c>
      <c r="G52" s="343">
        <f t="shared" si="5"/>
        <v>1</v>
      </c>
    </row>
    <row r="53" spans="1:7">
      <c r="A53" s="37">
        <v>42</v>
      </c>
      <c r="B53" s="6"/>
      <c r="C53" s="211"/>
      <c r="D53" s="16" t="str">
        <f t="shared" si="0"/>
        <v/>
      </c>
      <c r="E53" s="58" t="str">
        <f t="shared" si="4"/>
        <v/>
      </c>
      <c r="F53" s="342" t="b">
        <f t="shared" si="2"/>
        <v>0</v>
      </c>
      <c r="G53" s="343">
        <f t="shared" si="5"/>
        <v>1</v>
      </c>
    </row>
    <row r="54" spans="1:7">
      <c r="A54" s="37">
        <v>43</v>
      </c>
      <c r="B54" s="6"/>
      <c r="C54" s="211"/>
      <c r="D54" s="16" t="str">
        <f t="shared" si="0"/>
        <v/>
      </c>
      <c r="E54" s="58" t="str">
        <f t="shared" si="4"/>
        <v/>
      </c>
      <c r="F54" s="342" t="b">
        <f t="shared" si="2"/>
        <v>0</v>
      </c>
      <c r="G54" s="343">
        <f t="shared" si="5"/>
        <v>1</v>
      </c>
    </row>
    <row r="55" spans="1:7">
      <c r="A55" s="37">
        <v>44</v>
      </c>
      <c r="B55" s="6"/>
      <c r="C55" s="211"/>
      <c r="D55" s="16" t="str">
        <f t="shared" si="0"/>
        <v/>
      </c>
      <c r="E55" s="58" t="str">
        <f t="shared" si="4"/>
        <v/>
      </c>
      <c r="F55" s="342" t="b">
        <f t="shared" si="2"/>
        <v>0</v>
      </c>
      <c r="G55" s="343">
        <f t="shared" si="5"/>
        <v>1</v>
      </c>
    </row>
    <row r="56" spans="1:7">
      <c r="A56" s="37">
        <v>45</v>
      </c>
      <c r="B56" s="6"/>
      <c r="C56" s="211"/>
      <c r="D56" s="16" t="str">
        <f t="shared" si="0"/>
        <v/>
      </c>
      <c r="E56" s="58" t="str">
        <f t="shared" si="4"/>
        <v/>
      </c>
      <c r="F56" s="342" t="b">
        <f t="shared" si="2"/>
        <v>0</v>
      </c>
      <c r="G56" s="343">
        <f t="shared" si="5"/>
        <v>1</v>
      </c>
    </row>
    <row r="57" spans="1:7">
      <c r="A57" s="37">
        <v>46</v>
      </c>
      <c r="B57" s="6"/>
      <c r="C57" s="211"/>
      <c r="D57" s="16" t="str">
        <f t="shared" si="0"/>
        <v/>
      </c>
      <c r="E57" s="58" t="str">
        <f t="shared" si="4"/>
        <v/>
      </c>
      <c r="F57" s="342" t="b">
        <f t="shared" si="2"/>
        <v>0</v>
      </c>
      <c r="G57" s="343">
        <f t="shared" si="5"/>
        <v>1</v>
      </c>
    </row>
    <row r="58" spans="1:7">
      <c r="A58" s="37">
        <v>47</v>
      </c>
      <c r="B58" s="6"/>
      <c r="C58" s="211"/>
      <c r="D58" s="16" t="str">
        <f t="shared" si="0"/>
        <v/>
      </c>
      <c r="E58" s="58" t="str">
        <f t="shared" si="4"/>
        <v/>
      </c>
      <c r="F58" s="342" t="b">
        <f t="shared" si="2"/>
        <v>0</v>
      </c>
      <c r="G58" s="343">
        <f t="shared" si="5"/>
        <v>1</v>
      </c>
    </row>
    <row r="59" spans="1:7">
      <c r="A59" s="37">
        <v>48</v>
      </c>
      <c r="B59" s="6"/>
      <c r="C59" s="211"/>
      <c r="D59" s="16" t="str">
        <f t="shared" si="0"/>
        <v/>
      </c>
      <c r="E59" s="58" t="str">
        <f t="shared" si="4"/>
        <v/>
      </c>
      <c r="F59" s="342" t="b">
        <f t="shared" si="2"/>
        <v>0</v>
      </c>
      <c r="G59" s="343">
        <f t="shared" si="5"/>
        <v>1</v>
      </c>
    </row>
    <row r="60" spans="1:7">
      <c r="A60" s="37">
        <v>49</v>
      </c>
      <c r="B60" s="6"/>
      <c r="C60" s="211"/>
      <c r="D60" s="16" t="str">
        <f t="shared" si="0"/>
        <v/>
      </c>
      <c r="E60" s="58" t="str">
        <f t="shared" si="4"/>
        <v/>
      </c>
      <c r="F60" s="342" t="b">
        <f t="shared" si="2"/>
        <v>0</v>
      </c>
      <c r="G60" s="343">
        <f t="shared" si="5"/>
        <v>1</v>
      </c>
    </row>
    <row r="61" spans="1:7">
      <c r="A61" s="37">
        <v>50</v>
      </c>
      <c r="B61" s="6"/>
      <c r="C61" s="211"/>
      <c r="D61" s="16" t="str">
        <f t="shared" si="0"/>
        <v/>
      </c>
      <c r="E61" s="58" t="str">
        <f t="shared" si="4"/>
        <v/>
      </c>
      <c r="F61" s="342" t="b">
        <f t="shared" si="2"/>
        <v>0</v>
      </c>
      <c r="G61" s="343">
        <f t="shared" si="5"/>
        <v>1</v>
      </c>
    </row>
    <row r="62" spans="1:7">
      <c r="A62" s="37">
        <v>51</v>
      </c>
      <c r="B62" s="6"/>
      <c r="C62" s="211"/>
      <c r="D62" s="16" t="str">
        <f t="shared" si="0"/>
        <v/>
      </c>
      <c r="E62" s="58" t="str">
        <f t="shared" si="4"/>
        <v/>
      </c>
      <c r="F62" s="342" t="b">
        <f t="shared" si="2"/>
        <v>0</v>
      </c>
      <c r="G62" s="343">
        <f t="shared" si="5"/>
        <v>1</v>
      </c>
    </row>
    <row r="63" spans="1:7">
      <c r="A63" s="37">
        <v>52</v>
      </c>
      <c r="B63" s="6"/>
      <c r="C63" s="211"/>
      <c r="D63" s="16" t="str">
        <f t="shared" si="0"/>
        <v/>
      </c>
      <c r="E63" s="58" t="str">
        <f t="shared" si="4"/>
        <v/>
      </c>
      <c r="F63" s="342" t="b">
        <f t="shared" si="2"/>
        <v>0</v>
      </c>
      <c r="G63" s="343">
        <f t="shared" si="5"/>
        <v>1</v>
      </c>
    </row>
    <row r="64" spans="1:7">
      <c r="A64" s="37">
        <v>53</v>
      </c>
      <c r="B64" s="6"/>
      <c r="C64" s="211"/>
      <c r="D64" s="16" t="str">
        <f t="shared" si="0"/>
        <v/>
      </c>
      <c r="E64" s="58" t="str">
        <f t="shared" si="4"/>
        <v/>
      </c>
      <c r="F64" s="342" t="b">
        <f t="shared" si="2"/>
        <v>0</v>
      </c>
      <c r="G64" s="343">
        <f t="shared" si="5"/>
        <v>1</v>
      </c>
    </row>
    <row r="65" spans="1:7">
      <c r="A65" s="37">
        <v>54</v>
      </c>
      <c r="B65" s="6"/>
      <c r="C65" s="211"/>
      <c r="D65" s="16" t="str">
        <f t="shared" si="0"/>
        <v/>
      </c>
      <c r="E65" s="58" t="str">
        <f t="shared" si="4"/>
        <v/>
      </c>
      <c r="F65" s="342" t="b">
        <f t="shared" si="2"/>
        <v>0</v>
      </c>
      <c r="G65" s="343">
        <f t="shared" si="5"/>
        <v>1</v>
      </c>
    </row>
    <row r="66" spans="1:7">
      <c r="A66" s="37">
        <v>55</v>
      </c>
      <c r="B66" s="6"/>
      <c r="C66" s="211"/>
      <c r="D66" s="16" t="str">
        <f t="shared" si="0"/>
        <v/>
      </c>
      <c r="E66" s="58" t="str">
        <f t="shared" si="4"/>
        <v/>
      </c>
      <c r="F66" s="342" t="b">
        <f t="shared" si="2"/>
        <v>0</v>
      </c>
      <c r="G66" s="343">
        <f t="shared" si="5"/>
        <v>1</v>
      </c>
    </row>
    <row r="67" spans="1:7">
      <c r="A67" s="37">
        <v>56</v>
      </c>
      <c r="B67" s="6"/>
      <c r="C67" s="211"/>
      <c r="D67" s="16" t="str">
        <f t="shared" si="0"/>
        <v/>
      </c>
      <c r="E67" s="58" t="str">
        <f t="shared" si="4"/>
        <v/>
      </c>
      <c r="F67" s="342" t="b">
        <f t="shared" si="2"/>
        <v>0</v>
      </c>
      <c r="G67" s="343">
        <f t="shared" si="5"/>
        <v>1</v>
      </c>
    </row>
    <row r="68" spans="1:7">
      <c r="A68" s="37">
        <v>57</v>
      </c>
      <c r="B68" s="6"/>
      <c r="C68" s="211"/>
      <c r="D68" s="16" t="str">
        <f t="shared" si="0"/>
        <v/>
      </c>
      <c r="E68" s="58" t="str">
        <f t="shared" si="4"/>
        <v/>
      </c>
      <c r="F68" s="342" t="b">
        <f t="shared" si="2"/>
        <v>0</v>
      </c>
      <c r="G68" s="343">
        <f t="shared" si="5"/>
        <v>1</v>
      </c>
    </row>
    <row r="69" spans="1:7">
      <c r="A69" s="37">
        <v>58</v>
      </c>
      <c r="B69" s="6"/>
      <c r="C69" s="211"/>
      <c r="D69" s="16" t="str">
        <f t="shared" si="0"/>
        <v/>
      </c>
      <c r="E69" s="58" t="str">
        <f t="shared" si="4"/>
        <v/>
      </c>
      <c r="F69" s="342" t="b">
        <f t="shared" si="2"/>
        <v>0</v>
      </c>
      <c r="G69" s="343">
        <f t="shared" si="5"/>
        <v>1</v>
      </c>
    </row>
    <row r="70" spans="1:7">
      <c r="A70" s="37">
        <v>59</v>
      </c>
      <c r="B70" s="6"/>
      <c r="C70" s="211"/>
      <c r="D70" s="16" t="str">
        <f t="shared" si="0"/>
        <v/>
      </c>
      <c r="E70" s="58" t="str">
        <f t="shared" si="4"/>
        <v/>
      </c>
      <c r="F70" s="342" t="b">
        <f t="shared" si="2"/>
        <v>0</v>
      </c>
      <c r="G70" s="343">
        <f t="shared" si="5"/>
        <v>1</v>
      </c>
    </row>
    <row r="71" spans="1:7">
      <c r="A71" s="37">
        <v>60</v>
      </c>
      <c r="B71" s="6"/>
      <c r="C71" s="211"/>
      <c r="D71" s="16" t="str">
        <f t="shared" si="0"/>
        <v/>
      </c>
      <c r="E71" s="58" t="str">
        <f t="shared" si="4"/>
        <v/>
      </c>
      <c r="F71" s="342" t="b">
        <f t="shared" si="2"/>
        <v>0</v>
      </c>
      <c r="G71" s="343">
        <f t="shared" si="5"/>
        <v>1</v>
      </c>
    </row>
    <row r="72" spans="1:7">
      <c r="A72" s="37">
        <v>61</v>
      </c>
      <c r="B72" s="6"/>
      <c r="C72" s="211"/>
      <c r="D72" s="16" t="str">
        <f t="shared" si="0"/>
        <v/>
      </c>
      <c r="E72" s="58" t="str">
        <f t="shared" si="4"/>
        <v/>
      </c>
      <c r="F72" s="342" t="b">
        <f t="shared" si="2"/>
        <v>0</v>
      </c>
      <c r="G72" s="343">
        <f t="shared" si="5"/>
        <v>1</v>
      </c>
    </row>
    <row r="73" spans="1:7">
      <c r="A73" s="37">
        <v>62</v>
      </c>
      <c r="B73" s="6"/>
      <c r="C73" s="211"/>
      <c r="D73" s="16" t="str">
        <f t="shared" si="0"/>
        <v/>
      </c>
      <c r="E73" s="58" t="str">
        <f t="shared" si="4"/>
        <v/>
      </c>
      <c r="F73" s="342" t="b">
        <f t="shared" si="2"/>
        <v>0</v>
      </c>
      <c r="G73" s="343">
        <f t="shared" si="5"/>
        <v>1</v>
      </c>
    </row>
    <row r="74" spans="1:7">
      <c r="A74" s="37">
        <v>63</v>
      </c>
      <c r="B74" s="6"/>
      <c r="C74" s="211"/>
      <c r="D74" s="16" t="str">
        <f t="shared" si="0"/>
        <v/>
      </c>
      <c r="E74" s="58" t="str">
        <f t="shared" si="4"/>
        <v/>
      </c>
      <c r="F74" s="342" t="b">
        <f t="shared" si="2"/>
        <v>0</v>
      </c>
      <c r="G74" s="343">
        <f t="shared" si="5"/>
        <v>1</v>
      </c>
    </row>
    <row r="75" spans="1:7">
      <c r="A75" s="37">
        <v>64</v>
      </c>
      <c r="B75" s="6"/>
      <c r="C75" s="211"/>
      <c r="D75" s="16" t="str">
        <f t="shared" si="0"/>
        <v/>
      </c>
      <c r="E75" s="58" t="str">
        <f t="shared" si="4"/>
        <v/>
      </c>
      <c r="F75" s="342" t="b">
        <f t="shared" si="2"/>
        <v>0</v>
      </c>
      <c r="G75" s="343">
        <f t="shared" si="5"/>
        <v>1</v>
      </c>
    </row>
    <row r="76" spans="1:7">
      <c r="A76" s="37">
        <v>65</v>
      </c>
      <c r="B76" s="6"/>
      <c r="C76" s="211"/>
      <c r="D76" s="16" t="str">
        <f t="shared" ref="D76:D139" si="6">IF(OR($B76="",,$C76&lt;an_initial,$C76&gt;an_final),"",E76*50)</f>
        <v/>
      </c>
      <c r="E76" s="58" t="str">
        <f t="shared" ref="E76:E110" si="7">IF(OR($B76="",,$C76="",$C76&gt;an_final),"",IF($C76&gt;=an_initial,1,""))</f>
        <v/>
      </c>
      <c r="F76" s="342" t="b">
        <f t="shared" ref="F76:F110" si="8">IF(nume_candidat="",FALSE,ISNUMBER(SEARCH(nume_candidat,$B76)))</f>
        <v>0</v>
      </c>
      <c r="G76" s="343">
        <f t="shared" ref="G76:G110" si="9">LEN(B76)-LEN(SUBSTITUTE(B76,",",""))+1</f>
        <v>1</v>
      </c>
    </row>
    <row r="77" spans="1:7">
      <c r="A77" s="37">
        <v>66</v>
      </c>
      <c r="B77" s="6"/>
      <c r="C77" s="211"/>
      <c r="D77" s="16" t="str">
        <f t="shared" si="6"/>
        <v/>
      </c>
      <c r="E77" s="58" t="str">
        <f t="shared" si="7"/>
        <v/>
      </c>
      <c r="F77" s="342" t="b">
        <f t="shared" si="8"/>
        <v>0</v>
      </c>
      <c r="G77" s="343">
        <f t="shared" si="9"/>
        <v>1</v>
      </c>
    </row>
    <row r="78" spans="1:7">
      <c r="A78" s="37">
        <v>67</v>
      </c>
      <c r="B78" s="6"/>
      <c r="C78" s="211"/>
      <c r="D78" s="16" t="str">
        <f t="shared" si="6"/>
        <v/>
      </c>
      <c r="E78" s="58" t="str">
        <f t="shared" si="7"/>
        <v/>
      </c>
      <c r="F78" s="342" t="b">
        <f t="shared" si="8"/>
        <v>0</v>
      </c>
      <c r="G78" s="343">
        <f t="shared" si="9"/>
        <v>1</v>
      </c>
    </row>
    <row r="79" spans="1:7">
      <c r="A79" s="37">
        <v>68</v>
      </c>
      <c r="B79" s="6"/>
      <c r="C79" s="211"/>
      <c r="D79" s="16" t="str">
        <f t="shared" si="6"/>
        <v/>
      </c>
      <c r="E79" s="58" t="str">
        <f t="shared" si="7"/>
        <v/>
      </c>
      <c r="F79" s="342" t="b">
        <f t="shared" si="8"/>
        <v>0</v>
      </c>
      <c r="G79" s="343">
        <f t="shared" si="9"/>
        <v>1</v>
      </c>
    </row>
    <row r="80" spans="1:7">
      <c r="A80" s="37">
        <v>69</v>
      </c>
      <c r="B80" s="6"/>
      <c r="C80" s="211"/>
      <c r="D80" s="16" t="str">
        <f t="shared" si="6"/>
        <v/>
      </c>
      <c r="E80" s="58" t="str">
        <f t="shared" si="7"/>
        <v/>
      </c>
      <c r="F80" s="342" t="b">
        <f t="shared" si="8"/>
        <v>0</v>
      </c>
      <c r="G80" s="343">
        <f t="shared" si="9"/>
        <v>1</v>
      </c>
    </row>
    <row r="81" spans="1:7">
      <c r="A81" s="37">
        <v>70</v>
      </c>
      <c r="B81" s="6"/>
      <c r="C81" s="211"/>
      <c r="D81" s="16" t="str">
        <f t="shared" si="6"/>
        <v/>
      </c>
      <c r="E81" s="58" t="str">
        <f t="shared" si="7"/>
        <v/>
      </c>
      <c r="F81" s="342" t="b">
        <f t="shared" si="8"/>
        <v>0</v>
      </c>
      <c r="G81" s="343">
        <f t="shared" si="9"/>
        <v>1</v>
      </c>
    </row>
    <row r="82" spans="1:7">
      <c r="A82" s="37">
        <v>71</v>
      </c>
      <c r="B82" s="6"/>
      <c r="C82" s="211"/>
      <c r="D82" s="16" t="str">
        <f t="shared" si="6"/>
        <v/>
      </c>
      <c r="E82" s="58" t="str">
        <f t="shared" si="7"/>
        <v/>
      </c>
      <c r="F82" s="342" t="b">
        <f t="shared" si="8"/>
        <v>0</v>
      </c>
      <c r="G82" s="343">
        <f t="shared" si="9"/>
        <v>1</v>
      </c>
    </row>
    <row r="83" spans="1:7">
      <c r="A83" s="37">
        <v>72</v>
      </c>
      <c r="B83" s="6"/>
      <c r="C83" s="211"/>
      <c r="D83" s="16" t="str">
        <f t="shared" si="6"/>
        <v/>
      </c>
      <c r="E83" s="58" t="str">
        <f t="shared" si="7"/>
        <v/>
      </c>
      <c r="F83" s="342" t="b">
        <f t="shared" si="8"/>
        <v>0</v>
      </c>
      <c r="G83" s="343">
        <f t="shared" si="9"/>
        <v>1</v>
      </c>
    </row>
    <row r="84" spans="1:7">
      <c r="A84" s="37">
        <v>73</v>
      </c>
      <c r="B84" s="6"/>
      <c r="C84" s="211"/>
      <c r="D84" s="16" t="str">
        <f t="shared" si="6"/>
        <v/>
      </c>
      <c r="E84" s="58" t="str">
        <f t="shared" si="7"/>
        <v/>
      </c>
      <c r="F84" s="342" t="b">
        <f t="shared" si="8"/>
        <v>0</v>
      </c>
      <c r="G84" s="343">
        <f t="shared" si="9"/>
        <v>1</v>
      </c>
    </row>
    <row r="85" spans="1:7">
      <c r="A85" s="37">
        <v>74</v>
      </c>
      <c r="B85" s="6"/>
      <c r="C85" s="211"/>
      <c r="D85" s="16" t="str">
        <f t="shared" si="6"/>
        <v/>
      </c>
      <c r="E85" s="58" t="str">
        <f t="shared" si="7"/>
        <v/>
      </c>
      <c r="F85" s="342" t="b">
        <f t="shared" si="8"/>
        <v>0</v>
      </c>
      <c r="G85" s="343">
        <f t="shared" si="9"/>
        <v>1</v>
      </c>
    </row>
    <row r="86" spans="1:7">
      <c r="A86" s="37">
        <v>75</v>
      </c>
      <c r="B86" s="6"/>
      <c r="C86" s="211"/>
      <c r="D86" s="16" t="str">
        <f t="shared" si="6"/>
        <v/>
      </c>
      <c r="E86" s="58" t="str">
        <f t="shared" si="7"/>
        <v/>
      </c>
      <c r="F86" s="342" t="b">
        <f t="shared" si="8"/>
        <v>0</v>
      </c>
      <c r="G86" s="343">
        <f t="shared" si="9"/>
        <v>1</v>
      </c>
    </row>
    <row r="87" spans="1:7">
      <c r="A87" s="37">
        <v>76</v>
      </c>
      <c r="B87" s="6"/>
      <c r="C87" s="211"/>
      <c r="D87" s="16" t="str">
        <f t="shared" si="6"/>
        <v/>
      </c>
      <c r="E87" s="58" t="str">
        <f t="shared" si="7"/>
        <v/>
      </c>
      <c r="F87" s="342" t="b">
        <f t="shared" si="8"/>
        <v>0</v>
      </c>
      <c r="G87" s="343">
        <f t="shared" si="9"/>
        <v>1</v>
      </c>
    </row>
    <row r="88" spans="1:7">
      <c r="A88" s="37">
        <v>77</v>
      </c>
      <c r="B88" s="6"/>
      <c r="C88" s="211"/>
      <c r="D88" s="16" t="str">
        <f t="shared" si="6"/>
        <v/>
      </c>
      <c r="E88" s="58" t="str">
        <f t="shared" si="7"/>
        <v/>
      </c>
      <c r="F88" s="342" t="b">
        <f t="shared" si="8"/>
        <v>0</v>
      </c>
      <c r="G88" s="343">
        <f t="shared" si="9"/>
        <v>1</v>
      </c>
    </row>
    <row r="89" spans="1:7">
      <c r="A89" s="37">
        <v>78</v>
      </c>
      <c r="B89" s="6"/>
      <c r="C89" s="211"/>
      <c r="D89" s="16" t="str">
        <f t="shared" si="6"/>
        <v/>
      </c>
      <c r="E89" s="58" t="str">
        <f t="shared" si="7"/>
        <v/>
      </c>
      <c r="F89" s="342" t="b">
        <f t="shared" si="8"/>
        <v>0</v>
      </c>
      <c r="G89" s="343">
        <f t="shared" si="9"/>
        <v>1</v>
      </c>
    </row>
    <row r="90" spans="1:7">
      <c r="A90" s="37">
        <v>79</v>
      </c>
      <c r="B90" s="6"/>
      <c r="C90" s="211"/>
      <c r="D90" s="16" t="str">
        <f t="shared" si="6"/>
        <v/>
      </c>
      <c r="E90" s="58" t="str">
        <f t="shared" si="7"/>
        <v/>
      </c>
      <c r="F90" s="342" t="b">
        <f t="shared" si="8"/>
        <v>0</v>
      </c>
      <c r="G90" s="343">
        <f t="shared" si="9"/>
        <v>1</v>
      </c>
    </row>
    <row r="91" spans="1:7">
      <c r="A91" s="37">
        <v>80</v>
      </c>
      <c r="B91" s="6"/>
      <c r="C91" s="211"/>
      <c r="D91" s="16" t="str">
        <f t="shared" si="6"/>
        <v/>
      </c>
      <c r="E91" s="58" t="str">
        <f t="shared" si="7"/>
        <v/>
      </c>
      <c r="F91" s="342" t="b">
        <f t="shared" si="8"/>
        <v>0</v>
      </c>
      <c r="G91" s="343">
        <f t="shared" si="9"/>
        <v>1</v>
      </c>
    </row>
    <row r="92" spans="1:7">
      <c r="A92" s="37">
        <v>81</v>
      </c>
      <c r="B92" s="6"/>
      <c r="C92" s="211"/>
      <c r="D92" s="16" t="str">
        <f t="shared" si="6"/>
        <v/>
      </c>
      <c r="E92" s="58" t="str">
        <f t="shared" si="7"/>
        <v/>
      </c>
      <c r="F92" s="342" t="b">
        <f t="shared" si="8"/>
        <v>0</v>
      </c>
      <c r="G92" s="343">
        <f t="shared" si="9"/>
        <v>1</v>
      </c>
    </row>
    <row r="93" spans="1:7">
      <c r="A93" s="37">
        <v>82</v>
      </c>
      <c r="B93" s="6"/>
      <c r="C93" s="211"/>
      <c r="D93" s="16" t="str">
        <f t="shared" si="6"/>
        <v/>
      </c>
      <c r="E93" s="58" t="str">
        <f t="shared" si="7"/>
        <v/>
      </c>
      <c r="F93" s="342" t="b">
        <f t="shared" si="8"/>
        <v>0</v>
      </c>
      <c r="G93" s="343">
        <f t="shared" si="9"/>
        <v>1</v>
      </c>
    </row>
    <row r="94" spans="1:7">
      <c r="A94" s="37">
        <v>83</v>
      </c>
      <c r="B94" s="6"/>
      <c r="C94" s="211"/>
      <c r="D94" s="16" t="str">
        <f t="shared" si="6"/>
        <v/>
      </c>
      <c r="E94" s="58" t="str">
        <f t="shared" si="7"/>
        <v/>
      </c>
      <c r="F94" s="342" t="b">
        <f t="shared" si="8"/>
        <v>0</v>
      </c>
      <c r="G94" s="343">
        <f t="shared" si="9"/>
        <v>1</v>
      </c>
    </row>
    <row r="95" spans="1:7">
      <c r="A95" s="37">
        <v>84</v>
      </c>
      <c r="B95" s="6"/>
      <c r="C95" s="211"/>
      <c r="D95" s="16" t="str">
        <f t="shared" si="6"/>
        <v/>
      </c>
      <c r="E95" s="58" t="str">
        <f t="shared" si="7"/>
        <v/>
      </c>
      <c r="F95" s="342" t="b">
        <f t="shared" si="8"/>
        <v>0</v>
      </c>
      <c r="G95" s="343">
        <f t="shared" si="9"/>
        <v>1</v>
      </c>
    </row>
    <row r="96" spans="1:7">
      <c r="A96" s="37">
        <v>85</v>
      </c>
      <c r="B96" s="6"/>
      <c r="C96" s="211"/>
      <c r="D96" s="16" t="str">
        <f t="shared" si="6"/>
        <v/>
      </c>
      <c r="E96" s="58" t="str">
        <f t="shared" si="7"/>
        <v/>
      </c>
      <c r="F96" s="342" t="b">
        <f t="shared" si="8"/>
        <v>0</v>
      </c>
      <c r="G96" s="343">
        <f t="shared" si="9"/>
        <v>1</v>
      </c>
    </row>
    <row r="97" spans="1:7">
      <c r="A97" s="37">
        <v>86</v>
      </c>
      <c r="B97" s="6"/>
      <c r="C97" s="211"/>
      <c r="D97" s="16" t="str">
        <f t="shared" si="6"/>
        <v/>
      </c>
      <c r="E97" s="58" t="str">
        <f t="shared" si="7"/>
        <v/>
      </c>
      <c r="F97" s="342" t="b">
        <f t="shared" si="8"/>
        <v>0</v>
      </c>
      <c r="G97" s="343">
        <f t="shared" si="9"/>
        <v>1</v>
      </c>
    </row>
    <row r="98" spans="1:7">
      <c r="A98" s="37">
        <v>87</v>
      </c>
      <c r="B98" s="6"/>
      <c r="C98" s="211"/>
      <c r="D98" s="16" t="str">
        <f t="shared" si="6"/>
        <v/>
      </c>
      <c r="E98" s="58" t="str">
        <f t="shared" si="7"/>
        <v/>
      </c>
      <c r="F98" s="342" t="b">
        <f t="shared" si="8"/>
        <v>0</v>
      </c>
      <c r="G98" s="343">
        <f t="shared" si="9"/>
        <v>1</v>
      </c>
    </row>
    <row r="99" spans="1:7">
      <c r="A99" s="37">
        <v>88</v>
      </c>
      <c r="B99" s="6"/>
      <c r="C99" s="211"/>
      <c r="D99" s="16" t="str">
        <f t="shared" si="6"/>
        <v/>
      </c>
      <c r="E99" s="58" t="str">
        <f t="shared" si="7"/>
        <v/>
      </c>
      <c r="F99" s="342" t="b">
        <f t="shared" si="8"/>
        <v>0</v>
      </c>
      <c r="G99" s="343">
        <f t="shared" si="9"/>
        <v>1</v>
      </c>
    </row>
    <row r="100" spans="1:7">
      <c r="A100" s="37">
        <v>89</v>
      </c>
      <c r="B100" s="6"/>
      <c r="C100" s="211"/>
      <c r="D100" s="16" t="str">
        <f t="shared" si="6"/>
        <v/>
      </c>
      <c r="E100" s="58" t="str">
        <f t="shared" si="7"/>
        <v/>
      </c>
      <c r="F100" s="342" t="b">
        <f t="shared" si="8"/>
        <v>0</v>
      </c>
      <c r="G100" s="343">
        <f t="shared" si="9"/>
        <v>1</v>
      </c>
    </row>
    <row r="101" spans="1:7">
      <c r="A101" s="37">
        <v>90</v>
      </c>
      <c r="B101" s="6"/>
      <c r="C101" s="211"/>
      <c r="D101" s="16" t="str">
        <f t="shared" si="6"/>
        <v/>
      </c>
      <c r="E101" s="58" t="str">
        <f t="shared" si="7"/>
        <v/>
      </c>
      <c r="F101" s="342" t="b">
        <f t="shared" si="8"/>
        <v>0</v>
      </c>
      <c r="G101" s="343">
        <f t="shared" si="9"/>
        <v>1</v>
      </c>
    </row>
    <row r="102" spans="1:7">
      <c r="A102" s="37">
        <v>91</v>
      </c>
      <c r="B102" s="6"/>
      <c r="C102" s="211"/>
      <c r="D102" s="16" t="str">
        <f t="shared" si="6"/>
        <v/>
      </c>
      <c r="E102" s="58" t="str">
        <f t="shared" si="7"/>
        <v/>
      </c>
      <c r="F102" s="342" t="b">
        <f t="shared" si="8"/>
        <v>0</v>
      </c>
      <c r="G102" s="343">
        <f t="shared" si="9"/>
        <v>1</v>
      </c>
    </row>
    <row r="103" spans="1:7">
      <c r="A103" s="37">
        <v>92</v>
      </c>
      <c r="B103" s="6"/>
      <c r="C103" s="211"/>
      <c r="D103" s="16" t="str">
        <f t="shared" si="6"/>
        <v/>
      </c>
      <c r="E103" s="58" t="str">
        <f t="shared" si="7"/>
        <v/>
      </c>
      <c r="F103" s="342" t="b">
        <f t="shared" si="8"/>
        <v>0</v>
      </c>
      <c r="G103" s="343">
        <f t="shared" si="9"/>
        <v>1</v>
      </c>
    </row>
    <row r="104" spans="1:7">
      <c r="A104" s="37">
        <v>93</v>
      </c>
      <c r="B104" s="6"/>
      <c r="C104" s="211"/>
      <c r="D104" s="16" t="str">
        <f t="shared" si="6"/>
        <v/>
      </c>
      <c r="E104" s="58" t="str">
        <f t="shared" si="7"/>
        <v/>
      </c>
      <c r="F104" s="342" t="b">
        <f t="shared" si="8"/>
        <v>0</v>
      </c>
      <c r="G104" s="343">
        <f t="shared" si="9"/>
        <v>1</v>
      </c>
    </row>
    <row r="105" spans="1:7">
      <c r="A105" s="37">
        <v>94</v>
      </c>
      <c r="B105" s="6"/>
      <c r="C105" s="211"/>
      <c r="D105" s="16" t="str">
        <f t="shared" si="6"/>
        <v/>
      </c>
      <c r="E105" s="58" t="str">
        <f t="shared" si="7"/>
        <v/>
      </c>
      <c r="F105" s="342" t="b">
        <f t="shared" si="8"/>
        <v>0</v>
      </c>
      <c r="G105" s="343">
        <f t="shared" si="9"/>
        <v>1</v>
      </c>
    </row>
    <row r="106" spans="1:7">
      <c r="A106" s="37">
        <v>95</v>
      </c>
      <c r="B106" s="6"/>
      <c r="C106" s="211"/>
      <c r="D106" s="16" t="str">
        <f t="shared" si="6"/>
        <v/>
      </c>
      <c r="E106" s="58" t="str">
        <f t="shared" si="7"/>
        <v/>
      </c>
      <c r="F106" s="342" t="b">
        <f t="shared" si="8"/>
        <v>0</v>
      </c>
      <c r="G106" s="343">
        <f t="shared" si="9"/>
        <v>1</v>
      </c>
    </row>
    <row r="107" spans="1:7">
      <c r="A107" s="37">
        <v>96</v>
      </c>
      <c r="B107" s="6"/>
      <c r="C107" s="211"/>
      <c r="D107" s="16" t="str">
        <f t="shared" si="6"/>
        <v/>
      </c>
      <c r="E107" s="58" t="str">
        <f t="shared" si="7"/>
        <v/>
      </c>
      <c r="F107" s="342" t="b">
        <f t="shared" si="8"/>
        <v>0</v>
      </c>
      <c r="G107" s="343">
        <f t="shared" si="9"/>
        <v>1</v>
      </c>
    </row>
    <row r="108" spans="1:7">
      <c r="A108" s="37">
        <v>97</v>
      </c>
      <c r="B108" s="6"/>
      <c r="C108" s="211"/>
      <c r="D108" s="16" t="str">
        <f t="shared" si="6"/>
        <v/>
      </c>
      <c r="E108" s="58" t="str">
        <f t="shared" si="7"/>
        <v/>
      </c>
      <c r="F108" s="342" t="b">
        <f t="shared" si="8"/>
        <v>0</v>
      </c>
      <c r="G108" s="343">
        <f t="shared" si="9"/>
        <v>1</v>
      </c>
    </row>
    <row r="109" spans="1:7">
      <c r="A109" s="37">
        <v>98</v>
      </c>
      <c r="B109" s="6"/>
      <c r="C109" s="211"/>
      <c r="D109" s="16" t="str">
        <f t="shared" si="6"/>
        <v/>
      </c>
      <c r="E109" s="58" t="str">
        <f t="shared" si="7"/>
        <v/>
      </c>
      <c r="F109" s="342" t="b">
        <f t="shared" si="8"/>
        <v>0</v>
      </c>
      <c r="G109" s="343">
        <f t="shared" si="9"/>
        <v>1</v>
      </c>
    </row>
    <row r="110" spans="1:7">
      <c r="A110" s="139">
        <v>99</v>
      </c>
      <c r="B110" s="6"/>
      <c r="C110" s="211"/>
      <c r="D110" s="16" t="str">
        <f t="shared" si="6"/>
        <v/>
      </c>
      <c r="E110" s="58" t="str">
        <f t="shared" si="7"/>
        <v/>
      </c>
      <c r="F110" s="342" t="b">
        <f t="shared" si="8"/>
        <v>0</v>
      </c>
      <c r="G110" s="343">
        <f t="shared" si="9"/>
        <v>1</v>
      </c>
    </row>
    <row r="111" spans="1:7">
      <c r="A111" s="139">
        <v>100</v>
      </c>
      <c r="B111" s="140"/>
      <c r="C111" s="142"/>
      <c r="D111" s="16" t="str">
        <f t="shared" si="6"/>
        <v/>
      </c>
    </row>
    <row r="112" spans="1:7">
      <c r="A112" s="139">
        <v>101</v>
      </c>
      <c r="B112" s="140"/>
      <c r="C112" s="142"/>
      <c r="D112" s="16" t="str">
        <f t="shared" si="6"/>
        <v/>
      </c>
    </row>
    <row r="113" spans="1:16">
      <c r="A113" s="139">
        <v>102</v>
      </c>
      <c r="B113" s="140"/>
      <c r="C113" s="142"/>
      <c r="D113" s="16" t="str">
        <f t="shared" si="6"/>
        <v/>
      </c>
    </row>
    <row r="114" spans="1:16">
      <c r="A114" s="139">
        <v>103</v>
      </c>
      <c r="B114" s="140"/>
      <c r="C114" s="142"/>
      <c r="D114" s="16" t="str">
        <f t="shared" si="6"/>
        <v/>
      </c>
    </row>
    <row r="115" spans="1:16" s="70" customFormat="1">
      <c r="A115" s="139">
        <v>104</v>
      </c>
      <c r="B115" s="140"/>
      <c r="C115" s="142"/>
      <c r="D115" s="16" t="str">
        <f t="shared" si="6"/>
        <v/>
      </c>
      <c r="F115" s="71"/>
      <c r="G115" s="64"/>
      <c r="H115" s="64"/>
      <c r="I115" s="64"/>
      <c r="J115" s="64"/>
      <c r="K115" s="64"/>
      <c r="L115" s="64"/>
      <c r="M115" s="64"/>
      <c r="N115" s="64"/>
      <c r="O115" s="64"/>
      <c r="P115" s="64"/>
    </row>
    <row r="116" spans="1:16" s="70" customFormat="1">
      <c r="A116" s="139">
        <v>105</v>
      </c>
      <c r="B116" s="140"/>
      <c r="C116" s="142"/>
      <c r="D116" s="16" t="str">
        <f t="shared" si="6"/>
        <v/>
      </c>
      <c r="F116" s="71"/>
      <c r="G116" s="64"/>
      <c r="H116" s="64"/>
      <c r="I116" s="64"/>
      <c r="J116" s="64"/>
      <c r="K116" s="64"/>
      <c r="L116" s="64"/>
      <c r="M116" s="64"/>
      <c r="N116" s="64"/>
      <c r="O116" s="64"/>
      <c r="P116" s="64"/>
    </row>
    <row r="117" spans="1:16" s="70" customFormat="1">
      <c r="A117" s="139">
        <v>106</v>
      </c>
      <c r="B117" s="140"/>
      <c r="C117" s="142"/>
      <c r="D117" s="16" t="str">
        <f t="shared" si="6"/>
        <v/>
      </c>
      <c r="F117" s="71"/>
      <c r="G117" s="64"/>
      <c r="H117" s="64"/>
      <c r="I117" s="64"/>
      <c r="J117" s="64"/>
      <c r="K117" s="64"/>
      <c r="L117" s="64"/>
      <c r="M117" s="64"/>
      <c r="N117" s="64"/>
      <c r="O117" s="64"/>
      <c r="P117" s="64"/>
    </row>
    <row r="118" spans="1:16" s="70" customFormat="1">
      <c r="A118" s="139">
        <v>107</v>
      </c>
      <c r="B118" s="140"/>
      <c r="C118" s="142"/>
      <c r="D118" s="16" t="str">
        <f t="shared" si="6"/>
        <v/>
      </c>
      <c r="F118" s="71"/>
      <c r="G118" s="64"/>
      <c r="H118" s="64"/>
      <c r="I118" s="64"/>
      <c r="J118" s="64"/>
      <c r="K118" s="64"/>
      <c r="L118" s="64"/>
      <c r="M118" s="64"/>
      <c r="N118" s="64"/>
      <c r="O118" s="64"/>
      <c r="P118" s="64"/>
    </row>
    <row r="119" spans="1:16" s="70" customFormat="1">
      <c r="A119" s="139">
        <v>108</v>
      </c>
      <c r="B119" s="140"/>
      <c r="C119" s="142"/>
      <c r="D119" s="16" t="str">
        <f t="shared" si="6"/>
        <v/>
      </c>
      <c r="F119" s="71"/>
      <c r="G119" s="64"/>
      <c r="H119" s="64"/>
      <c r="I119" s="64"/>
      <c r="J119" s="64"/>
      <c r="K119" s="64"/>
      <c r="L119" s="64"/>
      <c r="M119" s="64"/>
      <c r="N119" s="64"/>
      <c r="O119" s="64"/>
      <c r="P119" s="64"/>
    </row>
    <row r="120" spans="1:16" s="70" customFormat="1">
      <c r="A120" s="139">
        <v>109</v>
      </c>
      <c r="B120" s="140"/>
      <c r="C120" s="142"/>
      <c r="D120" s="16" t="str">
        <f t="shared" si="6"/>
        <v/>
      </c>
      <c r="F120" s="71"/>
      <c r="G120" s="64"/>
      <c r="H120" s="64"/>
      <c r="I120" s="64"/>
      <c r="J120" s="64"/>
      <c r="K120" s="64"/>
      <c r="L120" s="64"/>
      <c r="M120" s="64"/>
      <c r="N120" s="64"/>
      <c r="O120" s="64"/>
      <c r="P120" s="64"/>
    </row>
    <row r="121" spans="1:16" s="70" customFormat="1">
      <c r="A121" s="139">
        <v>110</v>
      </c>
      <c r="B121" s="140"/>
      <c r="C121" s="142"/>
      <c r="D121" s="16" t="str">
        <f t="shared" si="6"/>
        <v/>
      </c>
      <c r="F121" s="71"/>
      <c r="G121" s="64"/>
      <c r="H121" s="64"/>
      <c r="I121" s="64"/>
      <c r="J121" s="64"/>
      <c r="K121" s="64"/>
      <c r="L121" s="64"/>
      <c r="M121" s="64"/>
      <c r="N121" s="64"/>
      <c r="O121" s="64"/>
      <c r="P121" s="64"/>
    </row>
    <row r="122" spans="1:16" s="70" customFormat="1">
      <c r="A122" s="139">
        <v>111</v>
      </c>
      <c r="B122" s="140"/>
      <c r="C122" s="142"/>
      <c r="D122" s="16" t="str">
        <f t="shared" si="6"/>
        <v/>
      </c>
      <c r="F122" s="71"/>
      <c r="G122" s="64"/>
      <c r="H122" s="64"/>
      <c r="I122" s="64"/>
      <c r="J122" s="64"/>
      <c r="K122" s="64"/>
      <c r="L122" s="64"/>
      <c r="M122" s="64"/>
      <c r="N122" s="64"/>
      <c r="O122" s="64"/>
      <c r="P122" s="64"/>
    </row>
    <row r="123" spans="1:16" s="70" customFormat="1">
      <c r="A123" s="139">
        <v>112</v>
      </c>
      <c r="B123" s="140"/>
      <c r="C123" s="142"/>
      <c r="D123" s="16" t="str">
        <f t="shared" si="6"/>
        <v/>
      </c>
      <c r="F123" s="71"/>
      <c r="G123" s="64"/>
      <c r="H123" s="64"/>
      <c r="I123" s="64"/>
      <c r="J123" s="64"/>
      <c r="K123" s="64"/>
      <c r="L123" s="64"/>
      <c r="M123" s="64"/>
      <c r="N123" s="64"/>
      <c r="O123" s="64"/>
      <c r="P123" s="64"/>
    </row>
    <row r="124" spans="1:16" s="70" customFormat="1">
      <c r="A124" s="139">
        <v>113</v>
      </c>
      <c r="B124" s="140"/>
      <c r="C124" s="142"/>
      <c r="D124" s="16" t="str">
        <f t="shared" si="6"/>
        <v/>
      </c>
      <c r="F124" s="71"/>
      <c r="G124" s="64"/>
      <c r="H124" s="64"/>
      <c r="I124" s="64"/>
      <c r="J124" s="64"/>
      <c r="K124" s="64"/>
      <c r="L124" s="64"/>
      <c r="M124" s="64"/>
      <c r="N124" s="64"/>
      <c r="O124" s="64"/>
      <c r="P124" s="64"/>
    </row>
    <row r="125" spans="1:16" s="70" customFormat="1">
      <c r="A125" s="139">
        <v>114</v>
      </c>
      <c r="B125" s="140"/>
      <c r="C125" s="142"/>
      <c r="D125" s="16" t="str">
        <f t="shared" si="6"/>
        <v/>
      </c>
      <c r="F125" s="71"/>
      <c r="G125" s="64"/>
      <c r="H125" s="64"/>
      <c r="I125" s="64"/>
      <c r="J125" s="64"/>
      <c r="K125" s="64"/>
      <c r="L125" s="64"/>
      <c r="M125" s="64"/>
      <c r="N125" s="64"/>
      <c r="O125" s="64"/>
      <c r="P125" s="64"/>
    </row>
    <row r="126" spans="1:16" s="70" customFormat="1">
      <c r="A126" s="139">
        <v>115</v>
      </c>
      <c r="B126" s="140"/>
      <c r="C126" s="142"/>
      <c r="D126" s="16" t="str">
        <f t="shared" si="6"/>
        <v/>
      </c>
      <c r="F126" s="71"/>
      <c r="G126" s="64"/>
      <c r="H126" s="64"/>
      <c r="I126" s="64"/>
      <c r="J126" s="64"/>
      <c r="K126" s="64"/>
      <c r="L126" s="64"/>
      <c r="M126" s="64"/>
      <c r="N126" s="64"/>
      <c r="O126" s="64"/>
      <c r="P126" s="64"/>
    </row>
    <row r="127" spans="1:16" s="70" customFormat="1">
      <c r="A127" s="139">
        <v>116</v>
      </c>
      <c r="B127" s="140"/>
      <c r="C127" s="142"/>
      <c r="D127" s="16" t="str">
        <f t="shared" si="6"/>
        <v/>
      </c>
      <c r="F127" s="71"/>
      <c r="G127" s="64"/>
      <c r="H127" s="64"/>
      <c r="I127" s="64"/>
      <c r="J127" s="64"/>
      <c r="K127" s="64"/>
      <c r="L127" s="64"/>
      <c r="M127" s="64"/>
      <c r="N127" s="64"/>
      <c r="O127" s="64"/>
      <c r="P127" s="64"/>
    </row>
    <row r="128" spans="1:16" s="70" customFormat="1">
      <c r="A128" s="139">
        <v>117</v>
      </c>
      <c r="B128" s="140"/>
      <c r="C128" s="142"/>
      <c r="D128" s="16" t="str">
        <f t="shared" si="6"/>
        <v/>
      </c>
      <c r="F128" s="71"/>
      <c r="G128" s="64"/>
      <c r="H128" s="64"/>
      <c r="I128" s="64"/>
      <c r="J128" s="64"/>
      <c r="K128" s="64"/>
      <c r="L128" s="64"/>
      <c r="M128" s="64"/>
      <c r="N128" s="64"/>
      <c r="O128" s="64"/>
      <c r="P128" s="64"/>
    </row>
    <row r="129" spans="1:16" s="70" customFormat="1">
      <c r="A129" s="139">
        <v>118</v>
      </c>
      <c r="B129" s="140"/>
      <c r="C129" s="142"/>
      <c r="D129" s="16" t="str">
        <f t="shared" si="6"/>
        <v/>
      </c>
      <c r="F129" s="71"/>
      <c r="G129" s="64"/>
      <c r="H129" s="64"/>
      <c r="I129" s="64"/>
      <c r="J129" s="64"/>
      <c r="K129" s="64"/>
      <c r="L129" s="64"/>
      <c r="M129" s="64"/>
      <c r="N129" s="64"/>
      <c r="O129" s="64"/>
      <c r="P129" s="64"/>
    </row>
    <row r="130" spans="1:16" s="70" customFormat="1">
      <c r="A130" s="139">
        <v>119</v>
      </c>
      <c r="B130" s="140"/>
      <c r="C130" s="142"/>
      <c r="D130" s="16" t="str">
        <f t="shared" si="6"/>
        <v/>
      </c>
      <c r="F130" s="71"/>
      <c r="G130" s="64"/>
      <c r="H130" s="64"/>
      <c r="I130" s="64"/>
      <c r="J130" s="64"/>
      <c r="K130" s="64"/>
      <c r="L130" s="64"/>
      <c r="M130" s="64"/>
      <c r="N130" s="64"/>
      <c r="O130" s="64"/>
      <c r="P130" s="64"/>
    </row>
    <row r="131" spans="1:16" s="70" customFormat="1">
      <c r="A131" s="139">
        <v>120</v>
      </c>
      <c r="B131" s="140"/>
      <c r="C131" s="142"/>
      <c r="D131" s="16" t="str">
        <f t="shared" si="6"/>
        <v/>
      </c>
      <c r="F131" s="71"/>
      <c r="G131" s="64"/>
      <c r="H131" s="64"/>
      <c r="I131" s="64"/>
      <c r="J131" s="64"/>
      <c r="K131" s="64"/>
      <c r="L131" s="64"/>
      <c r="M131" s="64"/>
      <c r="N131" s="64"/>
      <c r="O131" s="64"/>
      <c r="P131" s="64"/>
    </row>
    <row r="132" spans="1:16" s="70" customFormat="1">
      <c r="A132" s="139">
        <v>121</v>
      </c>
      <c r="B132" s="140"/>
      <c r="C132" s="142"/>
      <c r="D132" s="16" t="str">
        <f t="shared" si="6"/>
        <v/>
      </c>
      <c r="F132" s="71"/>
      <c r="G132" s="64"/>
      <c r="H132" s="64"/>
      <c r="I132" s="64"/>
      <c r="J132" s="64"/>
      <c r="K132" s="64"/>
      <c r="L132" s="64"/>
      <c r="M132" s="64"/>
      <c r="N132" s="64"/>
      <c r="O132" s="64"/>
      <c r="P132" s="64"/>
    </row>
    <row r="133" spans="1:16" s="70" customFormat="1">
      <c r="A133" s="139">
        <v>122</v>
      </c>
      <c r="B133" s="140"/>
      <c r="C133" s="142"/>
      <c r="D133" s="16" t="str">
        <f t="shared" si="6"/>
        <v/>
      </c>
      <c r="F133" s="71"/>
      <c r="G133" s="64"/>
      <c r="H133" s="64"/>
      <c r="I133" s="64"/>
      <c r="J133" s="64"/>
      <c r="K133" s="64"/>
      <c r="L133" s="64"/>
      <c r="M133" s="64"/>
      <c r="N133" s="64"/>
      <c r="O133" s="64"/>
      <c r="P133" s="64"/>
    </row>
    <row r="134" spans="1:16" s="70" customFormat="1">
      <c r="A134" s="139">
        <v>123</v>
      </c>
      <c r="B134" s="140"/>
      <c r="C134" s="142"/>
      <c r="D134" s="16" t="str">
        <f t="shared" si="6"/>
        <v/>
      </c>
      <c r="F134" s="71"/>
      <c r="G134" s="64"/>
      <c r="H134" s="64"/>
      <c r="I134" s="64"/>
      <c r="J134" s="64"/>
      <c r="K134" s="64"/>
      <c r="L134" s="64"/>
      <c r="M134" s="64"/>
      <c r="N134" s="64"/>
      <c r="O134" s="64"/>
      <c r="P134" s="64"/>
    </row>
    <row r="135" spans="1:16" s="70" customFormat="1">
      <c r="A135" s="139">
        <v>124</v>
      </c>
      <c r="B135" s="140"/>
      <c r="C135" s="142"/>
      <c r="D135" s="16" t="str">
        <f t="shared" si="6"/>
        <v/>
      </c>
      <c r="F135" s="71"/>
      <c r="G135" s="64"/>
      <c r="H135" s="64"/>
      <c r="I135" s="64"/>
      <c r="J135" s="64"/>
      <c r="K135" s="64"/>
      <c r="L135" s="64"/>
      <c r="M135" s="64"/>
      <c r="N135" s="64"/>
      <c r="O135" s="64"/>
      <c r="P135" s="64"/>
    </row>
    <row r="136" spans="1:16" s="70" customFormat="1">
      <c r="A136" s="139">
        <v>125</v>
      </c>
      <c r="B136" s="140"/>
      <c r="C136" s="142"/>
      <c r="D136" s="16" t="str">
        <f t="shared" si="6"/>
        <v/>
      </c>
      <c r="F136" s="71"/>
      <c r="G136" s="64"/>
      <c r="H136" s="64"/>
      <c r="I136" s="64"/>
      <c r="J136" s="64"/>
      <c r="K136" s="64"/>
      <c r="L136" s="64"/>
      <c r="M136" s="64"/>
      <c r="N136" s="64"/>
      <c r="O136" s="64"/>
      <c r="P136" s="64"/>
    </row>
    <row r="137" spans="1:16" s="70" customFormat="1">
      <c r="A137" s="139">
        <v>126</v>
      </c>
      <c r="B137" s="140"/>
      <c r="C137" s="142"/>
      <c r="D137" s="16" t="str">
        <f t="shared" si="6"/>
        <v/>
      </c>
      <c r="F137" s="71"/>
      <c r="G137" s="64"/>
      <c r="H137" s="64"/>
      <c r="I137" s="64"/>
      <c r="J137" s="64"/>
      <c r="K137" s="64"/>
      <c r="L137" s="64"/>
      <c r="M137" s="64"/>
      <c r="N137" s="64"/>
      <c r="O137" s="64"/>
      <c r="P137" s="64"/>
    </row>
    <row r="138" spans="1:16" s="70" customFormat="1">
      <c r="A138" s="139">
        <v>127</v>
      </c>
      <c r="B138" s="140"/>
      <c r="C138" s="142"/>
      <c r="D138" s="16" t="str">
        <f t="shared" si="6"/>
        <v/>
      </c>
      <c r="F138" s="71"/>
      <c r="G138" s="64"/>
      <c r="H138" s="64"/>
      <c r="I138" s="64"/>
      <c r="J138" s="64"/>
      <c r="K138" s="64"/>
      <c r="L138" s="64"/>
      <c r="M138" s="64"/>
      <c r="N138" s="64"/>
      <c r="O138" s="64"/>
      <c r="P138" s="64"/>
    </row>
    <row r="139" spans="1:16" s="70" customFormat="1">
      <c r="A139" s="139">
        <v>128</v>
      </c>
      <c r="B139" s="140"/>
      <c r="C139" s="142"/>
      <c r="D139" s="16" t="str">
        <f t="shared" si="6"/>
        <v/>
      </c>
      <c r="F139" s="71"/>
      <c r="G139" s="64"/>
      <c r="H139" s="64"/>
      <c r="I139" s="64"/>
      <c r="J139" s="64"/>
      <c r="K139" s="64"/>
      <c r="L139" s="64"/>
      <c r="M139" s="64"/>
      <c r="N139" s="64"/>
      <c r="O139" s="64"/>
      <c r="P139" s="64"/>
    </row>
    <row r="140" spans="1:16" s="70" customFormat="1">
      <c r="A140" s="139">
        <v>129</v>
      </c>
      <c r="B140" s="140"/>
      <c r="C140" s="142"/>
      <c r="D140" s="16" t="str">
        <f t="shared" ref="D140:D203" si="10">IF(OR($B140="",,$C140&lt;an_initial,$C140&gt;an_final),"",E140*50)</f>
        <v/>
      </c>
      <c r="F140" s="71"/>
      <c r="G140" s="64"/>
      <c r="H140" s="64"/>
      <c r="I140" s="64"/>
      <c r="J140" s="64"/>
      <c r="K140" s="64"/>
      <c r="L140" s="64"/>
      <c r="M140" s="64"/>
      <c r="N140" s="64"/>
      <c r="O140" s="64"/>
      <c r="P140" s="64"/>
    </row>
    <row r="141" spans="1:16" s="70" customFormat="1">
      <c r="A141" s="139">
        <v>130</v>
      </c>
      <c r="B141" s="140"/>
      <c r="C141" s="142"/>
      <c r="D141" s="16" t="str">
        <f t="shared" si="10"/>
        <v/>
      </c>
      <c r="F141" s="71"/>
      <c r="G141" s="64"/>
      <c r="H141" s="64"/>
      <c r="I141" s="64"/>
      <c r="J141" s="64"/>
      <c r="K141" s="64"/>
      <c r="L141" s="64"/>
      <c r="M141" s="64"/>
      <c r="N141" s="64"/>
      <c r="O141" s="64"/>
      <c r="P141" s="64"/>
    </row>
    <row r="142" spans="1:16" s="70" customFormat="1">
      <c r="A142" s="139">
        <v>131</v>
      </c>
      <c r="B142" s="140"/>
      <c r="C142" s="142"/>
      <c r="D142" s="16" t="str">
        <f t="shared" si="10"/>
        <v/>
      </c>
      <c r="F142" s="71"/>
      <c r="G142" s="64"/>
      <c r="H142" s="64"/>
      <c r="I142" s="64"/>
      <c r="J142" s="64"/>
      <c r="K142" s="64"/>
      <c r="L142" s="64"/>
      <c r="M142" s="64"/>
      <c r="N142" s="64"/>
      <c r="O142" s="64"/>
      <c r="P142" s="64"/>
    </row>
    <row r="143" spans="1:16" s="70" customFormat="1">
      <c r="A143" s="139">
        <v>132</v>
      </c>
      <c r="B143" s="140"/>
      <c r="C143" s="142"/>
      <c r="D143" s="16" t="str">
        <f t="shared" si="10"/>
        <v/>
      </c>
      <c r="F143" s="71"/>
      <c r="G143" s="64"/>
      <c r="H143" s="64"/>
      <c r="I143" s="64"/>
      <c r="J143" s="64"/>
      <c r="K143" s="64"/>
      <c r="L143" s="64"/>
      <c r="M143" s="64"/>
      <c r="N143" s="64"/>
      <c r="O143" s="64"/>
      <c r="P143" s="64"/>
    </row>
    <row r="144" spans="1:16" s="70" customFormat="1">
      <c r="A144" s="139">
        <v>133</v>
      </c>
      <c r="B144" s="140"/>
      <c r="C144" s="142"/>
      <c r="D144" s="16" t="str">
        <f t="shared" si="10"/>
        <v/>
      </c>
      <c r="F144" s="71"/>
      <c r="G144" s="64"/>
      <c r="H144" s="64"/>
      <c r="I144" s="64"/>
      <c r="J144" s="64"/>
      <c r="K144" s="64"/>
      <c r="L144" s="64"/>
      <c r="M144" s="64"/>
      <c r="N144" s="64"/>
      <c r="O144" s="64"/>
      <c r="P144" s="64"/>
    </row>
    <row r="145" spans="1:16" s="70" customFormat="1">
      <c r="A145" s="139">
        <v>134</v>
      </c>
      <c r="B145" s="140"/>
      <c r="C145" s="142"/>
      <c r="D145" s="16" t="str">
        <f t="shared" si="10"/>
        <v/>
      </c>
      <c r="F145" s="71"/>
      <c r="G145" s="64"/>
      <c r="H145" s="64"/>
      <c r="I145" s="64"/>
      <c r="J145" s="64"/>
      <c r="K145" s="64"/>
      <c r="L145" s="64"/>
      <c r="M145" s="64"/>
      <c r="N145" s="64"/>
      <c r="O145" s="64"/>
      <c r="P145" s="64"/>
    </row>
    <row r="146" spans="1:16" s="70" customFormat="1">
      <c r="A146" s="139">
        <v>135</v>
      </c>
      <c r="B146" s="140"/>
      <c r="C146" s="142"/>
      <c r="D146" s="16" t="str">
        <f t="shared" si="10"/>
        <v/>
      </c>
      <c r="F146" s="71"/>
      <c r="G146" s="64"/>
      <c r="H146" s="64"/>
      <c r="I146" s="64"/>
      <c r="J146" s="64"/>
      <c r="K146" s="64"/>
      <c r="L146" s="64"/>
      <c r="M146" s="64"/>
      <c r="N146" s="64"/>
      <c r="O146" s="64"/>
      <c r="P146" s="64"/>
    </row>
    <row r="147" spans="1:16" s="70" customFormat="1">
      <c r="A147" s="139">
        <v>136</v>
      </c>
      <c r="B147" s="140"/>
      <c r="C147" s="142"/>
      <c r="D147" s="16" t="str">
        <f t="shared" si="10"/>
        <v/>
      </c>
      <c r="F147" s="71"/>
      <c r="G147" s="64"/>
      <c r="H147" s="64"/>
      <c r="I147" s="64"/>
      <c r="J147" s="64"/>
      <c r="K147" s="64"/>
      <c r="L147" s="64"/>
      <c r="M147" s="64"/>
      <c r="N147" s="64"/>
      <c r="O147" s="64"/>
      <c r="P147" s="64"/>
    </row>
    <row r="148" spans="1:16" s="70" customFormat="1">
      <c r="A148" s="139">
        <v>137</v>
      </c>
      <c r="B148" s="140"/>
      <c r="C148" s="142"/>
      <c r="D148" s="16" t="str">
        <f t="shared" si="10"/>
        <v/>
      </c>
      <c r="F148" s="71"/>
      <c r="G148" s="64"/>
      <c r="H148" s="64"/>
      <c r="I148" s="64"/>
      <c r="J148" s="64"/>
      <c r="K148" s="64"/>
      <c r="L148" s="64"/>
      <c r="M148" s="64"/>
      <c r="N148" s="64"/>
      <c r="O148" s="64"/>
      <c r="P148" s="64"/>
    </row>
    <row r="149" spans="1:16" s="70" customFormat="1">
      <c r="A149" s="139">
        <v>138</v>
      </c>
      <c r="B149" s="140"/>
      <c r="C149" s="142"/>
      <c r="D149" s="16" t="str">
        <f t="shared" si="10"/>
        <v/>
      </c>
      <c r="F149" s="71"/>
      <c r="G149" s="64"/>
      <c r="H149" s="64"/>
      <c r="I149" s="64"/>
      <c r="J149" s="64"/>
      <c r="K149" s="64"/>
      <c r="L149" s="64"/>
      <c r="M149" s="64"/>
      <c r="N149" s="64"/>
      <c r="O149" s="64"/>
      <c r="P149" s="64"/>
    </row>
    <row r="150" spans="1:16" s="70" customFormat="1">
      <c r="A150" s="139">
        <v>139</v>
      </c>
      <c r="B150" s="140"/>
      <c r="C150" s="142"/>
      <c r="D150" s="16" t="str">
        <f t="shared" si="10"/>
        <v/>
      </c>
      <c r="F150" s="71"/>
      <c r="G150" s="64"/>
      <c r="H150" s="64"/>
      <c r="I150" s="64"/>
      <c r="J150" s="64"/>
      <c r="K150" s="64"/>
      <c r="L150" s="64"/>
      <c r="M150" s="64"/>
      <c r="N150" s="64"/>
      <c r="O150" s="64"/>
      <c r="P150" s="64"/>
    </row>
    <row r="151" spans="1:16" s="70" customFormat="1">
      <c r="A151" s="139">
        <v>140</v>
      </c>
      <c r="B151" s="140"/>
      <c r="C151" s="142"/>
      <c r="D151" s="16" t="str">
        <f t="shared" si="10"/>
        <v/>
      </c>
      <c r="F151" s="71"/>
      <c r="G151" s="64"/>
      <c r="H151" s="64"/>
      <c r="I151" s="64"/>
      <c r="J151" s="64"/>
      <c r="K151" s="64"/>
      <c r="L151" s="64"/>
      <c r="M151" s="64"/>
      <c r="N151" s="64"/>
      <c r="O151" s="64"/>
      <c r="P151" s="64"/>
    </row>
    <row r="152" spans="1:16" s="70" customFormat="1">
      <c r="A152" s="139">
        <v>141</v>
      </c>
      <c r="B152" s="140"/>
      <c r="C152" s="142"/>
      <c r="D152" s="16" t="str">
        <f t="shared" si="10"/>
        <v/>
      </c>
      <c r="F152" s="71"/>
      <c r="G152" s="64"/>
      <c r="H152" s="64"/>
      <c r="I152" s="64"/>
      <c r="J152" s="64"/>
      <c r="K152" s="64"/>
      <c r="L152" s="64"/>
      <c r="M152" s="64"/>
      <c r="N152" s="64"/>
      <c r="O152" s="64"/>
      <c r="P152" s="64"/>
    </row>
    <row r="153" spans="1:16" s="70" customFormat="1">
      <c r="A153" s="139">
        <v>142</v>
      </c>
      <c r="B153" s="140"/>
      <c r="C153" s="142"/>
      <c r="D153" s="16" t="str">
        <f t="shared" si="10"/>
        <v/>
      </c>
      <c r="F153" s="71"/>
      <c r="G153" s="64"/>
      <c r="H153" s="64"/>
      <c r="I153" s="64"/>
      <c r="J153" s="64"/>
      <c r="K153" s="64"/>
      <c r="L153" s="64"/>
      <c r="M153" s="64"/>
      <c r="N153" s="64"/>
      <c r="O153" s="64"/>
      <c r="P153" s="64"/>
    </row>
    <row r="154" spans="1:16" s="70" customFormat="1">
      <c r="A154" s="139">
        <v>143</v>
      </c>
      <c r="B154" s="140"/>
      <c r="C154" s="142"/>
      <c r="D154" s="16" t="str">
        <f t="shared" si="10"/>
        <v/>
      </c>
      <c r="F154" s="71"/>
      <c r="G154" s="64"/>
      <c r="H154" s="64"/>
      <c r="I154" s="64"/>
      <c r="J154" s="64"/>
      <c r="K154" s="64"/>
      <c r="L154" s="64"/>
      <c r="M154" s="64"/>
      <c r="N154" s="64"/>
      <c r="O154" s="64"/>
      <c r="P154" s="64"/>
    </row>
    <row r="155" spans="1:16" s="70" customFormat="1">
      <c r="A155" s="139">
        <v>144</v>
      </c>
      <c r="B155" s="140"/>
      <c r="C155" s="142"/>
      <c r="D155" s="16" t="str">
        <f t="shared" si="10"/>
        <v/>
      </c>
      <c r="F155" s="71"/>
      <c r="G155" s="64"/>
      <c r="H155" s="64"/>
      <c r="I155" s="64"/>
      <c r="J155" s="64"/>
      <c r="K155" s="64"/>
      <c r="L155" s="64"/>
      <c r="M155" s="64"/>
      <c r="N155" s="64"/>
      <c r="O155" s="64"/>
      <c r="P155" s="64"/>
    </row>
    <row r="156" spans="1:16" s="70" customFormat="1">
      <c r="A156" s="139">
        <v>145</v>
      </c>
      <c r="B156" s="140"/>
      <c r="C156" s="142"/>
      <c r="D156" s="16" t="str">
        <f t="shared" si="10"/>
        <v/>
      </c>
      <c r="F156" s="71"/>
      <c r="G156" s="64"/>
      <c r="H156" s="64"/>
      <c r="I156" s="64"/>
      <c r="J156" s="64"/>
      <c r="K156" s="64"/>
      <c r="L156" s="64"/>
      <c r="M156" s="64"/>
      <c r="N156" s="64"/>
      <c r="O156" s="64"/>
      <c r="P156" s="64"/>
    </row>
    <row r="157" spans="1:16" s="70" customFormat="1">
      <c r="A157" s="139">
        <v>146</v>
      </c>
      <c r="B157" s="140"/>
      <c r="C157" s="142"/>
      <c r="D157" s="16" t="str">
        <f t="shared" si="10"/>
        <v/>
      </c>
      <c r="F157" s="71"/>
      <c r="G157" s="64"/>
      <c r="H157" s="64"/>
      <c r="I157" s="64"/>
      <c r="J157" s="64"/>
      <c r="K157" s="64"/>
      <c r="L157" s="64"/>
      <c r="M157" s="64"/>
      <c r="N157" s="64"/>
      <c r="O157" s="64"/>
      <c r="P157" s="64"/>
    </row>
    <row r="158" spans="1:16" s="70" customFormat="1">
      <c r="A158" s="139">
        <v>147</v>
      </c>
      <c r="B158" s="140"/>
      <c r="C158" s="142"/>
      <c r="D158" s="16" t="str">
        <f t="shared" si="10"/>
        <v/>
      </c>
      <c r="F158" s="71"/>
      <c r="G158" s="64"/>
      <c r="H158" s="64"/>
      <c r="I158" s="64"/>
      <c r="J158" s="64"/>
      <c r="K158" s="64"/>
      <c r="L158" s="64"/>
      <c r="M158" s="64"/>
      <c r="N158" s="64"/>
      <c r="O158" s="64"/>
      <c r="P158" s="64"/>
    </row>
    <row r="159" spans="1:16" s="70" customFormat="1">
      <c r="A159" s="139">
        <v>148</v>
      </c>
      <c r="B159" s="140"/>
      <c r="C159" s="142"/>
      <c r="D159" s="16" t="str">
        <f t="shared" si="10"/>
        <v/>
      </c>
      <c r="F159" s="71"/>
      <c r="G159" s="64"/>
      <c r="H159" s="64"/>
      <c r="I159" s="64"/>
      <c r="J159" s="64"/>
      <c r="K159" s="64"/>
      <c r="L159" s="64"/>
      <c r="M159" s="64"/>
      <c r="N159" s="64"/>
      <c r="O159" s="64"/>
      <c r="P159" s="64"/>
    </row>
    <row r="160" spans="1:16" s="70" customFormat="1">
      <c r="A160" s="139">
        <v>149</v>
      </c>
      <c r="B160" s="140"/>
      <c r="C160" s="142"/>
      <c r="D160" s="16" t="str">
        <f t="shared" si="10"/>
        <v/>
      </c>
      <c r="F160" s="71"/>
      <c r="G160" s="64"/>
      <c r="H160" s="64"/>
      <c r="I160" s="64"/>
      <c r="J160" s="64"/>
      <c r="K160" s="64"/>
      <c r="L160" s="64"/>
      <c r="M160" s="64"/>
      <c r="N160" s="64"/>
      <c r="O160" s="64"/>
      <c r="P160" s="64"/>
    </row>
    <row r="161" spans="1:16" s="70" customFormat="1">
      <c r="A161" s="139">
        <v>150</v>
      </c>
      <c r="B161" s="140"/>
      <c r="C161" s="142"/>
      <c r="D161" s="16" t="str">
        <f t="shared" si="10"/>
        <v/>
      </c>
      <c r="F161" s="71"/>
      <c r="G161" s="64"/>
      <c r="H161" s="64"/>
      <c r="I161" s="64"/>
      <c r="J161" s="64"/>
      <c r="K161" s="64"/>
      <c r="L161" s="64"/>
      <c r="M161" s="64"/>
      <c r="N161" s="64"/>
      <c r="O161" s="64"/>
      <c r="P161" s="64"/>
    </row>
    <row r="162" spans="1:16" s="70" customFormat="1">
      <c r="A162" s="139">
        <v>151</v>
      </c>
      <c r="B162" s="140"/>
      <c r="C162" s="142"/>
      <c r="D162" s="16" t="str">
        <f t="shared" si="10"/>
        <v/>
      </c>
      <c r="F162" s="71"/>
      <c r="G162" s="64"/>
      <c r="H162" s="64"/>
      <c r="I162" s="64"/>
      <c r="J162" s="64"/>
      <c r="K162" s="64"/>
      <c r="L162" s="64"/>
      <c r="M162" s="64"/>
      <c r="N162" s="64"/>
      <c r="O162" s="64"/>
      <c r="P162" s="64"/>
    </row>
    <row r="163" spans="1:16" s="70" customFormat="1">
      <c r="A163" s="139">
        <v>152</v>
      </c>
      <c r="B163" s="140"/>
      <c r="C163" s="142"/>
      <c r="D163" s="16" t="str">
        <f t="shared" si="10"/>
        <v/>
      </c>
      <c r="F163" s="71"/>
      <c r="G163" s="64"/>
      <c r="H163" s="64"/>
      <c r="I163" s="64"/>
      <c r="J163" s="64"/>
      <c r="K163" s="64"/>
      <c r="L163" s="64"/>
      <c r="M163" s="64"/>
      <c r="N163" s="64"/>
      <c r="O163" s="64"/>
      <c r="P163" s="64"/>
    </row>
    <row r="164" spans="1:16" s="70" customFormat="1">
      <c r="A164" s="139">
        <v>153</v>
      </c>
      <c r="B164" s="140"/>
      <c r="C164" s="142"/>
      <c r="D164" s="16" t="str">
        <f t="shared" si="10"/>
        <v/>
      </c>
      <c r="F164" s="71"/>
      <c r="G164" s="64"/>
      <c r="H164" s="64"/>
      <c r="I164" s="64"/>
      <c r="J164" s="64"/>
      <c r="K164" s="64"/>
      <c r="L164" s="64"/>
      <c r="M164" s="64"/>
      <c r="N164" s="64"/>
      <c r="O164" s="64"/>
      <c r="P164" s="64"/>
    </row>
    <row r="165" spans="1:16" s="70" customFormat="1">
      <c r="A165" s="139">
        <v>154</v>
      </c>
      <c r="B165" s="140"/>
      <c r="C165" s="142"/>
      <c r="D165" s="16" t="str">
        <f t="shared" si="10"/>
        <v/>
      </c>
      <c r="F165" s="71"/>
      <c r="G165" s="64"/>
      <c r="H165" s="64"/>
      <c r="I165" s="64"/>
      <c r="J165" s="64"/>
      <c r="K165" s="64"/>
      <c r="L165" s="64"/>
      <c r="M165" s="64"/>
      <c r="N165" s="64"/>
      <c r="O165" s="64"/>
      <c r="P165" s="64"/>
    </row>
    <row r="166" spans="1:16" s="70" customFormat="1">
      <c r="A166" s="139">
        <v>155</v>
      </c>
      <c r="B166" s="140"/>
      <c r="C166" s="142"/>
      <c r="D166" s="16" t="str">
        <f t="shared" si="10"/>
        <v/>
      </c>
      <c r="F166" s="71"/>
      <c r="G166" s="64"/>
      <c r="H166" s="64"/>
      <c r="I166" s="64"/>
      <c r="J166" s="64"/>
      <c r="K166" s="64"/>
      <c r="L166" s="64"/>
      <c r="M166" s="64"/>
      <c r="N166" s="64"/>
      <c r="O166" s="64"/>
      <c r="P166" s="64"/>
    </row>
    <row r="167" spans="1:16" s="70" customFormat="1">
      <c r="A167" s="139">
        <v>156</v>
      </c>
      <c r="B167" s="140"/>
      <c r="C167" s="142"/>
      <c r="D167" s="16" t="str">
        <f t="shared" si="10"/>
        <v/>
      </c>
      <c r="F167" s="71"/>
      <c r="G167" s="64"/>
      <c r="H167" s="64"/>
      <c r="I167" s="64"/>
      <c r="J167" s="64"/>
      <c r="K167" s="64"/>
      <c r="L167" s="64"/>
      <c r="M167" s="64"/>
      <c r="N167" s="64"/>
      <c r="O167" s="64"/>
      <c r="P167" s="64"/>
    </row>
    <row r="168" spans="1:16" s="70" customFormat="1">
      <c r="A168" s="139">
        <v>157</v>
      </c>
      <c r="B168" s="140"/>
      <c r="C168" s="142"/>
      <c r="D168" s="16" t="str">
        <f t="shared" si="10"/>
        <v/>
      </c>
      <c r="F168" s="71"/>
      <c r="G168" s="64"/>
      <c r="H168" s="64"/>
      <c r="I168" s="64"/>
      <c r="J168" s="64"/>
      <c r="K168" s="64"/>
      <c r="L168" s="64"/>
      <c r="M168" s="64"/>
      <c r="N168" s="64"/>
      <c r="O168" s="64"/>
      <c r="P168" s="64"/>
    </row>
    <row r="169" spans="1:16" s="70" customFormat="1">
      <c r="A169" s="139">
        <v>158</v>
      </c>
      <c r="B169" s="140"/>
      <c r="C169" s="142"/>
      <c r="D169" s="16" t="str">
        <f t="shared" si="10"/>
        <v/>
      </c>
      <c r="F169" s="71"/>
      <c r="G169" s="64"/>
      <c r="H169" s="64"/>
      <c r="I169" s="64"/>
      <c r="J169" s="64"/>
      <c r="K169" s="64"/>
      <c r="L169" s="64"/>
      <c r="M169" s="64"/>
      <c r="N169" s="64"/>
      <c r="O169" s="64"/>
      <c r="P169" s="64"/>
    </row>
    <row r="170" spans="1:16" s="70" customFormat="1">
      <c r="A170" s="139">
        <v>159</v>
      </c>
      <c r="B170" s="140"/>
      <c r="C170" s="142"/>
      <c r="D170" s="16" t="str">
        <f t="shared" si="10"/>
        <v/>
      </c>
      <c r="F170" s="71"/>
      <c r="G170" s="64"/>
      <c r="H170" s="64"/>
      <c r="I170" s="64"/>
      <c r="J170" s="64"/>
      <c r="K170" s="64"/>
      <c r="L170" s="64"/>
      <c r="M170" s="64"/>
      <c r="N170" s="64"/>
      <c r="O170" s="64"/>
      <c r="P170" s="64"/>
    </row>
    <row r="171" spans="1:16" s="70" customFormat="1">
      <c r="A171" s="139">
        <v>160</v>
      </c>
      <c r="B171" s="140"/>
      <c r="C171" s="142"/>
      <c r="D171" s="16" t="str">
        <f t="shared" si="10"/>
        <v/>
      </c>
      <c r="F171" s="71"/>
      <c r="G171" s="64"/>
      <c r="H171" s="64"/>
      <c r="I171" s="64"/>
      <c r="J171" s="64"/>
      <c r="K171" s="64"/>
      <c r="L171" s="64"/>
      <c r="M171" s="64"/>
      <c r="N171" s="64"/>
      <c r="O171" s="64"/>
      <c r="P171" s="64"/>
    </row>
    <row r="172" spans="1:16" s="70" customFormat="1">
      <c r="A172" s="139">
        <v>161</v>
      </c>
      <c r="B172" s="140"/>
      <c r="C172" s="142"/>
      <c r="D172" s="16" t="str">
        <f t="shared" si="10"/>
        <v/>
      </c>
      <c r="F172" s="71"/>
      <c r="G172" s="64"/>
      <c r="H172" s="64"/>
      <c r="I172" s="64"/>
      <c r="J172" s="64"/>
      <c r="K172" s="64"/>
      <c r="L172" s="64"/>
      <c r="M172" s="64"/>
      <c r="N172" s="64"/>
      <c r="O172" s="64"/>
      <c r="P172" s="64"/>
    </row>
    <row r="173" spans="1:16" s="70" customFormat="1">
      <c r="A173" s="139">
        <v>162</v>
      </c>
      <c r="B173" s="140"/>
      <c r="C173" s="142"/>
      <c r="D173" s="16" t="str">
        <f t="shared" si="10"/>
        <v/>
      </c>
      <c r="F173" s="71"/>
      <c r="G173" s="64"/>
      <c r="H173" s="64"/>
      <c r="I173" s="64"/>
      <c r="J173" s="64"/>
      <c r="K173" s="64"/>
      <c r="L173" s="64"/>
      <c r="M173" s="64"/>
      <c r="N173" s="64"/>
      <c r="O173" s="64"/>
      <c r="P173" s="64"/>
    </row>
    <row r="174" spans="1:16" s="70" customFormat="1">
      <c r="A174" s="139">
        <v>163</v>
      </c>
      <c r="B174" s="140"/>
      <c r="C174" s="142"/>
      <c r="D174" s="16" t="str">
        <f t="shared" si="10"/>
        <v/>
      </c>
      <c r="F174" s="71"/>
      <c r="G174" s="64"/>
      <c r="H174" s="64"/>
      <c r="I174" s="64"/>
      <c r="J174" s="64"/>
      <c r="K174" s="64"/>
      <c r="L174" s="64"/>
      <c r="M174" s="64"/>
      <c r="N174" s="64"/>
      <c r="O174" s="64"/>
      <c r="P174" s="64"/>
    </row>
    <row r="175" spans="1:16" s="70" customFormat="1">
      <c r="A175" s="139">
        <v>164</v>
      </c>
      <c r="B175" s="140"/>
      <c r="C175" s="142"/>
      <c r="D175" s="16" t="str">
        <f t="shared" si="10"/>
        <v/>
      </c>
      <c r="F175" s="71"/>
      <c r="G175" s="64"/>
      <c r="H175" s="64"/>
      <c r="I175" s="64"/>
      <c r="J175" s="64"/>
      <c r="K175" s="64"/>
      <c r="L175" s="64"/>
      <c r="M175" s="64"/>
      <c r="N175" s="64"/>
      <c r="O175" s="64"/>
      <c r="P175" s="64"/>
    </row>
    <row r="176" spans="1:16" s="70" customFormat="1">
      <c r="A176" s="139">
        <v>165</v>
      </c>
      <c r="B176" s="140"/>
      <c r="C176" s="142"/>
      <c r="D176" s="16" t="str">
        <f t="shared" si="10"/>
        <v/>
      </c>
      <c r="F176" s="71"/>
      <c r="G176" s="64"/>
      <c r="H176" s="64"/>
      <c r="I176" s="64"/>
      <c r="J176" s="64"/>
      <c r="K176" s="64"/>
      <c r="L176" s="64"/>
      <c r="M176" s="64"/>
      <c r="N176" s="64"/>
      <c r="O176" s="64"/>
      <c r="P176" s="64"/>
    </row>
    <row r="177" spans="1:16" s="70" customFormat="1">
      <c r="A177" s="139">
        <v>166</v>
      </c>
      <c r="B177" s="140"/>
      <c r="C177" s="142"/>
      <c r="D177" s="16" t="str">
        <f t="shared" si="10"/>
        <v/>
      </c>
      <c r="F177" s="71"/>
      <c r="G177" s="64"/>
      <c r="H177" s="64"/>
      <c r="I177" s="64"/>
      <c r="J177" s="64"/>
      <c r="K177" s="64"/>
      <c r="L177" s="64"/>
      <c r="M177" s="64"/>
      <c r="N177" s="64"/>
      <c r="O177" s="64"/>
      <c r="P177" s="64"/>
    </row>
    <row r="178" spans="1:16" s="70" customFormat="1">
      <c r="A178" s="139">
        <v>167</v>
      </c>
      <c r="B178" s="140"/>
      <c r="C178" s="142"/>
      <c r="D178" s="16" t="str">
        <f t="shared" si="10"/>
        <v/>
      </c>
      <c r="F178" s="71"/>
      <c r="G178" s="64"/>
      <c r="H178" s="64"/>
      <c r="I178" s="64"/>
      <c r="J178" s="64"/>
      <c r="K178" s="64"/>
      <c r="L178" s="64"/>
      <c r="M178" s="64"/>
      <c r="N178" s="64"/>
      <c r="O178" s="64"/>
      <c r="P178" s="64"/>
    </row>
    <row r="179" spans="1:16" s="70" customFormat="1">
      <c r="A179" s="139">
        <v>168</v>
      </c>
      <c r="B179" s="140"/>
      <c r="C179" s="142"/>
      <c r="D179" s="16" t="str">
        <f t="shared" si="10"/>
        <v/>
      </c>
      <c r="F179" s="71"/>
      <c r="G179" s="64"/>
      <c r="H179" s="64"/>
      <c r="I179" s="64"/>
      <c r="J179" s="64"/>
      <c r="K179" s="64"/>
      <c r="L179" s="64"/>
      <c r="M179" s="64"/>
      <c r="N179" s="64"/>
      <c r="O179" s="64"/>
      <c r="P179" s="64"/>
    </row>
    <row r="180" spans="1:16" s="70" customFormat="1">
      <c r="A180" s="139">
        <v>169</v>
      </c>
      <c r="B180" s="140"/>
      <c r="C180" s="142"/>
      <c r="D180" s="16" t="str">
        <f t="shared" si="10"/>
        <v/>
      </c>
      <c r="F180" s="71"/>
      <c r="G180" s="64"/>
      <c r="H180" s="64"/>
      <c r="I180" s="64"/>
      <c r="J180" s="64"/>
      <c r="K180" s="64"/>
      <c r="L180" s="64"/>
      <c r="M180" s="64"/>
      <c r="N180" s="64"/>
      <c r="O180" s="64"/>
      <c r="P180" s="64"/>
    </row>
    <row r="181" spans="1:16" s="70" customFormat="1">
      <c r="A181" s="139">
        <v>170</v>
      </c>
      <c r="B181" s="140"/>
      <c r="C181" s="142"/>
      <c r="D181" s="16" t="str">
        <f t="shared" si="10"/>
        <v/>
      </c>
      <c r="F181" s="71"/>
      <c r="G181" s="64"/>
      <c r="H181" s="64"/>
      <c r="I181" s="64"/>
      <c r="J181" s="64"/>
      <c r="K181" s="64"/>
      <c r="L181" s="64"/>
      <c r="M181" s="64"/>
      <c r="N181" s="64"/>
      <c r="O181" s="64"/>
      <c r="P181" s="64"/>
    </row>
    <row r="182" spans="1:16" s="70" customFormat="1">
      <c r="A182" s="139">
        <v>171</v>
      </c>
      <c r="B182" s="140"/>
      <c r="C182" s="142"/>
      <c r="D182" s="16" t="str">
        <f t="shared" si="10"/>
        <v/>
      </c>
      <c r="F182" s="71"/>
      <c r="G182" s="64"/>
      <c r="H182" s="64"/>
      <c r="I182" s="64"/>
      <c r="J182" s="64"/>
      <c r="K182" s="64"/>
      <c r="L182" s="64"/>
      <c r="M182" s="64"/>
      <c r="N182" s="64"/>
      <c r="O182" s="64"/>
      <c r="P182" s="64"/>
    </row>
    <row r="183" spans="1:16" s="70" customFormat="1">
      <c r="A183" s="139">
        <v>172</v>
      </c>
      <c r="B183" s="140"/>
      <c r="C183" s="142"/>
      <c r="D183" s="16" t="str">
        <f t="shared" si="10"/>
        <v/>
      </c>
      <c r="F183" s="71"/>
      <c r="G183" s="64"/>
      <c r="H183" s="64"/>
      <c r="I183" s="64"/>
      <c r="J183" s="64"/>
      <c r="K183" s="64"/>
      <c r="L183" s="64"/>
      <c r="M183" s="64"/>
      <c r="N183" s="64"/>
      <c r="O183" s="64"/>
      <c r="P183" s="64"/>
    </row>
    <row r="184" spans="1:16" s="70" customFormat="1">
      <c r="A184" s="139">
        <v>173</v>
      </c>
      <c r="B184" s="140"/>
      <c r="C184" s="142"/>
      <c r="D184" s="16" t="str">
        <f t="shared" si="10"/>
        <v/>
      </c>
      <c r="F184" s="71"/>
      <c r="G184" s="64"/>
      <c r="H184" s="64"/>
      <c r="I184" s="64"/>
      <c r="J184" s="64"/>
      <c r="K184" s="64"/>
      <c r="L184" s="64"/>
      <c r="M184" s="64"/>
      <c r="N184" s="64"/>
      <c r="O184" s="64"/>
      <c r="P184" s="64"/>
    </row>
    <row r="185" spans="1:16" s="70" customFormat="1">
      <c r="A185" s="139">
        <v>174</v>
      </c>
      <c r="B185" s="140"/>
      <c r="C185" s="142"/>
      <c r="D185" s="16" t="str">
        <f t="shared" si="10"/>
        <v/>
      </c>
      <c r="F185" s="71"/>
      <c r="G185" s="64"/>
      <c r="H185" s="64"/>
      <c r="I185" s="64"/>
      <c r="J185" s="64"/>
      <c r="K185" s="64"/>
      <c r="L185" s="64"/>
      <c r="M185" s="64"/>
      <c r="N185" s="64"/>
      <c r="O185" s="64"/>
      <c r="P185" s="64"/>
    </row>
    <row r="186" spans="1:16" s="70" customFormat="1">
      <c r="A186" s="139">
        <v>175</v>
      </c>
      <c r="B186" s="140"/>
      <c r="C186" s="142"/>
      <c r="D186" s="16" t="str">
        <f t="shared" si="10"/>
        <v/>
      </c>
      <c r="F186" s="71"/>
      <c r="G186" s="64"/>
      <c r="H186" s="64"/>
      <c r="I186" s="64"/>
      <c r="J186" s="64"/>
      <c r="K186" s="64"/>
      <c r="L186" s="64"/>
      <c r="M186" s="64"/>
      <c r="N186" s="64"/>
      <c r="O186" s="64"/>
      <c r="P186" s="64"/>
    </row>
    <row r="187" spans="1:16" s="70" customFormat="1">
      <c r="A187" s="139">
        <v>176</v>
      </c>
      <c r="B187" s="140"/>
      <c r="C187" s="142"/>
      <c r="D187" s="16" t="str">
        <f t="shared" si="10"/>
        <v/>
      </c>
      <c r="F187" s="71"/>
      <c r="G187" s="64"/>
      <c r="H187" s="64"/>
      <c r="I187" s="64"/>
      <c r="J187" s="64"/>
      <c r="K187" s="64"/>
      <c r="L187" s="64"/>
      <c r="M187" s="64"/>
      <c r="N187" s="64"/>
      <c r="O187" s="64"/>
      <c r="P187" s="64"/>
    </row>
    <row r="188" spans="1:16" s="70" customFormat="1">
      <c r="A188" s="139">
        <v>177</v>
      </c>
      <c r="B188" s="140"/>
      <c r="C188" s="142"/>
      <c r="D188" s="16" t="str">
        <f t="shared" si="10"/>
        <v/>
      </c>
      <c r="F188" s="71"/>
      <c r="G188" s="64"/>
      <c r="H188" s="64"/>
      <c r="I188" s="64"/>
      <c r="J188" s="64"/>
      <c r="K188" s="64"/>
      <c r="L188" s="64"/>
      <c r="M188" s="64"/>
      <c r="N188" s="64"/>
      <c r="O188" s="64"/>
      <c r="P188" s="64"/>
    </row>
    <row r="189" spans="1:16" s="70" customFormat="1">
      <c r="A189" s="139">
        <v>178</v>
      </c>
      <c r="B189" s="140"/>
      <c r="C189" s="142"/>
      <c r="D189" s="16" t="str">
        <f t="shared" si="10"/>
        <v/>
      </c>
      <c r="F189" s="71"/>
      <c r="G189" s="64"/>
      <c r="H189" s="64"/>
      <c r="I189" s="64"/>
      <c r="J189" s="64"/>
      <c r="K189" s="64"/>
      <c r="L189" s="64"/>
      <c r="M189" s="64"/>
      <c r="N189" s="64"/>
      <c r="O189" s="64"/>
      <c r="P189" s="64"/>
    </row>
    <row r="190" spans="1:16" s="70" customFormat="1">
      <c r="A190" s="139">
        <v>179</v>
      </c>
      <c r="B190" s="140"/>
      <c r="C190" s="142"/>
      <c r="D190" s="16" t="str">
        <f t="shared" si="10"/>
        <v/>
      </c>
      <c r="F190" s="71"/>
      <c r="G190" s="64"/>
      <c r="H190" s="64"/>
      <c r="I190" s="64"/>
      <c r="J190" s="64"/>
      <c r="K190" s="64"/>
      <c r="L190" s="64"/>
      <c r="M190" s="64"/>
      <c r="N190" s="64"/>
      <c r="O190" s="64"/>
      <c r="P190" s="64"/>
    </row>
    <row r="191" spans="1:16" s="70" customFormat="1">
      <c r="A191" s="139">
        <v>180</v>
      </c>
      <c r="B191" s="140"/>
      <c r="C191" s="142"/>
      <c r="D191" s="16" t="str">
        <f t="shared" si="10"/>
        <v/>
      </c>
      <c r="F191" s="71"/>
      <c r="G191" s="64"/>
      <c r="H191" s="64"/>
      <c r="I191" s="64"/>
      <c r="J191" s="64"/>
      <c r="K191" s="64"/>
      <c r="L191" s="64"/>
      <c r="M191" s="64"/>
      <c r="N191" s="64"/>
      <c r="O191" s="64"/>
      <c r="P191" s="64"/>
    </row>
    <row r="192" spans="1:16" s="70" customFormat="1">
      <c r="A192" s="139">
        <v>181</v>
      </c>
      <c r="B192" s="140"/>
      <c r="C192" s="142"/>
      <c r="D192" s="16" t="str">
        <f t="shared" si="10"/>
        <v/>
      </c>
      <c r="F192" s="71"/>
      <c r="G192" s="64"/>
      <c r="H192" s="64"/>
      <c r="I192" s="64"/>
      <c r="J192" s="64"/>
      <c r="K192" s="64"/>
      <c r="L192" s="64"/>
      <c r="M192" s="64"/>
      <c r="N192" s="64"/>
      <c r="O192" s="64"/>
      <c r="P192" s="64"/>
    </row>
    <row r="193" spans="1:16" s="70" customFormat="1">
      <c r="A193" s="139">
        <v>182</v>
      </c>
      <c r="B193" s="140"/>
      <c r="C193" s="142"/>
      <c r="D193" s="16" t="str">
        <f t="shared" si="10"/>
        <v/>
      </c>
      <c r="F193" s="71"/>
      <c r="G193" s="64"/>
      <c r="H193" s="64"/>
      <c r="I193" s="64"/>
      <c r="J193" s="64"/>
      <c r="K193" s="64"/>
      <c r="L193" s="64"/>
      <c r="M193" s="64"/>
      <c r="N193" s="64"/>
      <c r="O193" s="64"/>
      <c r="P193" s="64"/>
    </row>
    <row r="194" spans="1:16" s="70" customFormat="1">
      <c r="A194" s="139">
        <v>183</v>
      </c>
      <c r="B194" s="140"/>
      <c r="C194" s="142"/>
      <c r="D194" s="16" t="str">
        <f t="shared" si="10"/>
        <v/>
      </c>
      <c r="F194" s="71"/>
      <c r="G194" s="64"/>
      <c r="H194" s="64"/>
      <c r="I194" s="64"/>
      <c r="J194" s="64"/>
      <c r="K194" s="64"/>
      <c r="L194" s="64"/>
      <c r="M194" s="64"/>
      <c r="N194" s="64"/>
      <c r="O194" s="64"/>
      <c r="P194" s="64"/>
    </row>
    <row r="195" spans="1:16" s="70" customFormat="1">
      <c r="A195" s="139">
        <v>184</v>
      </c>
      <c r="B195" s="140"/>
      <c r="C195" s="142"/>
      <c r="D195" s="16" t="str">
        <f t="shared" si="10"/>
        <v/>
      </c>
      <c r="F195" s="71"/>
      <c r="G195" s="64"/>
      <c r="H195" s="64"/>
      <c r="I195" s="64"/>
      <c r="J195" s="64"/>
      <c r="K195" s="64"/>
      <c r="L195" s="64"/>
      <c r="M195" s="64"/>
      <c r="N195" s="64"/>
      <c r="O195" s="64"/>
      <c r="P195" s="64"/>
    </row>
    <row r="196" spans="1:16" s="70" customFormat="1">
      <c r="A196" s="139">
        <v>185</v>
      </c>
      <c r="B196" s="140"/>
      <c r="C196" s="142"/>
      <c r="D196" s="16" t="str">
        <f t="shared" si="10"/>
        <v/>
      </c>
      <c r="F196" s="71"/>
      <c r="G196" s="64"/>
      <c r="H196" s="64"/>
      <c r="I196" s="64"/>
      <c r="J196" s="64"/>
      <c r="K196" s="64"/>
      <c r="L196" s="64"/>
      <c r="M196" s="64"/>
      <c r="N196" s="64"/>
      <c r="O196" s="64"/>
      <c r="P196" s="64"/>
    </row>
    <row r="197" spans="1:16" s="70" customFormat="1">
      <c r="A197" s="139">
        <v>186</v>
      </c>
      <c r="B197" s="140"/>
      <c r="C197" s="142"/>
      <c r="D197" s="16" t="str">
        <f t="shared" si="10"/>
        <v/>
      </c>
      <c r="F197" s="71"/>
      <c r="G197" s="64"/>
      <c r="H197" s="64"/>
      <c r="I197" s="64"/>
      <c r="J197" s="64"/>
      <c r="K197" s="64"/>
      <c r="L197" s="64"/>
      <c r="M197" s="64"/>
      <c r="N197" s="64"/>
      <c r="O197" s="64"/>
      <c r="P197" s="64"/>
    </row>
    <row r="198" spans="1:16" s="70" customFormat="1">
      <c r="A198" s="139">
        <v>187</v>
      </c>
      <c r="B198" s="140"/>
      <c r="C198" s="142"/>
      <c r="D198" s="16" t="str">
        <f t="shared" si="10"/>
        <v/>
      </c>
      <c r="F198" s="71"/>
      <c r="G198" s="64"/>
      <c r="H198" s="64"/>
      <c r="I198" s="64"/>
      <c r="J198" s="64"/>
      <c r="K198" s="64"/>
      <c r="L198" s="64"/>
      <c r="M198" s="64"/>
      <c r="N198" s="64"/>
      <c r="O198" s="64"/>
      <c r="P198" s="64"/>
    </row>
    <row r="199" spans="1:16" s="70" customFormat="1">
      <c r="A199" s="139">
        <v>188</v>
      </c>
      <c r="B199" s="140"/>
      <c r="C199" s="142"/>
      <c r="D199" s="16" t="str">
        <f t="shared" si="10"/>
        <v/>
      </c>
      <c r="F199" s="71"/>
      <c r="G199" s="64"/>
      <c r="H199" s="64"/>
      <c r="I199" s="64"/>
      <c r="J199" s="64"/>
      <c r="K199" s="64"/>
      <c r="L199" s="64"/>
      <c r="M199" s="64"/>
      <c r="N199" s="64"/>
      <c r="O199" s="64"/>
      <c r="P199" s="64"/>
    </row>
    <row r="200" spans="1:16" s="70" customFormat="1">
      <c r="A200" s="139">
        <v>189</v>
      </c>
      <c r="B200" s="140"/>
      <c r="C200" s="142"/>
      <c r="D200" s="16" t="str">
        <f t="shared" si="10"/>
        <v/>
      </c>
      <c r="F200" s="71"/>
      <c r="G200" s="64"/>
      <c r="H200" s="64"/>
      <c r="I200" s="64"/>
      <c r="J200" s="64"/>
      <c r="K200" s="64"/>
      <c r="L200" s="64"/>
      <c r="M200" s="64"/>
      <c r="N200" s="64"/>
      <c r="O200" s="64"/>
      <c r="P200" s="64"/>
    </row>
    <row r="201" spans="1:16" s="70" customFormat="1">
      <c r="A201" s="139">
        <v>190</v>
      </c>
      <c r="B201" s="140"/>
      <c r="C201" s="142"/>
      <c r="D201" s="16" t="str">
        <f t="shared" si="10"/>
        <v/>
      </c>
      <c r="F201" s="71"/>
      <c r="G201" s="64"/>
      <c r="H201" s="64"/>
      <c r="I201" s="64"/>
      <c r="J201" s="64"/>
      <c r="K201" s="64"/>
      <c r="L201" s="64"/>
      <c r="M201" s="64"/>
      <c r="N201" s="64"/>
      <c r="O201" s="64"/>
      <c r="P201" s="64"/>
    </row>
    <row r="202" spans="1:16" s="70" customFormat="1">
      <c r="A202" s="139">
        <v>191</v>
      </c>
      <c r="B202" s="140"/>
      <c r="C202" s="142"/>
      <c r="D202" s="16" t="str">
        <f t="shared" si="10"/>
        <v/>
      </c>
      <c r="F202" s="71"/>
      <c r="G202" s="64"/>
      <c r="H202" s="64"/>
      <c r="I202" s="64"/>
      <c r="J202" s="64"/>
      <c r="K202" s="64"/>
      <c r="L202" s="64"/>
      <c r="M202" s="64"/>
      <c r="N202" s="64"/>
      <c r="O202" s="64"/>
      <c r="P202" s="64"/>
    </row>
    <row r="203" spans="1:16" s="70" customFormat="1">
      <c r="A203" s="139">
        <v>192</v>
      </c>
      <c r="B203" s="140"/>
      <c r="C203" s="142"/>
      <c r="D203" s="16" t="str">
        <f t="shared" si="10"/>
        <v/>
      </c>
      <c r="F203" s="71"/>
      <c r="G203" s="64"/>
      <c r="H203" s="64"/>
      <c r="I203" s="64"/>
      <c r="J203" s="64"/>
      <c r="K203" s="64"/>
      <c r="L203" s="64"/>
      <c r="M203" s="64"/>
      <c r="N203" s="64"/>
      <c r="O203" s="64"/>
      <c r="P203" s="64"/>
    </row>
    <row r="204" spans="1:16" s="70" customFormat="1">
      <c r="A204" s="139">
        <v>193</v>
      </c>
      <c r="B204" s="140"/>
      <c r="C204" s="142"/>
      <c r="D204" s="16" t="str">
        <f t="shared" ref="D204:D261" si="11">IF(OR($B204="",,$C204&lt;an_initial,$C204&gt;an_final),"",E204*50)</f>
        <v/>
      </c>
      <c r="F204" s="71"/>
      <c r="G204" s="64"/>
      <c r="H204" s="64"/>
      <c r="I204" s="64"/>
      <c r="J204" s="64"/>
      <c r="K204" s="64"/>
      <c r="L204" s="64"/>
      <c r="M204" s="64"/>
      <c r="N204" s="64"/>
      <c r="O204" s="64"/>
      <c r="P204" s="64"/>
    </row>
    <row r="205" spans="1:16" s="70" customFormat="1">
      <c r="A205" s="139">
        <v>194</v>
      </c>
      <c r="B205" s="140"/>
      <c r="C205" s="142"/>
      <c r="D205" s="16" t="str">
        <f t="shared" si="11"/>
        <v/>
      </c>
      <c r="F205" s="71"/>
      <c r="G205" s="64"/>
      <c r="H205" s="64"/>
      <c r="I205" s="64"/>
      <c r="J205" s="64"/>
      <c r="K205" s="64"/>
      <c r="L205" s="64"/>
      <c r="M205" s="64"/>
      <c r="N205" s="64"/>
      <c r="O205" s="64"/>
      <c r="P205" s="64"/>
    </row>
    <row r="206" spans="1:16" s="70" customFormat="1">
      <c r="A206" s="139">
        <v>195</v>
      </c>
      <c r="B206" s="140"/>
      <c r="C206" s="142"/>
      <c r="D206" s="16" t="str">
        <f t="shared" si="11"/>
        <v/>
      </c>
      <c r="F206" s="71"/>
      <c r="G206" s="64"/>
      <c r="H206" s="64"/>
      <c r="I206" s="64"/>
      <c r="J206" s="64"/>
      <c r="K206" s="64"/>
      <c r="L206" s="64"/>
      <c r="M206" s="64"/>
      <c r="N206" s="64"/>
      <c r="O206" s="64"/>
      <c r="P206" s="64"/>
    </row>
    <row r="207" spans="1:16" s="70" customFormat="1">
      <c r="A207" s="139">
        <v>196</v>
      </c>
      <c r="B207" s="140"/>
      <c r="C207" s="142"/>
      <c r="D207" s="16" t="str">
        <f t="shared" si="11"/>
        <v/>
      </c>
      <c r="F207" s="71"/>
      <c r="G207" s="64"/>
      <c r="H207" s="64"/>
      <c r="I207" s="64"/>
      <c r="J207" s="64"/>
      <c r="K207" s="64"/>
      <c r="L207" s="64"/>
      <c r="M207" s="64"/>
      <c r="N207" s="64"/>
      <c r="O207" s="64"/>
      <c r="P207" s="64"/>
    </row>
    <row r="208" spans="1:16" s="70" customFormat="1">
      <c r="A208" s="139">
        <v>197</v>
      </c>
      <c r="B208" s="140"/>
      <c r="C208" s="142"/>
      <c r="D208" s="16" t="str">
        <f t="shared" si="11"/>
        <v/>
      </c>
      <c r="F208" s="71"/>
      <c r="G208" s="64"/>
      <c r="H208" s="64"/>
      <c r="I208" s="64"/>
      <c r="J208" s="64"/>
      <c r="K208" s="64"/>
      <c r="L208" s="64"/>
      <c r="M208" s="64"/>
      <c r="N208" s="64"/>
      <c r="O208" s="64"/>
      <c r="P208" s="64"/>
    </row>
    <row r="209" spans="1:16" s="70" customFormat="1">
      <c r="A209" s="139">
        <v>198</v>
      </c>
      <c r="B209" s="140"/>
      <c r="C209" s="142"/>
      <c r="D209" s="16" t="str">
        <f t="shared" si="11"/>
        <v/>
      </c>
      <c r="F209" s="71"/>
      <c r="G209" s="64"/>
      <c r="H209" s="64"/>
      <c r="I209" s="64"/>
      <c r="J209" s="64"/>
      <c r="K209" s="64"/>
      <c r="L209" s="64"/>
      <c r="M209" s="64"/>
      <c r="N209" s="64"/>
      <c r="O209" s="64"/>
      <c r="P209" s="64"/>
    </row>
    <row r="210" spans="1:16" s="70" customFormat="1">
      <c r="A210" s="139">
        <v>199</v>
      </c>
      <c r="B210" s="140"/>
      <c r="C210" s="142"/>
      <c r="D210" s="16" t="str">
        <f t="shared" si="11"/>
        <v/>
      </c>
      <c r="F210" s="71"/>
      <c r="G210" s="64"/>
      <c r="H210" s="64"/>
      <c r="I210" s="64"/>
      <c r="J210" s="64"/>
      <c r="K210" s="64"/>
      <c r="L210" s="64"/>
      <c r="M210" s="64"/>
      <c r="N210" s="64"/>
      <c r="O210" s="64"/>
      <c r="P210" s="64"/>
    </row>
    <row r="211" spans="1:16" s="70" customFormat="1">
      <c r="A211" s="139">
        <v>200</v>
      </c>
      <c r="B211" s="140"/>
      <c r="C211" s="142"/>
      <c r="D211" s="16" t="str">
        <f t="shared" si="11"/>
        <v/>
      </c>
      <c r="F211" s="71"/>
      <c r="G211" s="64"/>
      <c r="H211" s="64"/>
      <c r="I211" s="64"/>
      <c r="J211" s="64"/>
      <c r="K211" s="64"/>
      <c r="L211" s="64"/>
      <c r="M211" s="64"/>
      <c r="N211" s="64"/>
      <c r="O211" s="64"/>
      <c r="P211" s="64"/>
    </row>
    <row r="212" spans="1:16" s="70" customFormat="1">
      <c r="A212" s="139">
        <v>201</v>
      </c>
      <c r="B212" s="140"/>
      <c r="C212" s="142"/>
      <c r="D212" s="16" t="str">
        <f t="shared" si="11"/>
        <v/>
      </c>
      <c r="F212" s="71"/>
      <c r="G212" s="64"/>
      <c r="H212" s="64"/>
      <c r="I212" s="64"/>
      <c r="J212" s="64"/>
      <c r="K212" s="64"/>
      <c r="L212" s="64"/>
      <c r="M212" s="64"/>
      <c r="N212" s="64"/>
      <c r="O212" s="64"/>
      <c r="P212" s="64"/>
    </row>
    <row r="213" spans="1:16" s="70" customFormat="1">
      <c r="A213" s="139">
        <v>202</v>
      </c>
      <c r="B213" s="140"/>
      <c r="C213" s="142"/>
      <c r="D213" s="16" t="str">
        <f t="shared" si="11"/>
        <v/>
      </c>
      <c r="F213" s="71"/>
      <c r="G213" s="64"/>
      <c r="H213" s="64"/>
      <c r="I213" s="64"/>
      <c r="J213" s="64"/>
      <c r="K213" s="64"/>
      <c r="L213" s="64"/>
      <c r="M213" s="64"/>
      <c r="N213" s="64"/>
      <c r="O213" s="64"/>
      <c r="P213" s="64"/>
    </row>
    <row r="214" spans="1:16" s="70" customFormat="1">
      <c r="A214" s="139">
        <v>203</v>
      </c>
      <c r="B214" s="140"/>
      <c r="C214" s="142"/>
      <c r="D214" s="16" t="str">
        <f t="shared" si="11"/>
        <v/>
      </c>
      <c r="F214" s="71"/>
      <c r="G214" s="64"/>
      <c r="H214" s="64"/>
      <c r="I214" s="64"/>
      <c r="J214" s="64"/>
      <c r="K214" s="64"/>
      <c r="L214" s="64"/>
      <c r="M214" s="64"/>
      <c r="N214" s="64"/>
      <c r="O214" s="64"/>
      <c r="P214" s="64"/>
    </row>
    <row r="215" spans="1:16" s="70" customFormat="1">
      <c r="A215" s="139">
        <v>204</v>
      </c>
      <c r="B215" s="140"/>
      <c r="C215" s="142"/>
      <c r="D215" s="16" t="str">
        <f t="shared" si="11"/>
        <v/>
      </c>
      <c r="F215" s="71"/>
      <c r="G215" s="64"/>
      <c r="H215" s="64"/>
      <c r="I215" s="64"/>
      <c r="J215" s="64"/>
      <c r="K215" s="64"/>
      <c r="L215" s="64"/>
      <c r="M215" s="64"/>
      <c r="N215" s="64"/>
      <c r="O215" s="64"/>
      <c r="P215" s="64"/>
    </row>
    <row r="216" spans="1:16" s="70" customFormat="1">
      <c r="A216" s="139">
        <v>205</v>
      </c>
      <c r="B216" s="140"/>
      <c r="C216" s="142"/>
      <c r="D216" s="16" t="str">
        <f t="shared" si="11"/>
        <v/>
      </c>
      <c r="F216" s="71"/>
      <c r="G216" s="64"/>
      <c r="H216" s="64"/>
      <c r="I216" s="64"/>
      <c r="J216" s="64"/>
      <c r="K216" s="64"/>
      <c r="L216" s="64"/>
      <c r="M216" s="64"/>
      <c r="N216" s="64"/>
      <c r="O216" s="64"/>
      <c r="P216" s="64"/>
    </row>
    <row r="217" spans="1:16" s="70" customFormat="1">
      <c r="A217" s="139">
        <v>206</v>
      </c>
      <c r="B217" s="140"/>
      <c r="C217" s="142"/>
      <c r="D217" s="16" t="str">
        <f t="shared" si="11"/>
        <v/>
      </c>
      <c r="F217" s="71"/>
      <c r="G217" s="64"/>
      <c r="H217" s="64"/>
      <c r="I217" s="64"/>
      <c r="J217" s="64"/>
      <c r="K217" s="64"/>
      <c r="L217" s="64"/>
      <c r="M217" s="64"/>
      <c r="N217" s="64"/>
      <c r="O217" s="64"/>
      <c r="P217" s="64"/>
    </row>
    <row r="218" spans="1:16" s="70" customFormat="1">
      <c r="A218" s="139">
        <v>207</v>
      </c>
      <c r="B218" s="140"/>
      <c r="C218" s="142"/>
      <c r="D218" s="16" t="str">
        <f t="shared" si="11"/>
        <v/>
      </c>
      <c r="F218" s="71"/>
      <c r="G218" s="64"/>
      <c r="H218" s="64"/>
      <c r="I218" s="64"/>
      <c r="J218" s="64"/>
      <c r="K218" s="64"/>
      <c r="L218" s="64"/>
      <c r="M218" s="64"/>
      <c r="N218" s="64"/>
      <c r="O218" s="64"/>
      <c r="P218" s="64"/>
    </row>
    <row r="219" spans="1:16" s="70" customFormat="1">
      <c r="A219" s="139">
        <v>208</v>
      </c>
      <c r="B219" s="140"/>
      <c r="C219" s="142"/>
      <c r="D219" s="16" t="str">
        <f t="shared" si="11"/>
        <v/>
      </c>
      <c r="F219" s="71"/>
      <c r="G219" s="64"/>
      <c r="H219" s="64"/>
      <c r="I219" s="64"/>
      <c r="J219" s="64"/>
      <c r="K219" s="64"/>
      <c r="L219" s="64"/>
      <c r="M219" s="64"/>
      <c r="N219" s="64"/>
      <c r="O219" s="64"/>
      <c r="P219" s="64"/>
    </row>
    <row r="220" spans="1:16" s="70" customFormat="1">
      <c r="A220" s="139">
        <v>209</v>
      </c>
      <c r="B220" s="140"/>
      <c r="C220" s="142"/>
      <c r="D220" s="16" t="str">
        <f t="shared" si="11"/>
        <v/>
      </c>
      <c r="F220" s="71"/>
      <c r="G220" s="64"/>
      <c r="H220" s="64"/>
      <c r="I220" s="64"/>
      <c r="J220" s="64"/>
      <c r="K220" s="64"/>
      <c r="L220" s="64"/>
      <c r="M220" s="64"/>
      <c r="N220" s="64"/>
      <c r="O220" s="64"/>
      <c r="P220" s="64"/>
    </row>
    <row r="221" spans="1:16" s="70" customFormat="1">
      <c r="A221" s="139">
        <v>210</v>
      </c>
      <c r="B221" s="140"/>
      <c r="C221" s="142"/>
      <c r="D221" s="16" t="str">
        <f t="shared" si="11"/>
        <v/>
      </c>
      <c r="F221" s="71"/>
      <c r="G221" s="64"/>
      <c r="H221" s="64"/>
      <c r="I221" s="64"/>
      <c r="J221" s="64"/>
      <c r="K221" s="64"/>
      <c r="L221" s="64"/>
      <c r="M221" s="64"/>
      <c r="N221" s="64"/>
      <c r="O221" s="64"/>
      <c r="P221" s="64"/>
    </row>
    <row r="222" spans="1:16" s="70" customFormat="1">
      <c r="A222" s="139">
        <v>211</v>
      </c>
      <c r="B222" s="140"/>
      <c r="C222" s="142"/>
      <c r="D222" s="16" t="str">
        <f t="shared" si="11"/>
        <v/>
      </c>
      <c r="F222" s="71"/>
      <c r="G222" s="64"/>
      <c r="H222" s="64"/>
      <c r="I222" s="64"/>
      <c r="J222" s="64"/>
      <c r="K222" s="64"/>
      <c r="L222" s="64"/>
      <c r="M222" s="64"/>
      <c r="N222" s="64"/>
      <c r="O222" s="64"/>
      <c r="P222" s="64"/>
    </row>
    <row r="223" spans="1:16" s="70" customFormat="1">
      <c r="A223" s="139">
        <v>212</v>
      </c>
      <c r="B223" s="140"/>
      <c r="C223" s="142"/>
      <c r="D223" s="16" t="str">
        <f t="shared" si="11"/>
        <v/>
      </c>
      <c r="F223" s="71"/>
      <c r="G223" s="64"/>
      <c r="H223" s="64"/>
      <c r="I223" s="64"/>
      <c r="J223" s="64"/>
      <c r="K223" s="64"/>
      <c r="L223" s="64"/>
      <c r="M223" s="64"/>
      <c r="N223" s="64"/>
      <c r="O223" s="64"/>
      <c r="P223" s="64"/>
    </row>
    <row r="224" spans="1:16" s="70" customFormat="1">
      <c r="A224" s="139">
        <v>213</v>
      </c>
      <c r="B224" s="140"/>
      <c r="C224" s="142"/>
      <c r="D224" s="16" t="str">
        <f t="shared" si="11"/>
        <v/>
      </c>
      <c r="F224" s="71"/>
      <c r="G224" s="64"/>
      <c r="H224" s="64"/>
      <c r="I224" s="64"/>
      <c r="J224" s="64"/>
      <c r="K224" s="64"/>
      <c r="L224" s="64"/>
      <c r="M224" s="64"/>
      <c r="N224" s="64"/>
      <c r="O224" s="64"/>
      <c r="P224" s="64"/>
    </row>
    <row r="225" spans="1:16" s="70" customFormat="1">
      <c r="A225" s="139">
        <v>214</v>
      </c>
      <c r="B225" s="140"/>
      <c r="C225" s="142"/>
      <c r="D225" s="16" t="str">
        <f t="shared" si="11"/>
        <v/>
      </c>
      <c r="F225" s="71"/>
      <c r="G225" s="64"/>
      <c r="H225" s="64"/>
      <c r="I225" s="64"/>
      <c r="J225" s="64"/>
      <c r="K225" s="64"/>
      <c r="L225" s="64"/>
      <c r="M225" s="64"/>
      <c r="N225" s="64"/>
      <c r="O225" s="64"/>
      <c r="P225" s="64"/>
    </row>
    <row r="226" spans="1:16" s="70" customFormat="1">
      <c r="A226" s="139">
        <v>215</v>
      </c>
      <c r="B226" s="140"/>
      <c r="C226" s="142"/>
      <c r="D226" s="16" t="str">
        <f t="shared" si="11"/>
        <v/>
      </c>
      <c r="F226" s="71"/>
      <c r="G226" s="64"/>
      <c r="H226" s="64"/>
      <c r="I226" s="64"/>
      <c r="J226" s="64"/>
      <c r="K226" s="64"/>
      <c r="L226" s="64"/>
      <c r="M226" s="64"/>
      <c r="N226" s="64"/>
      <c r="O226" s="64"/>
      <c r="P226" s="64"/>
    </row>
    <row r="227" spans="1:16" s="70" customFormat="1">
      <c r="A227" s="139">
        <v>216</v>
      </c>
      <c r="B227" s="140"/>
      <c r="C227" s="142"/>
      <c r="D227" s="16" t="str">
        <f t="shared" si="11"/>
        <v/>
      </c>
      <c r="F227" s="71"/>
      <c r="G227" s="64"/>
      <c r="H227" s="64"/>
      <c r="I227" s="64"/>
      <c r="J227" s="64"/>
      <c r="K227" s="64"/>
      <c r="L227" s="64"/>
      <c r="M227" s="64"/>
      <c r="N227" s="64"/>
      <c r="O227" s="64"/>
      <c r="P227" s="64"/>
    </row>
    <row r="228" spans="1:16" s="70" customFormat="1">
      <c r="A228" s="139">
        <v>217</v>
      </c>
      <c r="B228" s="140"/>
      <c r="C228" s="142"/>
      <c r="D228" s="16" t="str">
        <f t="shared" si="11"/>
        <v/>
      </c>
      <c r="F228" s="71"/>
      <c r="G228" s="64"/>
      <c r="H228" s="64"/>
      <c r="I228" s="64"/>
      <c r="J228" s="64"/>
      <c r="K228" s="64"/>
      <c r="L228" s="64"/>
      <c r="M228" s="64"/>
      <c r="N228" s="64"/>
      <c r="O228" s="64"/>
      <c r="P228" s="64"/>
    </row>
    <row r="229" spans="1:16" s="70" customFormat="1">
      <c r="A229" s="139">
        <v>218</v>
      </c>
      <c r="B229" s="140"/>
      <c r="C229" s="142"/>
      <c r="D229" s="16" t="str">
        <f t="shared" si="11"/>
        <v/>
      </c>
      <c r="F229" s="71"/>
      <c r="G229" s="64"/>
      <c r="H229" s="64"/>
      <c r="I229" s="64"/>
      <c r="J229" s="64"/>
      <c r="K229" s="64"/>
      <c r="L229" s="64"/>
      <c r="M229" s="64"/>
      <c r="N229" s="64"/>
      <c r="O229" s="64"/>
      <c r="P229" s="64"/>
    </row>
    <row r="230" spans="1:16" s="70" customFormat="1">
      <c r="A230" s="139">
        <v>219</v>
      </c>
      <c r="B230" s="140"/>
      <c r="C230" s="142"/>
      <c r="D230" s="16" t="str">
        <f t="shared" si="11"/>
        <v/>
      </c>
      <c r="F230" s="71"/>
      <c r="G230" s="64"/>
      <c r="H230" s="64"/>
      <c r="I230" s="64"/>
      <c r="J230" s="64"/>
      <c r="K230" s="64"/>
      <c r="L230" s="64"/>
      <c r="M230" s="64"/>
      <c r="N230" s="64"/>
      <c r="O230" s="64"/>
      <c r="P230" s="64"/>
    </row>
    <row r="231" spans="1:16" s="70" customFormat="1">
      <c r="A231" s="139">
        <v>220</v>
      </c>
      <c r="B231" s="140"/>
      <c r="C231" s="142"/>
      <c r="D231" s="16" t="str">
        <f t="shared" si="11"/>
        <v/>
      </c>
      <c r="F231" s="71"/>
      <c r="G231" s="64"/>
      <c r="H231" s="64"/>
      <c r="I231" s="64"/>
      <c r="J231" s="64"/>
      <c r="K231" s="64"/>
      <c r="L231" s="64"/>
      <c r="M231" s="64"/>
      <c r="N231" s="64"/>
      <c r="O231" s="64"/>
      <c r="P231" s="64"/>
    </row>
    <row r="232" spans="1:16" s="70" customFormat="1">
      <c r="A232" s="139">
        <v>221</v>
      </c>
      <c r="B232" s="140"/>
      <c r="C232" s="142"/>
      <c r="D232" s="16" t="str">
        <f t="shared" si="11"/>
        <v/>
      </c>
      <c r="F232" s="71"/>
      <c r="G232" s="64"/>
      <c r="H232" s="64"/>
      <c r="I232" s="64"/>
      <c r="J232" s="64"/>
      <c r="K232" s="64"/>
      <c r="L232" s="64"/>
      <c r="M232" s="64"/>
      <c r="N232" s="64"/>
      <c r="O232" s="64"/>
      <c r="P232" s="64"/>
    </row>
    <row r="233" spans="1:16" s="70" customFormat="1">
      <c r="A233" s="139">
        <v>222</v>
      </c>
      <c r="B233" s="140"/>
      <c r="C233" s="142"/>
      <c r="D233" s="16" t="str">
        <f t="shared" si="11"/>
        <v/>
      </c>
      <c r="F233" s="71"/>
      <c r="G233" s="64"/>
      <c r="H233" s="64"/>
      <c r="I233" s="64"/>
      <c r="J233" s="64"/>
      <c r="K233" s="64"/>
      <c r="L233" s="64"/>
      <c r="M233" s="64"/>
      <c r="N233" s="64"/>
      <c r="O233" s="64"/>
      <c r="P233" s="64"/>
    </row>
    <row r="234" spans="1:16" s="70" customFormat="1">
      <c r="A234" s="139">
        <v>223</v>
      </c>
      <c r="B234" s="140"/>
      <c r="C234" s="142"/>
      <c r="D234" s="16" t="str">
        <f t="shared" si="11"/>
        <v/>
      </c>
      <c r="F234" s="71"/>
      <c r="G234" s="64"/>
      <c r="H234" s="64"/>
      <c r="I234" s="64"/>
      <c r="J234" s="64"/>
      <c r="K234" s="64"/>
      <c r="L234" s="64"/>
      <c r="M234" s="64"/>
      <c r="N234" s="64"/>
      <c r="O234" s="64"/>
      <c r="P234" s="64"/>
    </row>
    <row r="235" spans="1:16" s="70" customFormat="1">
      <c r="A235" s="139">
        <v>224</v>
      </c>
      <c r="B235" s="140"/>
      <c r="C235" s="142"/>
      <c r="D235" s="16" t="str">
        <f t="shared" si="11"/>
        <v/>
      </c>
      <c r="F235" s="71"/>
      <c r="G235" s="64"/>
      <c r="H235" s="64"/>
      <c r="I235" s="64"/>
      <c r="J235" s="64"/>
      <c r="K235" s="64"/>
      <c r="L235" s="64"/>
      <c r="M235" s="64"/>
      <c r="N235" s="64"/>
      <c r="O235" s="64"/>
      <c r="P235" s="64"/>
    </row>
    <row r="236" spans="1:16" s="70" customFormat="1">
      <c r="A236" s="139">
        <v>225</v>
      </c>
      <c r="B236" s="140"/>
      <c r="C236" s="142"/>
      <c r="D236" s="16" t="str">
        <f t="shared" si="11"/>
        <v/>
      </c>
      <c r="F236" s="71"/>
      <c r="G236" s="64"/>
      <c r="H236" s="64"/>
      <c r="I236" s="64"/>
      <c r="J236" s="64"/>
      <c r="K236" s="64"/>
      <c r="L236" s="64"/>
      <c r="M236" s="64"/>
      <c r="N236" s="64"/>
      <c r="O236" s="64"/>
      <c r="P236" s="64"/>
    </row>
    <row r="237" spans="1:16" s="70" customFormat="1">
      <c r="A237" s="139">
        <v>226</v>
      </c>
      <c r="B237" s="140"/>
      <c r="C237" s="142"/>
      <c r="D237" s="16" t="str">
        <f t="shared" si="11"/>
        <v/>
      </c>
      <c r="F237" s="71"/>
      <c r="G237" s="64"/>
      <c r="H237" s="64"/>
      <c r="I237" s="64"/>
      <c r="J237" s="64"/>
      <c r="K237" s="64"/>
      <c r="L237" s="64"/>
      <c r="M237" s="64"/>
      <c r="N237" s="64"/>
      <c r="O237" s="64"/>
      <c r="P237" s="64"/>
    </row>
    <row r="238" spans="1:16" s="70" customFormat="1">
      <c r="A238" s="139">
        <v>227</v>
      </c>
      <c r="B238" s="140"/>
      <c r="C238" s="142"/>
      <c r="D238" s="16" t="str">
        <f t="shared" si="11"/>
        <v/>
      </c>
      <c r="F238" s="71"/>
      <c r="G238" s="64"/>
      <c r="H238" s="64"/>
      <c r="I238" s="64"/>
      <c r="J238" s="64"/>
      <c r="K238" s="64"/>
      <c r="L238" s="64"/>
      <c r="M238" s="64"/>
      <c r="N238" s="64"/>
      <c r="O238" s="64"/>
      <c r="P238" s="64"/>
    </row>
    <row r="239" spans="1:16" s="70" customFormat="1">
      <c r="A239" s="139">
        <v>228</v>
      </c>
      <c r="B239" s="140"/>
      <c r="C239" s="142"/>
      <c r="D239" s="16" t="str">
        <f t="shared" si="11"/>
        <v/>
      </c>
      <c r="F239" s="71"/>
      <c r="G239" s="64"/>
      <c r="H239" s="64"/>
      <c r="I239" s="64"/>
      <c r="J239" s="64"/>
      <c r="K239" s="64"/>
      <c r="L239" s="64"/>
      <c r="M239" s="64"/>
      <c r="N239" s="64"/>
      <c r="O239" s="64"/>
      <c r="P239" s="64"/>
    </row>
    <row r="240" spans="1:16" s="70" customFormat="1">
      <c r="A240" s="139">
        <v>229</v>
      </c>
      <c r="B240" s="140"/>
      <c r="C240" s="142"/>
      <c r="D240" s="16" t="str">
        <f t="shared" si="11"/>
        <v/>
      </c>
      <c r="F240" s="71"/>
      <c r="G240" s="64"/>
      <c r="H240" s="64"/>
      <c r="I240" s="64"/>
      <c r="J240" s="64"/>
      <c r="K240" s="64"/>
      <c r="L240" s="64"/>
      <c r="M240" s="64"/>
      <c r="N240" s="64"/>
      <c r="O240" s="64"/>
      <c r="P240" s="64"/>
    </row>
    <row r="241" spans="1:16" s="70" customFormat="1">
      <c r="A241" s="139">
        <v>230</v>
      </c>
      <c r="B241" s="140"/>
      <c r="C241" s="142"/>
      <c r="D241" s="16" t="str">
        <f t="shared" si="11"/>
        <v/>
      </c>
      <c r="F241" s="71"/>
      <c r="G241" s="64"/>
      <c r="H241" s="64"/>
      <c r="I241" s="64"/>
      <c r="J241" s="64"/>
      <c r="K241" s="64"/>
      <c r="L241" s="64"/>
      <c r="M241" s="64"/>
      <c r="N241" s="64"/>
      <c r="O241" s="64"/>
      <c r="P241" s="64"/>
    </row>
    <row r="242" spans="1:16" s="70" customFormat="1">
      <c r="A242" s="139">
        <v>231</v>
      </c>
      <c r="B242" s="140"/>
      <c r="C242" s="142"/>
      <c r="D242" s="16" t="str">
        <f t="shared" si="11"/>
        <v/>
      </c>
      <c r="F242" s="71"/>
      <c r="G242" s="64"/>
      <c r="H242" s="64"/>
      <c r="I242" s="64"/>
      <c r="J242" s="64"/>
      <c r="K242" s="64"/>
      <c r="L242" s="64"/>
      <c r="M242" s="64"/>
      <c r="N242" s="64"/>
      <c r="O242" s="64"/>
      <c r="P242" s="64"/>
    </row>
    <row r="243" spans="1:16" s="70" customFormat="1">
      <c r="A243" s="139">
        <v>232</v>
      </c>
      <c r="B243" s="140"/>
      <c r="C243" s="142"/>
      <c r="D243" s="16" t="str">
        <f t="shared" si="11"/>
        <v/>
      </c>
      <c r="F243" s="71"/>
      <c r="G243" s="64"/>
      <c r="H243" s="64"/>
      <c r="I243" s="64"/>
      <c r="J243" s="64"/>
      <c r="K243" s="64"/>
      <c r="L243" s="64"/>
      <c r="M243" s="64"/>
      <c r="N243" s="64"/>
      <c r="O243" s="64"/>
      <c r="P243" s="64"/>
    </row>
    <row r="244" spans="1:16" s="70" customFormat="1">
      <c r="A244" s="139">
        <v>233</v>
      </c>
      <c r="B244" s="140"/>
      <c r="C244" s="142"/>
      <c r="D244" s="16" t="str">
        <f t="shared" si="11"/>
        <v/>
      </c>
      <c r="F244" s="71"/>
      <c r="G244" s="64"/>
      <c r="H244" s="64"/>
      <c r="I244" s="64"/>
      <c r="J244" s="64"/>
      <c r="K244" s="64"/>
      <c r="L244" s="64"/>
      <c r="M244" s="64"/>
      <c r="N244" s="64"/>
      <c r="O244" s="64"/>
      <c r="P244" s="64"/>
    </row>
    <row r="245" spans="1:16" s="70" customFormat="1">
      <c r="A245" s="139">
        <v>234</v>
      </c>
      <c r="B245" s="140"/>
      <c r="C245" s="142"/>
      <c r="D245" s="16" t="str">
        <f t="shared" si="11"/>
        <v/>
      </c>
      <c r="F245" s="71"/>
      <c r="G245" s="64"/>
      <c r="H245" s="64"/>
      <c r="I245" s="64"/>
      <c r="J245" s="64"/>
      <c r="K245" s="64"/>
      <c r="L245" s="64"/>
      <c r="M245" s="64"/>
      <c r="N245" s="64"/>
      <c r="O245" s="64"/>
      <c r="P245" s="64"/>
    </row>
    <row r="246" spans="1:16" s="70" customFormat="1">
      <c r="A246" s="139">
        <v>235</v>
      </c>
      <c r="B246" s="140"/>
      <c r="C246" s="142"/>
      <c r="D246" s="16" t="str">
        <f t="shared" si="11"/>
        <v/>
      </c>
      <c r="F246" s="71"/>
      <c r="G246" s="64"/>
      <c r="H246" s="64"/>
      <c r="I246" s="64"/>
      <c r="J246" s="64"/>
      <c r="K246" s="64"/>
      <c r="L246" s="64"/>
      <c r="M246" s="64"/>
      <c r="N246" s="64"/>
      <c r="O246" s="64"/>
      <c r="P246" s="64"/>
    </row>
    <row r="247" spans="1:16" s="70" customFormat="1">
      <c r="A247" s="139">
        <v>236</v>
      </c>
      <c r="B247" s="140"/>
      <c r="C247" s="142"/>
      <c r="D247" s="16" t="str">
        <f t="shared" si="11"/>
        <v/>
      </c>
      <c r="F247" s="71"/>
      <c r="G247" s="64"/>
      <c r="H247" s="64"/>
      <c r="I247" s="64"/>
      <c r="J247" s="64"/>
      <c r="K247" s="64"/>
      <c r="L247" s="64"/>
      <c r="M247" s="64"/>
      <c r="N247" s="64"/>
      <c r="O247" s="64"/>
      <c r="P247" s="64"/>
    </row>
    <row r="248" spans="1:16" s="70" customFormat="1">
      <c r="A248" s="139">
        <v>237</v>
      </c>
      <c r="B248" s="140"/>
      <c r="C248" s="142"/>
      <c r="D248" s="16" t="str">
        <f t="shared" si="11"/>
        <v/>
      </c>
      <c r="F248" s="71"/>
      <c r="G248" s="64"/>
      <c r="H248" s="64"/>
      <c r="I248" s="64"/>
      <c r="J248" s="64"/>
      <c r="K248" s="64"/>
      <c r="L248" s="64"/>
      <c r="M248" s="64"/>
      <c r="N248" s="64"/>
      <c r="O248" s="64"/>
      <c r="P248" s="64"/>
    </row>
    <row r="249" spans="1:16" s="70" customFormat="1">
      <c r="A249" s="139">
        <v>238</v>
      </c>
      <c r="B249" s="140"/>
      <c r="C249" s="142"/>
      <c r="D249" s="16" t="str">
        <f t="shared" si="11"/>
        <v/>
      </c>
      <c r="F249" s="71"/>
      <c r="G249" s="64"/>
      <c r="H249" s="64"/>
      <c r="I249" s="64"/>
      <c r="J249" s="64"/>
      <c r="K249" s="64"/>
      <c r="L249" s="64"/>
      <c r="M249" s="64"/>
      <c r="N249" s="64"/>
      <c r="O249" s="64"/>
      <c r="P249" s="64"/>
    </row>
    <row r="250" spans="1:16" s="70" customFormat="1">
      <c r="A250" s="139">
        <v>239</v>
      </c>
      <c r="B250" s="140"/>
      <c r="C250" s="142"/>
      <c r="D250" s="16" t="str">
        <f t="shared" si="11"/>
        <v/>
      </c>
      <c r="F250" s="71"/>
      <c r="G250" s="64"/>
      <c r="H250" s="64"/>
      <c r="I250" s="64"/>
      <c r="J250" s="64"/>
      <c r="K250" s="64"/>
      <c r="L250" s="64"/>
      <c r="M250" s="64"/>
      <c r="N250" s="64"/>
      <c r="O250" s="64"/>
      <c r="P250" s="64"/>
    </row>
    <row r="251" spans="1:16" s="70" customFormat="1">
      <c r="A251" s="139">
        <v>240</v>
      </c>
      <c r="B251" s="140"/>
      <c r="C251" s="142"/>
      <c r="D251" s="16" t="str">
        <f t="shared" si="11"/>
        <v/>
      </c>
      <c r="F251" s="71"/>
      <c r="G251" s="64"/>
      <c r="H251" s="64"/>
      <c r="I251" s="64"/>
      <c r="J251" s="64"/>
      <c r="K251" s="64"/>
      <c r="L251" s="64"/>
      <c r="M251" s="64"/>
      <c r="N251" s="64"/>
      <c r="O251" s="64"/>
      <c r="P251" s="64"/>
    </row>
    <row r="252" spans="1:16" s="70" customFormat="1">
      <c r="A252" s="139">
        <v>241</v>
      </c>
      <c r="B252" s="140"/>
      <c r="C252" s="142"/>
      <c r="D252" s="16" t="str">
        <f t="shared" si="11"/>
        <v/>
      </c>
      <c r="F252" s="71"/>
      <c r="G252" s="64"/>
      <c r="H252" s="64"/>
      <c r="I252" s="64"/>
      <c r="J252" s="64"/>
      <c r="K252" s="64"/>
      <c r="L252" s="64"/>
      <c r="M252" s="64"/>
      <c r="N252" s="64"/>
      <c r="O252" s="64"/>
      <c r="P252" s="64"/>
    </row>
    <row r="253" spans="1:16" s="70" customFormat="1">
      <c r="A253" s="139">
        <v>242</v>
      </c>
      <c r="B253" s="140"/>
      <c r="C253" s="142"/>
      <c r="D253" s="16" t="str">
        <f t="shared" si="11"/>
        <v/>
      </c>
      <c r="F253" s="71"/>
      <c r="G253" s="64"/>
      <c r="H253" s="64"/>
      <c r="I253" s="64"/>
      <c r="J253" s="64"/>
      <c r="K253" s="64"/>
      <c r="L253" s="64"/>
      <c r="M253" s="64"/>
      <c r="N253" s="64"/>
      <c r="O253" s="64"/>
      <c r="P253" s="64"/>
    </row>
    <row r="254" spans="1:16" s="70" customFormat="1">
      <c r="A254" s="139">
        <v>243</v>
      </c>
      <c r="B254" s="140"/>
      <c r="C254" s="142"/>
      <c r="D254" s="16" t="str">
        <f t="shared" si="11"/>
        <v/>
      </c>
      <c r="F254" s="71"/>
      <c r="G254" s="64"/>
      <c r="H254" s="64"/>
      <c r="I254" s="64"/>
      <c r="J254" s="64"/>
      <c r="K254" s="64"/>
      <c r="L254" s="64"/>
      <c r="M254" s="64"/>
      <c r="N254" s="64"/>
      <c r="O254" s="64"/>
      <c r="P254" s="64"/>
    </row>
    <row r="255" spans="1:16" s="70" customFormat="1">
      <c r="A255" s="139">
        <v>244</v>
      </c>
      <c r="B255" s="140"/>
      <c r="C255" s="142"/>
      <c r="D255" s="16" t="str">
        <f t="shared" si="11"/>
        <v/>
      </c>
      <c r="F255" s="71"/>
      <c r="G255" s="64"/>
      <c r="H255" s="64"/>
      <c r="I255" s="64"/>
      <c r="J255" s="64"/>
      <c r="K255" s="64"/>
      <c r="L255" s="64"/>
      <c r="M255" s="64"/>
      <c r="N255" s="64"/>
      <c r="O255" s="64"/>
      <c r="P255" s="64"/>
    </row>
    <row r="256" spans="1:16" s="70" customFormat="1">
      <c r="A256" s="139">
        <v>245</v>
      </c>
      <c r="B256" s="140"/>
      <c r="C256" s="142"/>
      <c r="D256" s="16" t="str">
        <f t="shared" si="11"/>
        <v/>
      </c>
      <c r="F256" s="71"/>
      <c r="G256" s="64"/>
      <c r="H256" s="64"/>
      <c r="I256" s="64"/>
      <c r="J256" s="64"/>
      <c r="K256" s="64"/>
      <c r="L256" s="64"/>
      <c r="M256" s="64"/>
      <c r="N256" s="64"/>
      <c r="O256" s="64"/>
      <c r="P256" s="64"/>
    </row>
    <row r="257" spans="1:16" s="70" customFormat="1">
      <c r="A257" s="139">
        <v>246</v>
      </c>
      <c r="B257" s="140"/>
      <c r="C257" s="142"/>
      <c r="D257" s="16" t="str">
        <f t="shared" si="11"/>
        <v/>
      </c>
      <c r="F257" s="71"/>
      <c r="G257" s="64"/>
      <c r="H257" s="64"/>
      <c r="I257" s="64"/>
      <c r="J257" s="64"/>
      <c r="K257" s="64"/>
      <c r="L257" s="64"/>
      <c r="M257" s="64"/>
      <c r="N257" s="64"/>
      <c r="O257" s="64"/>
      <c r="P257" s="64"/>
    </row>
    <row r="258" spans="1:16" s="70" customFormat="1">
      <c r="A258" s="139">
        <v>247</v>
      </c>
      <c r="B258" s="140"/>
      <c r="C258" s="142"/>
      <c r="D258" s="16" t="str">
        <f t="shared" si="11"/>
        <v/>
      </c>
      <c r="F258" s="71"/>
      <c r="G258" s="64"/>
      <c r="H258" s="64"/>
      <c r="I258" s="64"/>
      <c r="J258" s="64"/>
      <c r="K258" s="64"/>
      <c r="L258" s="64"/>
      <c r="M258" s="64"/>
      <c r="N258" s="64"/>
      <c r="O258" s="64"/>
      <c r="P258" s="64"/>
    </row>
    <row r="259" spans="1:16" s="70" customFormat="1">
      <c r="A259" s="139">
        <v>248</v>
      </c>
      <c r="B259" s="140"/>
      <c r="C259" s="142"/>
      <c r="D259" s="16" t="str">
        <f t="shared" si="11"/>
        <v/>
      </c>
      <c r="F259" s="71"/>
      <c r="G259" s="64"/>
      <c r="H259" s="64"/>
      <c r="I259" s="64"/>
      <c r="J259" s="64"/>
      <c r="K259" s="64"/>
      <c r="L259" s="64"/>
      <c r="M259" s="64"/>
      <c r="N259" s="64"/>
      <c r="O259" s="64"/>
      <c r="P259" s="64"/>
    </row>
    <row r="260" spans="1:16" s="70" customFormat="1">
      <c r="A260" s="139">
        <v>249</v>
      </c>
      <c r="B260" s="140"/>
      <c r="C260" s="142"/>
      <c r="D260" s="16" t="str">
        <f t="shared" si="11"/>
        <v/>
      </c>
      <c r="F260" s="71"/>
      <c r="G260" s="64"/>
      <c r="H260" s="64"/>
      <c r="I260" s="64"/>
      <c r="J260" s="64"/>
      <c r="K260" s="64"/>
      <c r="L260" s="64"/>
      <c r="M260" s="64"/>
      <c r="N260" s="64"/>
      <c r="O260" s="64"/>
      <c r="P260" s="64"/>
    </row>
    <row r="261" spans="1:16" s="70" customFormat="1">
      <c r="A261" s="139">
        <v>250</v>
      </c>
      <c r="B261" s="140"/>
      <c r="C261" s="142"/>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topLeftCell="A5" zoomScaleNormal="100" workbookViewId="0">
      <selection activeCell="A5" sqref="A5:E21"/>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228</v>
      </c>
      <c r="D1" s="61"/>
      <c r="E1" s="63"/>
      <c r="F1" s="62"/>
      <c r="G1" s="284"/>
    </row>
    <row r="2" spans="1:8" s="60" customFormat="1">
      <c r="A2" s="339" t="str">
        <f>IF(ISBLANK(facultate), IF(ISBLANK(departament),"","Departament " &amp; departament), "Facultatea " &amp; facultate)</f>
        <v>Facultatea Construcții</v>
      </c>
      <c r="D2" s="61"/>
      <c r="E2" s="63"/>
      <c r="F2" s="62"/>
      <c r="G2" s="284"/>
    </row>
    <row r="3" spans="1:8" s="60" customFormat="1">
      <c r="A3" s="339" t="str">
        <f>IF(ISBLANK(departament),"","Departamentul " &amp; departament)</f>
        <v>Departamentul Căi de Comunicație Terestre, Fundații și Cadastru</v>
      </c>
      <c r="D3" s="61"/>
      <c r="E3" s="63"/>
      <c r="F3" s="62"/>
      <c r="G3" s="284"/>
    </row>
    <row r="4" spans="1:8">
      <c r="A4" s="527" t="s">
        <v>583</v>
      </c>
      <c r="B4" s="527"/>
      <c r="C4" s="527"/>
      <c r="D4" s="527"/>
      <c r="E4" s="527"/>
      <c r="F4" s="527"/>
      <c r="G4" s="527"/>
    </row>
    <row r="5" spans="1:8">
      <c r="A5" s="527" t="s">
        <v>597</v>
      </c>
      <c r="B5" s="527"/>
      <c r="C5" s="527"/>
      <c r="D5" s="527"/>
      <c r="E5" s="527"/>
      <c r="F5" s="221"/>
    </row>
    <row r="6" spans="1:8" ht="13.5" customHeight="1">
      <c r="D6" s="64"/>
      <c r="E6" s="340" t="str">
        <f>CONCATENATE(functie," ",nume_candidat)</f>
        <v>Profesor Ciutina Adrian</v>
      </c>
    </row>
    <row r="7" spans="1:8" ht="18.75" customHeight="1">
      <c r="A7" s="525" t="s">
        <v>93</v>
      </c>
      <c r="B7" s="525" t="s">
        <v>771</v>
      </c>
      <c r="C7" s="525" t="s">
        <v>206</v>
      </c>
      <c r="D7" s="535" t="s">
        <v>2</v>
      </c>
      <c r="E7" s="525" t="s">
        <v>289</v>
      </c>
      <c r="F7" s="525" t="s">
        <v>4</v>
      </c>
      <c r="G7" s="546" t="s">
        <v>286</v>
      </c>
      <c r="H7" s="532" t="s">
        <v>296</v>
      </c>
    </row>
    <row r="8" spans="1:8" ht="18.75" customHeight="1">
      <c r="A8" s="542"/>
      <c r="B8" s="542"/>
      <c r="C8" s="542"/>
      <c r="D8" s="536"/>
      <c r="E8" s="542"/>
      <c r="F8" s="542"/>
      <c r="G8" s="547"/>
      <c r="H8" s="532"/>
    </row>
    <row r="9" spans="1:8" ht="18.75" customHeight="1">
      <c r="A9" s="542"/>
      <c r="B9" s="542"/>
      <c r="C9" s="542"/>
      <c r="D9" s="536"/>
      <c r="E9" s="526"/>
      <c r="F9" s="526"/>
      <c r="G9" s="547"/>
      <c r="H9" s="532"/>
    </row>
    <row r="10" spans="1:8" ht="18.75" customHeight="1">
      <c r="A10" s="526"/>
      <c r="B10" s="526"/>
      <c r="C10" s="526"/>
      <c r="D10" s="537"/>
      <c r="E10" s="341" t="str">
        <f>CONCATENATE("ultimii ",durata_evaluare," ani")</f>
        <v>ultimii 5 ani</v>
      </c>
      <c r="F10" s="341" t="str">
        <f>CONCATENATE("ultimii                                  ",durata_evaluare," ani")</f>
        <v>ultimii                                  5 ani</v>
      </c>
      <c r="G10" s="548"/>
      <c r="H10" s="532"/>
    </row>
    <row r="11" spans="1:8">
      <c r="A11" s="86"/>
      <c r="B11" s="65"/>
      <c r="C11" s="65"/>
      <c r="D11" s="30"/>
      <c r="E11" s="144">
        <f>SUMIF(E12:E1012,"&gt;0")</f>
        <v>50</v>
      </c>
      <c r="F11" s="4">
        <f>SUMIF(F12:F1110,"&gt;0")</f>
        <v>10</v>
      </c>
      <c r="G11" s="293"/>
    </row>
    <row r="12" spans="1:8" ht="31.5">
      <c r="A12" s="37">
        <v>1</v>
      </c>
      <c r="B12" s="7" t="s">
        <v>1206</v>
      </c>
      <c r="C12" s="7" t="s">
        <v>599</v>
      </c>
      <c r="D12" s="215">
        <v>2016</v>
      </c>
      <c r="E12" s="16">
        <f t="shared" ref="E12:E75" si="0">IF(OR($B12="",,$D12&lt;an_initial,$D12&gt;an_final),"",F12*5)</f>
        <v>5</v>
      </c>
      <c r="F12" s="58">
        <f t="shared" ref="F12:F43" si="1">IF(OR($B12="",,$D12="",$D12&gt;an_final),"",IF($D12&gt;=an_initial,1,""))</f>
        <v>1</v>
      </c>
      <c r="G12" s="342" t="b">
        <f t="shared" ref="G12:G75" si="2">IF(nume_candidat="",FALSE,ISNUMBER(SEARCH(nume_candidat,$B12)))</f>
        <v>0</v>
      </c>
      <c r="H12" s="343">
        <f t="shared" ref="H12:H43" si="3">LEN(B12)-LEN(SUBSTITUTE(B12,",",""))+1</f>
        <v>6</v>
      </c>
    </row>
    <row r="13" spans="1:8" ht="31.5">
      <c r="A13" s="37">
        <v>2</v>
      </c>
      <c r="B13" s="369" t="s">
        <v>1205</v>
      </c>
      <c r="C13" s="369" t="s">
        <v>599</v>
      </c>
      <c r="D13" s="215">
        <v>2019</v>
      </c>
      <c r="E13" s="16">
        <f t="shared" si="0"/>
        <v>5</v>
      </c>
      <c r="F13" s="58">
        <f t="shared" si="1"/>
        <v>1</v>
      </c>
      <c r="G13" s="342" t="b">
        <f t="shared" si="2"/>
        <v>0</v>
      </c>
      <c r="H13" s="343">
        <f t="shared" si="3"/>
        <v>5</v>
      </c>
    </row>
    <row r="14" spans="1:8" ht="31.5">
      <c r="A14" s="37">
        <v>3</v>
      </c>
      <c r="B14" s="369" t="s">
        <v>1204</v>
      </c>
      <c r="C14" s="7" t="s">
        <v>599</v>
      </c>
      <c r="D14" s="215">
        <v>2018</v>
      </c>
      <c r="E14" s="16">
        <f t="shared" si="0"/>
        <v>5</v>
      </c>
      <c r="F14" s="58">
        <f t="shared" si="1"/>
        <v>1</v>
      </c>
      <c r="G14" s="342" t="b">
        <f t="shared" si="2"/>
        <v>0</v>
      </c>
      <c r="H14" s="343">
        <f t="shared" si="3"/>
        <v>5</v>
      </c>
    </row>
    <row r="15" spans="1:8" ht="31.5">
      <c r="A15" s="37">
        <v>4</v>
      </c>
      <c r="B15" s="369" t="s">
        <v>1203</v>
      </c>
      <c r="C15" s="369" t="s">
        <v>599</v>
      </c>
      <c r="D15" s="500">
        <v>2018</v>
      </c>
      <c r="E15" s="16">
        <f t="shared" si="0"/>
        <v>5</v>
      </c>
      <c r="F15" s="58">
        <f t="shared" si="1"/>
        <v>1</v>
      </c>
      <c r="G15" s="342" t="b">
        <f t="shared" si="2"/>
        <v>0</v>
      </c>
      <c r="H15" s="343">
        <f t="shared" si="3"/>
        <v>5</v>
      </c>
    </row>
    <row r="16" spans="1:8" ht="31.5">
      <c r="A16" s="37">
        <v>5</v>
      </c>
      <c r="B16" s="6" t="s">
        <v>1209</v>
      </c>
      <c r="C16" s="6" t="s">
        <v>598</v>
      </c>
      <c r="D16" s="211">
        <v>2016</v>
      </c>
      <c r="E16" s="16">
        <f t="shared" si="0"/>
        <v>5</v>
      </c>
      <c r="F16" s="58">
        <f t="shared" si="1"/>
        <v>1</v>
      </c>
      <c r="G16" s="342" t="b">
        <f t="shared" si="2"/>
        <v>0</v>
      </c>
      <c r="H16" s="343">
        <f t="shared" si="3"/>
        <v>4</v>
      </c>
    </row>
    <row r="17" spans="1:8" ht="31.5">
      <c r="A17" s="37">
        <v>6</v>
      </c>
      <c r="B17" s="6" t="s">
        <v>1210</v>
      </c>
      <c r="C17" s="6" t="s">
        <v>598</v>
      </c>
      <c r="D17" s="499">
        <v>2017</v>
      </c>
      <c r="E17" s="16">
        <f t="shared" si="0"/>
        <v>5</v>
      </c>
      <c r="F17" s="58">
        <f t="shared" si="1"/>
        <v>1</v>
      </c>
      <c r="G17" s="342" t="b">
        <f t="shared" si="2"/>
        <v>0</v>
      </c>
      <c r="H17" s="343">
        <f t="shared" si="3"/>
        <v>4</v>
      </c>
    </row>
    <row r="18" spans="1:8" ht="31.5">
      <c r="A18" s="37">
        <v>7</v>
      </c>
      <c r="B18" s="6" t="s">
        <v>1208</v>
      </c>
      <c r="C18" s="6" t="s">
        <v>598</v>
      </c>
      <c r="D18" s="499">
        <v>2018</v>
      </c>
      <c r="E18" s="16">
        <f t="shared" si="0"/>
        <v>5</v>
      </c>
      <c r="F18" s="58">
        <f t="shared" si="1"/>
        <v>1</v>
      </c>
      <c r="G18" s="342" t="b">
        <f t="shared" si="2"/>
        <v>0</v>
      </c>
      <c r="H18" s="343">
        <f t="shared" si="3"/>
        <v>4</v>
      </c>
    </row>
    <row r="19" spans="1:8" ht="31.5">
      <c r="A19" s="37">
        <v>8</v>
      </c>
      <c r="B19" s="6" t="s">
        <v>1207</v>
      </c>
      <c r="C19" s="6" t="s">
        <v>598</v>
      </c>
      <c r="D19" s="499">
        <v>2018</v>
      </c>
      <c r="E19" s="16">
        <f t="shared" si="0"/>
        <v>5</v>
      </c>
      <c r="F19" s="58">
        <f t="shared" si="1"/>
        <v>1</v>
      </c>
      <c r="G19" s="342" t="b">
        <f t="shared" si="2"/>
        <v>0</v>
      </c>
      <c r="H19" s="343">
        <f t="shared" si="3"/>
        <v>4</v>
      </c>
    </row>
    <row r="20" spans="1:8" ht="31.5">
      <c r="A20" s="37">
        <v>9</v>
      </c>
      <c r="B20" s="6" t="s">
        <v>1211</v>
      </c>
      <c r="C20" s="6" t="s">
        <v>598</v>
      </c>
      <c r="D20" s="499">
        <v>2019</v>
      </c>
      <c r="E20" s="16">
        <f t="shared" si="0"/>
        <v>5</v>
      </c>
      <c r="F20" s="58">
        <f t="shared" si="1"/>
        <v>1</v>
      </c>
      <c r="G20" s="342" t="b">
        <f t="shared" si="2"/>
        <v>0</v>
      </c>
      <c r="H20" s="343">
        <f t="shared" si="3"/>
        <v>4</v>
      </c>
    </row>
    <row r="21" spans="1:8" ht="31.5">
      <c r="A21" s="37">
        <v>10</v>
      </c>
      <c r="B21" s="6" t="s">
        <v>1212</v>
      </c>
      <c r="C21" s="6" t="s">
        <v>598</v>
      </c>
      <c r="D21" s="499">
        <v>2019</v>
      </c>
      <c r="E21" s="16">
        <f t="shared" si="0"/>
        <v>5</v>
      </c>
      <c r="F21" s="58">
        <f t="shared" si="1"/>
        <v>1</v>
      </c>
      <c r="G21" s="342" t="b">
        <f t="shared" si="2"/>
        <v>0</v>
      </c>
      <c r="H21" s="343">
        <f t="shared" si="3"/>
        <v>4</v>
      </c>
    </row>
    <row r="22" spans="1:8">
      <c r="A22" s="37">
        <v>11</v>
      </c>
      <c r="B22" s="6"/>
      <c r="C22" s="6"/>
      <c r="D22" s="211"/>
      <c r="E22" s="16" t="str">
        <f t="shared" si="0"/>
        <v/>
      </c>
      <c r="F22" s="58" t="str">
        <f t="shared" si="1"/>
        <v/>
      </c>
      <c r="G22" s="342" t="b">
        <f t="shared" si="2"/>
        <v>0</v>
      </c>
      <c r="H22" s="343">
        <f t="shared" si="3"/>
        <v>1</v>
      </c>
    </row>
    <row r="23" spans="1:8">
      <c r="A23" s="37">
        <v>12</v>
      </c>
      <c r="B23" s="6"/>
      <c r="C23" s="6"/>
      <c r="D23" s="211"/>
      <c r="E23" s="16" t="str">
        <f t="shared" si="0"/>
        <v/>
      </c>
      <c r="F23" s="58" t="str">
        <f t="shared" si="1"/>
        <v/>
      </c>
      <c r="G23" s="342" t="b">
        <f t="shared" si="2"/>
        <v>0</v>
      </c>
      <c r="H23" s="343">
        <f t="shared" si="3"/>
        <v>1</v>
      </c>
    </row>
    <row r="24" spans="1:8">
      <c r="A24" s="37">
        <v>13</v>
      </c>
      <c r="B24" s="6"/>
      <c r="C24" s="6"/>
      <c r="D24" s="211"/>
      <c r="E24" s="16" t="str">
        <f t="shared" si="0"/>
        <v/>
      </c>
      <c r="F24" s="58" t="str">
        <f t="shared" si="1"/>
        <v/>
      </c>
      <c r="G24" s="342" t="b">
        <f t="shared" si="2"/>
        <v>0</v>
      </c>
      <c r="H24" s="343">
        <f t="shared" si="3"/>
        <v>1</v>
      </c>
    </row>
    <row r="25" spans="1:8">
      <c r="A25" s="37">
        <v>14</v>
      </c>
      <c r="B25" s="6"/>
      <c r="C25" s="6"/>
      <c r="D25" s="211"/>
      <c r="E25" s="16" t="str">
        <f t="shared" si="0"/>
        <v/>
      </c>
      <c r="F25" s="58" t="str">
        <f t="shared" si="1"/>
        <v/>
      </c>
      <c r="G25" s="342" t="b">
        <f t="shared" si="2"/>
        <v>0</v>
      </c>
      <c r="H25" s="343">
        <f t="shared" si="3"/>
        <v>1</v>
      </c>
    </row>
    <row r="26" spans="1:8">
      <c r="A26" s="37">
        <v>15</v>
      </c>
      <c r="B26" s="6"/>
      <c r="C26" s="6"/>
      <c r="D26" s="211"/>
      <c r="E26" s="16" t="str">
        <f t="shared" si="0"/>
        <v/>
      </c>
      <c r="F26" s="58" t="str">
        <f t="shared" si="1"/>
        <v/>
      </c>
      <c r="G26" s="342" t="b">
        <f t="shared" si="2"/>
        <v>0</v>
      </c>
      <c r="H26" s="343">
        <f t="shared" si="3"/>
        <v>1</v>
      </c>
    </row>
    <row r="27" spans="1:8">
      <c r="A27" s="37">
        <v>16</v>
      </c>
      <c r="B27" s="6"/>
      <c r="C27" s="6"/>
      <c r="D27" s="211"/>
      <c r="E27" s="16" t="str">
        <f t="shared" si="0"/>
        <v/>
      </c>
      <c r="F27" s="58" t="str">
        <f t="shared" si="1"/>
        <v/>
      </c>
      <c r="G27" s="342" t="b">
        <f t="shared" si="2"/>
        <v>0</v>
      </c>
      <c r="H27" s="343">
        <f t="shared" si="3"/>
        <v>1</v>
      </c>
    </row>
    <row r="28" spans="1:8">
      <c r="A28" s="37">
        <v>17</v>
      </c>
      <c r="B28" s="6"/>
      <c r="C28" s="6"/>
      <c r="D28" s="211"/>
      <c r="E28" s="16" t="str">
        <f t="shared" si="0"/>
        <v/>
      </c>
      <c r="F28" s="58" t="str">
        <f t="shared" si="1"/>
        <v/>
      </c>
      <c r="G28" s="342" t="b">
        <f t="shared" si="2"/>
        <v>0</v>
      </c>
      <c r="H28" s="343">
        <f t="shared" si="3"/>
        <v>1</v>
      </c>
    </row>
    <row r="29" spans="1:8">
      <c r="A29" s="37">
        <v>18</v>
      </c>
      <c r="B29" s="6"/>
      <c r="C29" s="6"/>
      <c r="D29" s="211"/>
      <c r="E29" s="16" t="str">
        <f t="shared" si="0"/>
        <v/>
      </c>
      <c r="F29" s="58" t="str">
        <f t="shared" si="1"/>
        <v/>
      </c>
      <c r="G29" s="342" t="b">
        <f t="shared" si="2"/>
        <v>0</v>
      </c>
      <c r="H29" s="343">
        <f t="shared" si="3"/>
        <v>1</v>
      </c>
    </row>
    <row r="30" spans="1:8">
      <c r="A30" s="37">
        <v>19</v>
      </c>
      <c r="B30" s="6"/>
      <c r="C30" s="6"/>
      <c r="D30" s="211"/>
      <c r="E30" s="16" t="str">
        <f t="shared" si="0"/>
        <v/>
      </c>
      <c r="F30" s="58" t="str">
        <f t="shared" si="1"/>
        <v/>
      </c>
      <c r="G30" s="342" t="b">
        <f t="shared" si="2"/>
        <v>0</v>
      </c>
      <c r="H30" s="343">
        <f t="shared" si="3"/>
        <v>1</v>
      </c>
    </row>
    <row r="31" spans="1:8">
      <c r="A31" s="37">
        <v>20</v>
      </c>
      <c r="B31" s="6"/>
      <c r="C31" s="6"/>
      <c r="D31" s="211"/>
      <c r="E31" s="16" t="str">
        <f t="shared" si="0"/>
        <v/>
      </c>
      <c r="F31" s="58" t="str">
        <f t="shared" si="1"/>
        <v/>
      </c>
      <c r="G31" s="342" t="b">
        <f t="shared" si="2"/>
        <v>0</v>
      </c>
      <c r="H31" s="343">
        <f t="shared" si="3"/>
        <v>1</v>
      </c>
    </row>
    <row r="32" spans="1:8">
      <c r="A32" s="37">
        <v>21</v>
      </c>
      <c r="B32" s="6"/>
      <c r="C32" s="6"/>
      <c r="D32" s="211"/>
      <c r="E32" s="16" t="str">
        <f t="shared" si="0"/>
        <v/>
      </c>
      <c r="F32" s="58" t="str">
        <f t="shared" si="1"/>
        <v/>
      </c>
      <c r="G32" s="342" t="b">
        <f t="shared" si="2"/>
        <v>0</v>
      </c>
      <c r="H32" s="343">
        <f t="shared" si="3"/>
        <v>1</v>
      </c>
    </row>
    <row r="33" spans="1:8">
      <c r="A33" s="37">
        <v>22</v>
      </c>
      <c r="B33" s="6"/>
      <c r="C33" s="6"/>
      <c r="D33" s="211"/>
      <c r="E33" s="16" t="str">
        <f t="shared" si="0"/>
        <v/>
      </c>
      <c r="F33" s="58" t="str">
        <f t="shared" si="1"/>
        <v/>
      </c>
      <c r="G33" s="342" t="b">
        <f t="shared" si="2"/>
        <v>0</v>
      </c>
      <c r="H33" s="343">
        <f t="shared" si="3"/>
        <v>1</v>
      </c>
    </row>
    <row r="34" spans="1:8">
      <c r="A34" s="37">
        <v>23</v>
      </c>
      <c r="B34" s="6"/>
      <c r="C34" s="6"/>
      <c r="D34" s="211"/>
      <c r="E34" s="16" t="str">
        <f t="shared" si="0"/>
        <v/>
      </c>
      <c r="F34" s="58" t="str">
        <f t="shared" si="1"/>
        <v/>
      </c>
      <c r="G34" s="342" t="b">
        <f t="shared" si="2"/>
        <v>0</v>
      </c>
      <c r="H34" s="343">
        <f t="shared" si="3"/>
        <v>1</v>
      </c>
    </row>
    <row r="35" spans="1:8">
      <c r="A35" s="37">
        <v>24</v>
      </c>
      <c r="B35" s="6"/>
      <c r="C35" s="6"/>
      <c r="D35" s="211"/>
      <c r="E35" s="16" t="str">
        <f t="shared" si="0"/>
        <v/>
      </c>
      <c r="F35" s="58" t="str">
        <f t="shared" si="1"/>
        <v/>
      </c>
      <c r="G35" s="342" t="b">
        <f t="shared" si="2"/>
        <v>0</v>
      </c>
      <c r="H35" s="343">
        <f t="shared" si="3"/>
        <v>1</v>
      </c>
    </row>
    <row r="36" spans="1:8">
      <c r="A36" s="37">
        <v>25</v>
      </c>
      <c r="B36" s="6"/>
      <c r="C36" s="6"/>
      <c r="D36" s="211"/>
      <c r="E36" s="16" t="str">
        <f t="shared" si="0"/>
        <v/>
      </c>
      <c r="F36" s="58" t="str">
        <f t="shared" si="1"/>
        <v/>
      </c>
      <c r="G36" s="342" t="b">
        <f t="shared" si="2"/>
        <v>0</v>
      </c>
      <c r="H36" s="343">
        <f t="shared" si="3"/>
        <v>1</v>
      </c>
    </row>
    <row r="37" spans="1:8">
      <c r="A37" s="37">
        <v>26</v>
      </c>
      <c r="B37" s="6"/>
      <c r="C37" s="6"/>
      <c r="D37" s="211"/>
      <c r="E37" s="16" t="str">
        <f t="shared" si="0"/>
        <v/>
      </c>
      <c r="F37" s="58" t="str">
        <f t="shared" si="1"/>
        <v/>
      </c>
      <c r="G37" s="342" t="b">
        <f t="shared" si="2"/>
        <v>0</v>
      </c>
      <c r="H37" s="343">
        <f t="shared" si="3"/>
        <v>1</v>
      </c>
    </row>
    <row r="38" spans="1:8">
      <c r="A38" s="37">
        <v>27</v>
      </c>
      <c r="B38" s="6"/>
      <c r="C38" s="6"/>
      <c r="D38" s="211"/>
      <c r="E38" s="16" t="str">
        <f t="shared" si="0"/>
        <v/>
      </c>
      <c r="F38" s="58" t="str">
        <f t="shared" si="1"/>
        <v/>
      </c>
      <c r="G38" s="342" t="b">
        <f t="shared" si="2"/>
        <v>0</v>
      </c>
      <c r="H38" s="343">
        <f t="shared" si="3"/>
        <v>1</v>
      </c>
    </row>
    <row r="39" spans="1:8">
      <c r="A39" s="37">
        <v>28</v>
      </c>
      <c r="B39" s="6"/>
      <c r="C39" s="6"/>
      <c r="D39" s="211"/>
      <c r="E39" s="16" t="str">
        <f t="shared" si="0"/>
        <v/>
      </c>
      <c r="F39" s="58" t="str">
        <f t="shared" si="1"/>
        <v/>
      </c>
      <c r="G39" s="342" t="b">
        <f t="shared" si="2"/>
        <v>0</v>
      </c>
      <c r="H39" s="343">
        <f t="shared" si="3"/>
        <v>1</v>
      </c>
    </row>
    <row r="40" spans="1:8">
      <c r="A40" s="37">
        <v>29</v>
      </c>
      <c r="B40" s="6"/>
      <c r="C40" s="6"/>
      <c r="D40" s="211"/>
      <c r="E40" s="16" t="str">
        <f t="shared" si="0"/>
        <v/>
      </c>
      <c r="F40" s="58" t="str">
        <f t="shared" si="1"/>
        <v/>
      </c>
      <c r="G40" s="342" t="b">
        <f t="shared" si="2"/>
        <v>0</v>
      </c>
      <c r="H40" s="343">
        <f t="shared" si="3"/>
        <v>1</v>
      </c>
    </row>
    <row r="41" spans="1:8">
      <c r="A41" s="37">
        <v>30</v>
      </c>
      <c r="B41" s="6"/>
      <c r="C41" s="6"/>
      <c r="D41" s="211"/>
      <c r="E41" s="16" t="str">
        <f t="shared" si="0"/>
        <v/>
      </c>
      <c r="F41" s="58" t="str">
        <f t="shared" si="1"/>
        <v/>
      </c>
      <c r="G41" s="342" t="b">
        <f t="shared" si="2"/>
        <v>0</v>
      </c>
      <c r="H41" s="343">
        <f t="shared" si="3"/>
        <v>1</v>
      </c>
    </row>
    <row r="42" spans="1:8">
      <c r="A42" s="37">
        <v>31</v>
      </c>
      <c r="B42" s="6"/>
      <c r="C42" s="6"/>
      <c r="D42" s="211"/>
      <c r="E42" s="16" t="str">
        <f t="shared" si="0"/>
        <v/>
      </c>
      <c r="F42" s="58" t="str">
        <f t="shared" si="1"/>
        <v/>
      </c>
      <c r="G42" s="342" t="b">
        <f t="shared" si="2"/>
        <v>0</v>
      </c>
      <c r="H42" s="343">
        <f t="shared" si="3"/>
        <v>1</v>
      </c>
    </row>
    <row r="43" spans="1:8">
      <c r="A43" s="37">
        <v>32</v>
      </c>
      <c r="B43" s="6"/>
      <c r="C43" s="6"/>
      <c r="D43" s="211"/>
      <c r="E43" s="16" t="str">
        <f t="shared" si="0"/>
        <v/>
      </c>
      <c r="F43" s="58" t="str">
        <f t="shared" si="1"/>
        <v/>
      </c>
      <c r="G43" s="342" t="b">
        <f t="shared" si="2"/>
        <v>0</v>
      </c>
      <c r="H43" s="343">
        <f t="shared" si="3"/>
        <v>1</v>
      </c>
    </row>
    <row r="44" spans="1:8">
      <c r="A44" s="37">
        <v>33</v>
      </c>
      <c r="B44" s="6"/>
      <c r="C44" s="6"/>
      <c r="D44" s="211"/>
      <c r="E44" s="16" t="str">
        <f t="shared" si="0"/>
        <v/>
      </c>
      <c r="F44" s="58" t="str">
        <f t="shared" ref="F44:F75" si="4">IF(OR($B44="",,$D44="",$D44&gt;an_final),"",IF($D44&gt;=an_initial,1,""))</f>
        <v/>
      </c>
      <c r="G44" s="342" t="b">
        <f t="shared" si="2"/>
        <v>0</v>
      </c>
      <c r="H44" s="343">
        <f t="shared" ref="H44:H75" si="5">LEN(B44)-LEN(SUBSTITUTE(B44,",",""))+1</f>
        <v>1</v>
      </c>
    </row>
    <row r="45" spans="1:8">
      <c r="A45" s="37">
        <v>34</v>
      </c>
      <c r="B45" s="6"/>
      <c r="C45" s="6"/>
      <c r="D45" s="211"/>
      <c r="E45" s="16" t="str">
        <f t="shared" si="0"/>
        <v/>
      </c>
      <c r="F45" s="58" t="str">
        <f t="shared" si="4"/>
        <v/>
      </c>
      <c r="G45" s="342" t="b">
        <f t="shared" si="2"/>
        <v>0</v>
      </c>
      <c r="H45" s="343">
        <f t="shared" si="5"/>
        <v>1</v>
      </c>
    </row>
    <row r="46" spans="1:8">
      <c r="A46" s="37">
        <v>35</v>
      </c>
      <c r="B46" s="6"/>
      <c r="C46" s="6"/>
      <c r="D46" s="211"/>
      <c r="E46" s="16" t="str">
        <f t="shared" si="0"/>
        <v/>
      </c>
      <c r="F46" s="58" t="str">
        <f t="shared" si="4"/>
        <v/>
      </c>
      <c r="G46" s="342" t="b">
        <f t="shared" si="2"/>
        <v>0</v>
      </c>
      <c r="H46" s="343">
        <f t="shared" si="5"/>
        <v>1</v>
      </c>
    </row>
    <row r="47" spans="1:8">
      <c r="A47" s="37">
        <v>36</v>
      </c>
      <c r="B47" s="6"/>
      <c r="C47" s="6"/>
      <c r="D47" s="211"/>
      <c r="E47" s="16" t="str">
        <f t="shared" si="0"/>
        <v/>
      </c>
      <c r="F47" s="58" t="str">
        <f t="shared" si="4"/>
        <v/>
      </c>
      <c r="G47" s="342" t="b">
        <f t="shared" si="2"/>
        <v>0</v>
      </c>
      <c r="H47" s="343">
        <f t="shared" si="5"/>
        <v>1</v>
      </c>
    </row>
    <row r="48" spans="1:8">
      <c r="A48" s="37">
        <v>37</v>
      </c>
      <c r="B48" s="6"/>
      <c r="C48" s="6"/>
      <c r="D48" s="211"/>
      <c r="E48" s="16" t="str">
        <f t="shared" si="0"/>
        <v/>
      </c>
      <c r="F48" s="58" t="str">
        <f t="shared" si="4"/>
        <v/>
      </c>
      <c r="G48" s="342" t="b">
        <f t="shared" si="2"/>
        <v>0</v>
      </c>
      <c r="H48" s="343">
        <f t="shared" si="5"/>
        <v>1</v>
      </c>
    </row>
    <row r="49" spans="1:8">
      <c r="A49" s="37">
        <v>38</v>
      </c>
      <c r="B49" s="6"/>
      <c r="C49" s="6"/>
      <c r="D49" s="211"/>
      <c r="E49" s="16" t="str">
        <f t="shared" si="0"/>
        <v/>
      </c>
      <c r="F49" s="58" t="str">
        <f t="shared" si="4"/>
        <v/>
      </c>
      <c r="G49" s="342" t="b">
        <f t="shared" si="2"/>
        <v>0</v>
      </c>
      <c r="H49" s="343">
        <f t="shared" si="5"/>
        <v>1</v>
      </c>
    </row>
    <row r="50" spans="1:8">
      <c r="A50" s="37">
        <v>39</v>
      </c>
      <c r="B50" s="6"/>
      <c r="C50" s="6"/>
      <c r="D50" s="211"/>
      <c r="E50" s="16" t="str">
        <f t="shared" si="0"/>
        <v/>
      </c>
      <c r="F50" s="58" t="str">
        <f t="shared" si="4"/>
        <v/>
      </c>
      <c r="G50" s="342" t="b">
        <f t="shared" si="2"/>
        <v>0</v>
      </c>
      <c r="H50" s="343">
        <f t="shared" si="5"/>
        <v>1</v>
      </c>
    </row>
    <row r="51" spans="1:8">
      <c r="A51" s="37">
        <v>40</v>
      </c>
      <c r="B51" s="6"/>
      <c r="C51" s="6"/>
      <c r="D51" s="211"/>
      <c r="E51" s="16" t="str">
        <f t="shared" si="0"/>
        <v/>
      </c>
      <c r="F51" s="58" t="str">
        <f t="shared" si="4"/>
        <v/>
      </c>
      <c r="G51" s="342" t="b">
        <f t="shared" si="2"/>
        <v>0</v>
      </c>
      <c r="H51" s="343">
        <f t="shared" si="5"/>
        <v>1</v>
      </c>
    </row>
    <row r="52" spans="1:8">
      <c r="A52" s="37">
        <v>41</v>
      </c>
      <c r="B52" s="6"/>
      <c r="C52" s="6"/>
      <c r="D52" s="211"/>
      <c r="E52" s="16" t="str">
        <f t="shared" si="0"/>
        <v/>
      </c>
      <c r="F52" s="58" t="str">
        <f t="shared" si="4"/>
        <v/>
      </c>
      <c r="G52" s="342" t="b">
        <f t="shared" si="2"/>
        <v>0</v>
      </c>
      <c r="H52" s="343">
        <f t="shared" si="5"/>
        <v>1</v>
      </c>
    </row>
    <row r="53" spans="1:8">
      <c r="A53" s="37">
        <v>42</v>
      </c>
      <c r="B53" s="6"/>
      <c r="C53" s="6"/>
      <c r="D53" s="211"/>
      <c r="E53" s="16" t="str">
        <f t="shared" si="0"/>
        <v/>
      </c>
      <c r="F53" s="58" t="str">
        <f t="shared" si="4"/>
        <v/>
      </c>
      <c r="G53" s="342" t="b">
        <f t="shared" si="2"/>
        <v>0</v>
      </c>
      <c r="H53" s="343">
        <f t="shared" si="5"/>
        <v>1</v>
      </c>
    </row>
    <row r="54" spans="1:8">
      <c r="A54" s="37">
        <v>43</v>
      </c>
      <c r="B54" s="6"/>
      <c r="C54" s="6"/>
      <c r="D54" s="211"/>
      <c r="E54" s="16" t="str">
        <f t="shared" si="0"/>
        <v/>
      </c>
      <c r="F54" s="58" t="str">
        <f t="shared" si="4"/>
        <v/>
      </c>
      <c r="G54" s="342" t="b">
        <f t="shared" si="2"/>
        <v>0</v>
      </c>
      <c r="H54" s="343">
        <f t="shared" si="5"/>
        <v>1</v>
      </c>
    </row>
    <row r="55" spans="1:8">
      <c r="A55" s="37">
        <v>44</v>
      </c>
      <c r="B55" s="6"/>
      <c r="C55" s="6"/>
      <c r="D55" s="211"/>
      <c r="E55" s="16" t="str">
        <f t="shared" si="0"/>
        <v/>
      </c>
      <c r="F55" s="58" t="str">
        <f t="shared" si="4"/>
        <v/>
      </c>
      <c r="G55" s="342" t="b">
        <f t="shared" si="2"/>
        <v>0</v>
      </c>
      <c r="H55" s="343">
        <f t="shared" si="5"/>
        <v>1</v>
      </c>
    </row>
    <row r="56" spans="1:8">
      <c r="A56" s="37">
        <v>45</v>
      </c>
      <c r="B56" s="6"/>
      <c r="C56" s="6"/>
      <c r="D56" s="211"/>
      <c r="E56" s="16" t="str">
        <f t="shared" si="0"/>
        <v/>
      </c>
      <c r="F56" s="58" t="str">
        <f t="shared" si="4"/>
        <v/>
      </c>
      <c r="G56" s="342" t="b">
        <f t="shared" si="2"/>
        <v>0</v>
      </c>
      <c r="H56" s="343">
        <f t="shared" si="5"/>
        <v>1</v>
      </c>
    </row>
    <row r="57" spans="1:8">
      <c r="A57" s="37">
        <v>46</v>
      </c>
      <c r="B57" s="6"/>
      <c r="C57" s="6"/>
      <c r="D57" s="211"/>
      <c r="E57" s="16" t="str">
        <f t="shared" si="0"/>
        <v/>
      </c>
      <c r="F57" s="58" t="str">
        <f t="shared" si="4"/>
        <v/>
      </c>
      <c r="G57" s="342" t="b">
        <f t="shared" si="2"/>
        <v>0</v>
      </c>
      <c r="H57" s="343">
        <f t="shared" si="5"/>
        <v>1</v>
      </c>
    </row>
    <row r="58" spans="1:8">
      <c r="A58" s="37">
        <v>47</v>
      </c>
      <c r="B58" s="6"/>
      <c r="C58" s="6"/>
      <c r="D58" s="211"/>
      <c r="E58" s="16" t="str">
        <f t="shared" si="0"/>
        <v/>
      </c>
      <c r="F58" s="58" t="str">
        <f t="shared" si="4"/>
        <v/>
      </c>
      <c r="G58" s="342" t="b">
        <f t="shared" si="2"/>
        <v>0</v>
      </c>
      <c r="H58" s="343">
        <f t="shared" si="5"/>
        <v>1</v>
      </c>
    </row>
    <row r="59" spans="1:8">
      <c r="A59" s="37">
        <v>48</v>
      </c>
      <c r="B59" s="6"/>
      <c r="C59" s="6"/>
      <c r="D59" s="211"/>
      <c r="E59" s="16" t="str">
        <f t="shared" si="0"/>
        <v/>
      </c>
      <c r="F59" s="58" t="str">
        <f t="shared" si="4"/>
        <v/>
      </c>
      <c r="G59" s="342" t="b">
        <f t="shared" si="2"/>
        <v>0</v>
      </c>
      <c r="H59" s="343">
        <f t="shared" si="5"/>
        <v>1</v>
      </c>
    </row>
    <row r="60" spans="1:8">
      <c r="A60" s="37">
        <v>49</v>
      </c>
      <c r="B60" s="6"/>
      <c r="C60" s="6"/>
      <c r="D60" s="211"/>
      <c r="E60" s="16" t="str">
        <f t="shared" si="0"/>
        <v/>
      </c>
      <c r="F60" s="58" t="str">
        <f t="shared" si="4"/>
        <v/>
      </c>
      <c r="G60" s="342" t="b">
        <f t="shared" si="2"/>
        <v>0</v>
      </c>
      <c r="H60" s="343">
        <f t="shared" si="5"/>
        <v>1</v>
      </c>
    </row>
    <row r="61" spans="1:8">
      <c r="A61" s="37">
        <v>50</v>
      </c>
      <c r="B61" s="6"/>
      <c r="C61" s="6"/>
      <c r="D61" s="211"/>
      <c r="E61" s="16" t="str">
        <f t="shared" si="0"/>
        <v/>
      </c>
      <c r="F61" s="58" t="str">
        <f t="shared" si="4"/>
        <v/>
      </c>
      <c r="G61" s="342" t="b">
        <f t="shared" si="2"/>
        <v>0</v>
      </c>
      <c r="H61" s="343">
        <f t="shared" si="5"/>
        <v>1</v>
      </c>
    </row>
    <row r="62" spans="1:8">
      <c r="A62" s="37">
        <v>51</v>
      </c>
      <c r="B62" s="6"/>
      <c r="C62" s="6"/>
      <c r="D62" s="211"/>
      <c r="E62" s="16" t="str">
        <f t="shared" si="0"/>
        <v/>
      </c>
      <c r="F62" s="58" t="str">
        <f t="shared" si="4"/>
        <v/>
      </c>
      <c r="G62" s="342" t="b">
        <f t="shared" si="2"/>
        <v>0</v>
      </c>
      <c r="H62" s="343">
        <f t="shared" si="5"/>
        <v>1</v>
      </c>
    </row>
    <row r="63" spans="1:8">
      <c r="A63" s="37">
        <v>52</v>
      </c>
      <c r="B63" s="6"/>
      <c r="C63" s="6"/>
      <c r="D63" s="211"/>
      <c r="E63" s="16" t="str">
        <f t="shared" si="0"/>
        <v/>
      </c>
      <c r="F63" s="58" t="str">
        <f t="shared" si="4"/>
        <v/>
      </c>
      <c r="G63" s="342" t="b">
        <f t="shared" si="2"/>
        <v>0</v>
      </c>
      <c r="H63" s="343">
        <f t="shared" si="5"/>
        <v>1</v>
      </c>
    </row>
    <row r="64" spans="1:8">
      <c r="A64" s="37">
        <v>53</v>
      </c>
      <c r="B64" s="6"/>
      <c r="C64" s="6"/>
      <c r="D64" s="211"/>
      <c r="E64" s="16" t="str">
        <f t="shared" si="0"/>
        <v/>
      </c>
      <c r="F64" s="58" t="str">
        <f t="shared" si="4"/>
        <v/>
      </c>
      <c r="G64" s="342" t="b">
        <f t="shared" si="2"/>
        <v>0</v>
      </c>
      <c r="H64" s="343">
        <f t="shared" si="5"/>
        <v>1</v>
      </c>
    </row>
    <row r="65" spans="1:8">
      <c r="A65" s="37">
        <v>54</v>
      </c>
      <c r="B65" s="6"/>
      <c r="C65" s="6"/>
      <c r="D65" s="211"/>
      <c r="E65" s="16" t="str">
        <f t="shared" si="0"/>
        <v/>
      </c>
      <c r="F65" s="58" t="str">
        <f t="shared" si="4"/>
        <v/>
      </c>
      <c r="G65" s="342" t="b">
        <f t="shared" si="2"/>
        <v>0</v>
      </c>
      <c r="H65" s="343">
        <f t="shared" si="5"/>
        <v>1</v>
      </c>
    </row>
    <row r="66" spans="1:8">
      <c r="A66" s="37">
        <v>55</v>
      </c>
      <c r="B66" s="6"/>
      <c r="C66" s="6"/>
      <c r="D66" s="211"/>
      <c r="E66" s="16" t="str">
        <f t="shared" si="0"/>
        <v/>
      </c>
      <c r="F66" s="58" t="str">
        <f t="shared" si="4"/>
        <v/>
      </c>
      <c r="G66" s="342" t="b">
        <f t="shared" si="2"/>
        <v>0</v>
      </c>
      <c r="H66" s="343">
        <f t="shared" si="5"/>
        <v>1</v>
      </c>
    </row>
    <row r="67" spans="1:8">
      <c r="A67" s="37">
        <v>56</v>
      </c>
      <c r="B67" s="6"/>
      <c r="C67" s="6"/>
      <c r="D67" s="211"/>
      <c r="E67" s="16" t="str">
        <f t="shared" si="0"/>
        <v/>
      </c>
      <c r="F67" s="58" t="str">
        <f t="shared" si="4"/>
        <v/>
      </c>
      <c r="G67" s="342" t="b">
        <f t="shared" si="2"/>
        <v>0</v>
      </c>
      <c r="H67" s="343">
        <f t="shared" si="5"/>
        <v>1</v>
      </c>
    </row>
    <row r="68" spans="1:8">
      <c r="A68" s="37">
        <v>57</v>
      </c>
      <c r="B68" s="6"/>
      <c r="C68" s="6"/>
      <c r="D68" s="211"/>
      <c r="E68" s="16" t="str">
        <f t="shared" si="0"/>
        <v/>
      </c>
      <c r="F68" s="58" t="str">
        <f t="shared" si="4"/>
        <v/>
      </c>
      <c r="G68" s="342" t="b">
        <f t="shared" si="2"/>
        <v>0</v>
      </c>
      <c r="H68" s="343">
        <f t="shared" si="5"/>
        <v>1</v>
      </c>
    </row>
    <row r="69" spans="1:8">
      <c r="A69" s="37">
        <v>58</v>
      </c>
      <c r="B69" s="6"/>
      <c r="C69" s="6"/>
      <c r="D69" s="211"/>
      <c r="E69" s="16" t="str">
        <f t="shared" si="0"/>
        <v/>
      </c>
      <c r="F69" s="58" t="str">
        <f t="shared" si="4"/>
        <v/>
      </c>
      <c r="G69" s="342" t="b">
        <f t="shared" si="2"/>
        <v>0</v>
      </c>
      <c r="H69" s="343">
        <f t="shared" si="5"/>
        <v>1</v>
      </c>
    </row>
    <row r="70" spans="1:8">
      <c r="A70" s="37">
        <v>59</v>
      </c>
      <c r="B70" s="6"/>
      <c r="C70" s="6"/>
      <c r="D70" s="211"/>
      <c r="E70" s="16" t="str">
        <f t="shared" si="0"/>
        <v/>
      </c>
      <c r="F70" s="58" t="str">
        <f t="shared" si="4"/>
        <v/>
      </c>
      <c r="G70" s="342" t="b">
        <f t="shared" si="2"/>
        <v>0</v>
      </c>
      <c r="H70" s="343">
        <f t="shared" si="5"/>
        <v>1</v>
      </c>
    </row>
    <row r="71" spans="1:8">
      <c r="A71" s="37">
        <v>60</v>
      </c>
      <c r="B71" s="6"/>
      <c r="C71" s="6"/>
      <c r="D71" s="211"/>
      <c r="E71" s="16" t="str">
        <f t="shared" si="0"/>
        <v/>
      </c>
      <c r="F71" s="58" t="str">
        <f t="shared" si="4"/>
        <v/>
      </c>
      <c r="G71" s="342" t="b">
        <f t="shared" si="2"/>
        <v>0</v>
      </c>
      <c r="H71" s="343">
        <f t="shared" si="5"/>
        <v>1</v>
      </c>
    </row>
    <row r="72" spans="1:8">
      <c r="A72" s="37">
        <v>61</v>
      </c>
      <c r="B72" s="6"/>
      <c r="C72" s="6"/>
      <c r="D72" s="211"/>
      <c r="E72" s="16" t="str">
        <f t="shared" si="0"/>
        <v/>
      </c>
      <c r="F72" s="58" t="str">
        <f t="shared" si="4"/>
        <v/>
      </c>
      <c r="G72" s="342" t="b">
        <f t="shared" si="2"/>
        <v>0</v>
      </c>
      <c r="H72" s="343">
        <f t="shared" si="5"/>
        <v>1</v>
      </c>
    </row>
    <row r="73" spans="1:8">
      <c r="A73" s="37">
        <v>62</v>
      </c>
      <c r="B73" s="6"/>
      <c r="C73" s="6"/>
      <c r="D73" s="211"/>
      <c r="E73" s="16" t="str">
        <f t="shared" si="0"/>
        <v/>
      </c>
      <c r="F73" s="58" t="str">
        <f t="shared" si="4"/>
        <v/>
      </c>
      <c r="G73" s="342" t="b">
        <f t="shared" si="2"/>
        <v>0</v>
      </c>
      <c r="H73" s="343">
        <f t="shared" si="5"/>
        <v>1</v>
      </c>
    </row>
    <row r="74" spans="1:8">
      <c r="A74" s="37">
        <v>63</v>
      </c>
      <c r="B74" s="6"/>
      <c r="C74" s="6"/>
      <c r="D74" s="211"/>
      <c r="E74" s="16" t="str">
        <f t="shared" si="0"/>
        <v/>
      </c>
      <c r="F74" s="58" t="str">
        <f t="shared" si="4"/>
        <v/>
      </c>
      <c r="G74" s="342" t="b">
        <f t="shared" si="2"/>
        <v>0</v>
      </c>
      <c r="H74" s="343">
        <f t="shared" si="5"/>
        <v>1</v>
      </c>
    </row>
    <row r="75" spans="1:8">
      <c r="A75" s="37">
        <v>64</v>
      </c>
      <c r="B75" s="6"/>
      <c r="C75" s="6"/>
      <c r="D75" s="211"/>
      <c r="E75" s="16" t="str">
        <f t="shared" si="0"/>
        <v/>
      </c>
      <c r="F75" s="58" t="str">
        <f t="shared" si="4"/>
        <v/>
      </c>
      <c r="G75" s="342" t="b">
        <f t="shared" si="2"/>
        <v>0</v>
      </c>
      <c r="H75" s="343">
        <f t="shared" si="5"/>
        <v>1</v>
      </c>
    </row>
    <row r="76" spans="1:8">
      <c r="A76" s="37">
        <v>65</v>
      </c>
      <c r="B76" s="6"/>
      <c r="C76" s="6"/>
      <c r="D76" s="211"/>
      <c r="E76" s="16" t="str">
        <f t="shared" ref="E76:E139" si="6">IF(OR($B76="",,$D76&lt;an_initial,$D76&gt;an_final),"",F76*5)</f>
        <v/>
      </c>
      <c r="F76" s="58" t="str">
        <f t="shared" ref="F76:F110" si="7">IF(OR($B76="",,$D76="",$D76&gt;an_final),"",IF($D76&gt;=an_initial,1,""))</f>
        <v/>
      </c>
      <c r="G76" s="342" t="b">
        <f t="shared" ref="G76:G110" si="8">IF(nume_candidat="",FALSE,ISNUMBER(SEARCH(nume_candidat,$B76)))</f>
        <v>0</v>
      </c>
      <c r="H76" s="343">
        <f t="shared" ref="H76:H110" si="9">LEN(B76)-LEN(SUBSTITUTE(B76,",",""))+1</f>
        <v>1</v>
      </c>
    </row>
    <row r="77" spans="1:8">
      <c r="A77" s="37">
        <v>66</v>
      </c>
      <c r="B77" s="6"/>
      <c r="C77" s="6"/>
      <c r="D77" s="211"/>
      <c r="E77" s="16" t="str">
        <f t="shared" si="6"/>
        <v/>
      </c>
      <c r="F77" s="58" t="str">
        <f t="shared" si="7"/>
        <v/>
      </c>
      <c r="G77" s="342" t="b">
        <f t="shared" si="8"/>
        <v>0</v>
      </c>
      <c r="H77" s="343">
        <f t="shared" si="9"/>
        <v>1</v>
      </c>
    </row>
    <row r="78" spans="1:8">
      <c r="A78" s="37">
        <v>67</v>
      </c>
      <c r="B78" s="6"/>
      <c r="C78" s="6"/>
      <c r="D78" s="211"/>
      <c r="E78" s="16" t="str">
        <f t="shared" si="6"/>
        <v/>
      </c>
      <c r="F78" s="58" t="str">
        <f t="shared" si="7"/>
        <v/>
      </c>
      <c r="G78" s="342" t="b">
        <f t="shared" si="8"/>
        <v>0</v>
      </c>
      <c r="H78" s="343">
        <f t="shared" si="9"/>
        <v>1</v>
      </c>
    </row>
    <row r="79" spans="1:8">
      <c r="A79" s="37">
        <v>68</v>
      </c>
      <c r="B79" s="6"/>
      <c r="C79" s="6"/>
      <c r="D79" s="211"/>
      <c r="E79" s="16" t="str">
        <f t="shared" si="6"/>
        <v/>
      </c>
      <c r="F79" s="58" t="str">
        <f t="shared" si="7"/>
        <v/>
      </c>
      <c r="G79" s="342" t="b">
        <f t="shared" si="8"/>
        <v>0</v>
      </c>
      <c r="H79" s="343">
        <f t="shared" si="9"/>
        <v>1</v>
      </c>
    </row>
    <row r="80" spans="1:8">
      <c r="A80" s="37">
        <v>69</v>
      </c>
      <c r="B80" s="6"/>
      <c r="C80" s="6"/>
      <c r="D80" s="211"/>
      <c r="E80" s="16" t="str">
        <f t="shared" si="6"/>
        <v/>
      </c>
      <c r="F80" s="58" t="str">
        <f t="shared" si="7"/>
        <v/>
      </c>
      <c r="G80" s="342" t="b">
        <f t="shared" si="8"/>
        <v>0</v>
      </c>
      <c r="H80" s="343">
        <f t="shared" si="9"/>
        <v>1</v>
      </c>
    </row>
    <row r="81" spans="1:8">
      <c r="A81" s="37">
        <v>70</v>
      </c>
      <c r="B81" s="6"/>
      <c r="C81" s="6"/>
      <c r="D81" s="211"/>
      <c r="E81" s="16" t="str">
        <f t="shared" si="6"/>
        <v/>
      </c>
      <c r="F81" s="58" t="str">
        <f t="shared" si="7"/>
        <v/>
      </c>
      <c r="G81" s="342" t="b">
        <f t="shared" si="8"/>
        <v>0</v>
      </c>
      <c r="H81" s="343">
        <f t="shared" si="9"/>
        <v>1</v>
      </c>
    </row>
    <row r="82" spans="1:8">
      <c r="A82" s="37">
        <v>71</v>
      </c>
      <c r="B82" s="6"/>
      <c r="C82" s="6"/>
      <c r="D82" s="211"/>
      <c r="E82" s="16" t="str">
        <f t="shared" si="6"/>
        <v/>
      </c>
      <c r="F82" s="58" t="str">
        <f t="shared" si="7"/>
        <v/>
      </c>
      <c r="G82" s="342" t="b">
        <f t="shared" si="8"/>
        <v>0</v>
      </c>
      <c r="H82" s="343">
        <f t="shared" si="9"/>
        <v>1</v>
      </c>
    </row>
    <row r="83" spans="1:8">
      <c r="A83" s="37">
        <v>72</v>
      </c>
      <c r="B83" s="6"/>
      <c r="C83" s="6"/>
      <c r="D83" s="211"/>
      <c r="E83" s="16" t="str">
        <f t="shared" si="6"/>
        <v/>
      </c>
      <c r="F83" s="58" t="str">
        <f t="shared" si="7"/>
        <v/>
      </c>
      <c r="G83" s="342" t="b">
        <f t="shared" si="8"/>
        <v>0</v>
      </c>
      <c r="H83" s="343">
        <f t="shared" si="9"/>
        <v>1</v>
      </c>
    </row>
    <row r="84" spans="1:8">
      <c r="A84" s="37">
        <v>73</v>
      </c>
      <c r="B84" s="6"/>
      <c r="C84" s="6"/>
      <c r="D84" s="211"/>
      <c r="E84" s="16" t="str">
        <f t="shared" si="6"/>
        <v/>
      </c>
      <c r="F84" s="58" t="str">
        <f t="shared" si="7"/>
        <v/>
      </c>
      <c r="G84" s="342" t="b">
        <f t="shared" si="8"/>
        <v>0</v>
      </c>
      <c r="H84" s="343">
        <f t="shared" si="9"/>
        <v>1</v>
      </c>
    </row>
    <row r="85" spans="1:8">
      <c r="A85" s="37">
        <v>74</v>
      </c>
      <c r="B85" s="6"/>
      <c r="C85" s="6"/>
      <c r="D85" s="211"/>
      <c r="E85" s="16" t="str">
        <f t="shared" si="6"/>
        <v/>
      </c>
      <c r="F85" s="58" t="str">
        <f t="shared" si="7"/>
        <v/>
      </c>
      <c r="G85" s="342" t="b">
        <f t="shared" si="8"/>
        <v>0</v>
      </c>
      <c r="H85" s="343">
        <f t="shared" si="9"/>
        <v>1</v>
      </c>
    </row>
    <row r="86" spans="1:8">
      <c r="A86" s="37">
        <v>75</v>
      </c>
      <c r="B86" s="6"/>
      <c r="C86" s="6"/>
      <c r="D86" s="211"/>
      <c r="E86" s="16" t="str">
        <f t="shared" si="6"/>
        <v/>
      </c>
      <c r="F86" s="58" t="str">
        <f t="shared" si="7"/>
        <v/>
      </c>
      <c r="G86" s="342" t="b">
        <f t="shared" si="8"/>
        <v>0</v>
      </c>
      <c r="H86" s="343">
        <f t="shared" si="9"/>
        <v>1</v>
      </c>
    </row>
    <row r="87" spans="1:8">
      <c r="A87" s="37">
        <v>76</v>
      </c>
      <c r="B87" s="6"/>
      <c r="C87" s="6"/>
      <c r="D87" s="211"/>
      <c r="E87" s="16" t="str">
        <f t="shared" si="6"/>
        <v/>
      </c>
      <c r="F87" s="58" t="str">
        <f t="shared" si="7"/>
        <v/>
      </c>
      <c r="G87" s="342" t="b">
        <f t="shared" si="8"/>
        <v>0</v>
      </c>
      <c r="H87" s="343">
        <f t="shared" si="9"/>
        <v>1</v>
      </c>
    </row>
    <row r="88" spans="1:8">
      <c r="A88" s="37">
        <v>77</v>
      </c>
      <c r="B88" s="6"/>
      <c r="C88" s="6"/>
      <c r="D88" s="211"/>
      <c r="E88" s="16" t="str">
        <f t="shared" si="6"/>
        <v/>
      </c>
      <c r="F88" s="58" t="str">
        <f t="shared" si="7"/>
        <v/>
      </c>
      <c r="G88" s="342" t="b">
        <f t="shared" si="8"/>
        <v>0</v>
      </c>
      <c r="H88" s="343">
        <f t="shared" si="9"/>
        <v>1</v>
      </c>
    </row>
    <row r="89" spans="1:8">
      <c r="A89" s="37">
        <v>78</v>
      </c>
      <c r="B89" s="6"/>
      <c r="C89" s="6"/>
      <c r="D89" s="211"/>
      <c r="E89" s="16" t="str">
        <f t="shared" si="6"/>
        <v/>
      </c>
      <c r="F89" s="58" t="str">
        <f t="shared" si="7"/>
        <v/>
      </c>
      <c r="G89" s="342" t="b">
        <f t="shared" si="8"/>
        <v>0</v>
      </c>
      <c r="H89" s="343">
        <f t="shared" si="9"/>
        <v>1</v>
      </c>
    </row>
    <row r="90" spans="1:8">
      <c r="A90" s="37">
        <v>79</v>
      </c>
      <c r="B90" s="6"/>
      <c r="C90" s="6"/>
      <c r="D90" s="211"/>
      <c r="E90" s="16" t="str">
        <f t="shared" si="6"/>
        <v/>
      </c>
      <c r="F90" s="58" t="str">
        <f t="shared" si="7"/>
        <v/>
      </c>
      <c r="G90" s="342" t="b">
        <f t="shared" si="8"/>
        <v>0</v>
      </c>
      <c r="H90" s="343">
        <f t="shared" si="9"/>
        <v>1</v>
      </c>
    </row>
    <row r="91" spans="1:8">
      <c r="A91" s="37">
        <v>80</v>
      </c>
      <c r="B91" s="6"/>
      <c r="C91" s="6"/>
      <c r="D91" s="211"/>
      <c r="E91" s="16" t="str">
        <f t="shared" si="6"/>
        <v/>
      </c>
      <c r="F91" s="58" t="str">
        <f t="shared" si="7"/>
        <v/>
      </c>
      <c r="G91" s="342" t="b">
        <f t="shared" si="8"/>
        <v>0</v>
      </c>
      <c r="H91" s="343">
        <f t="shared" si="9"/>
        <v>1</v>
      </c>
    </row>
    <row r="92" spans="1:8">
      <c r="A92" s="37">
        <v>81</v>
      </c>
      <c r="B92" s="6"/>
      <c r="C92" s="6"/>
      <c r="D92" s="211"/>
      <c r="E92" s="16" t="str">
        <f t="shared" si="6"/>
        <v/>
      </c>
      <c r="F92" s="58" t="str">
        <f t="shared" si="7"/>
        <v/>
      </c>
      <c r="G92" s="342" t="b">
        <f t="shared" si="8"/>
        <v>0</v>
      </c>
      <c r="H92" s="343">
        <f t="shared" si="9"/>
        <v>1</v>
      </c>
    </row>
    <row r="93" spans="1:8">
      <c r="A93" s="37">
        <v>82</v>
      </c>
      <c r="B93" s="6"/>
      <c r="C93" s="6"/>
      <c r="D93" s="211"/>
      <c r="E93" s="16" t="str">
        <f t="shared" si="6"/>
        <v/>
      </c>
      <c r="F93" s="58" t="str">
        <f t="shared" si="7"/>
        <v/>
      </c>
      <c r="G93" s="342" t="b">
        <f t="shared" si="8"/>
        <v>0</v>
      </c>
      <c r="H93" s="343">
        <f t="shared" si="9"/>
        <v>1</v>
      </c>
    </row>
    <row r="94" spans="1:8">
      <c r="A94" s="37">
        <v>83</v>
      </c>
      <c r="B94" s="6"/>
      <c r="C94" s="6"/>
      <c r="D94" s="211"/>
      <c r="E94" s="16" t="str">
        <f t="shared" si="6"/>
        <v/>
      </c>
      <c r="F94" s="58" t="str">
        <f t="shared" si="7"/>
        <v/>
      </c>
      <c r="G94" s="342" t="b">
        <f t="shared" si="8"/>
        <v>0</v>
      </c>
      <c r="H94" s="343">
        <f t="shared" si="9"/>
        <v>1</v>
      </c>
    </row>
    <row r="95" spans="1:8">
      <c r="A95" s="37">
        <v>84</v>
      </c>
      <c r="B95" s="6"/>
      <c r="C95" s="6"/>
      <c r="D95" s="211"/>
      <c r="E95" s="16" t="str">
        <f t="shared" si="6"/>
        <v/>
      </c>
      <c r="F95" s="58" t="str">
        <f t="shared" si="7"/>
        <v/>
      </c>
      <c r="G95" s="342" t="b">
        <f t="shared" si="8"/>
        <v>0</v>
      </c>
      <c r="H95" s="343">
        <f t="shared" si="9"/>
        <v>1</v>
      </c>
    </row>
    <row r="96" spans="1:8">
      <c r="A96" s="37">
        <v>85</v>
      </c>
      <c r="B96" s="6"/>
      <c r="C96" s="6"/>
      <c r="D96" s="211"/>
      <c r="E96" s="16" t="str">
        <f t="shared" si="6"/>
        <v/>
      </c>
      <c r="F96" s="58" t="str">
        <f t="shared" si="7"/>
        <v/>
      </c>
      <c r="G96" s="342" t="b">
        <f t="shared" si="8"/>
        <v>0</v>
      </c>
      <c r="H96" s="343">
        <f t="shared" si="9"/>
        <v>1</v>
      </c>
    </row>
    <row r="97" spans="1:8">
      <c r="A97" s="37">
        <v>86</v>
      </c>
      <c r="B97" s="6"/>
      <c r="C97" s="6"/>
      <c r="D97" s="211"/>
      <c r="E97" s="16" t="str">
        <f t="shared" si="6"/>
        <v/>
      </c>
      <c r="F97" s="58" t="str">
        <f t="shared" si="7"/>
        <v/>
      </c>
      <c r="G97" s="342" t="b">
        <f t="shared" si="8"/>
        <v>0</v>
      </c>
      <c r="H97" s="343">
        <f t="shared" si="9"/>
        <v>1</v>
      </c>
    </row>
    <row r="98" spans="1:8">
      <c r="A98" s="37">
        <v>87</v>
      </c>
      <c r="B98" s="6"/>
      <c r="C98" s="6"/>
      <c r="D98" s="211"/>
      <c r="E98" s="16" t="str">
        <f t="shared" si="6"/>
        <v/>
      </c>
      <c r="F98" s="58" t="str">
        <f t="shared" si="7"/>
        <v/>
      </c>
      <c r="G98" s="342" t="b">
        <f t="shared" si="8"/>
        <v>0</v>
      </c>
      <c r="H98" s="343">
        <f t="shared" si="9"/>
        <v>1</v>
      </c>
    </row>
    <row r="99" spans="1:8">
      <c r="A99" s="37">
        <v>88</v>
      </c>
      <c r="B99" s="6"/>
      <c r="C99" s="6"/>
      <c r="D99" s="211"/>
      <c r="E99" s="16" t="str">
        <f t="shared" si="6"/>
        <v/>
      </c>
      <c r="F99" s="58" t="str">
        <f t="shared" si="7"/>
        <v/>
      </c>
      <c r="G99" s="342" t="b">
        <f t="shared" si="8"/>
        <v>0</v>
      </c>
      <c r="H99" s="343">
        <f t="shared" si="9"/>
        <v>1</v>
      </c>
    </row>
    <row r="100" spans="1:8">
      <c r="A100" s="37">
        <v>89</v>
      </c>
      <c r="B100" s="6"/>
      <c r="C100" s="6"/>
      <c r="D100" s="211"/>
      <c r="E100" s="16" t="str">
        <f t="shared" si="6"/>
        <v/>
      </c>
      <c r="F100" s="58" t="str">
        <f t="shared" si="7"/>
        <v/>
      </c>
      <c r="G100" s="342" t="b">
        <f t="shared" si="8"/>
        <v>0</v>
      </c>
      <c r="H100" s="343">
        <f t="shared" si="9"/>
        <v>1</v>
      </c>
    </row>
    <row r="101" spans="1:8">
      <c r="A101" s="37">
        <v>90</v>
      </c>
      <c r="B101" s="6"/>
      <c r="C101" s="6"/>
      <c r="D101" s="211"/>
      <c r="E101" s="16" t="str">
        <f t="shared" si="6"/>
        <v/>
      </c>
      <c r="F101" s="58" t="str">
        <f t="shared" si="7"/>
        <v/>
      </c>
      <c r="G101" s="342" t="b">
        <f t="shared" si="8"/>
        <v>0</v>
      </c>
      <c r="H101" s="343">
        <f t="shared" si="9"/>
        <v>1</v>
      </c>
    </row>
    <row r="102" spans="1:8">
      <c r="A102" s="37">
        <v>91</v>
      </c>
      <c r="B102" s="6"/>
      <c r="C102" s="6"/>
      <c r="D102" s="211"/>
      <c r="E102" s="16" t="str">
        <f t="shared" si="6"/>
        <v/>
      </c>
      <c r="F102" s="58" t="str">
        <f t="shared" si="7"/>
        <v/>
      </c>
      <c r="G102" s="342" t="b">
        <f t="shared" si="8"/>
        <v>0</v>
      </c>
      <c r="H102" s="343">
        <f t="shared" si="9"/>
        <v>1</v>
      </c>
    </row>
    <row r="103" spans="1:8">
      <c r="A103" s="37">
        <v>92</v>
      </c>
      <c r="B103" s="6"/>
      <c r="C103" s="6"/>
      <c r="D103" s="211"/>
      <c r="E103" s="16" t="str">
        <f t="shared" si="6"/>
        <v/>
      </c>
      <c r="F103" s="58" t="str">
        <f t="shared" si="7"/>
        <v/>
      </c>
      <c r="G103" s="342" t="b">
        <f t="shared" si="8"/>
        <v>0</v>
      </c>
      <c r="H103" s="343">
        <f t="shared" si="9"/>
        <v>1</v>
      </c>
    </row>
    <row r="104" spans="1:8">
      <c r="A104" s="37">
        <v>93</v>
      </c>
      <c r="B104" s="6"/>
      <c r="C104" s="6"/>
      <c r="D104" s="211"/>
      <c r="E104" s="16" t="str">
        <f t="shared" si="6"/>
        <v/>
      </c>
      <c r="F104" s="58" t="str">
        <f t="shared" si="7"/>
        <v/>
      </c>
      <c r="G104" s="342" t="b">
        <f t="shared" si="8"/>
        <v>0</v>
      </c>
      <c r="H104" s="343">
        <f t="shared" si="9"/>
        <v>1</v>
      </c>
    </row>
    <row r="105" spans="1:8">
      <c r="A105" s="37">
        <v>94</v>
      </c>
      <c r="B105" s="6"/>
      <c r="C105" s="6"/>
      <c r="D105" s="211"/>
      <c r="E105" s="16" t="str">
        <f t="shared" si="6"/>
        <v/>
      </c>
      <c r="F105" s="58" t="str">
        <f t="shared" si="7"/>
        <v/>
      </c>
      <c r="G105" s="342" t="b">
        <f t="shared" si="8"/>
        <v>0</v>
      </c>
      <c r="H105" s="343">
        <f t="shared" si="9"/>
        <v>1</v>
      </c>
    </row>
    <row r="106" spans="1:8">
      <c r="A106" s="37">
        <v>95</v>
      </c>
      <c r="B106" s="6"/>
      <c r="C106" s="6"/>
      <c r="D106" s="211"/>
      <c r="E106" s="16" t="str">
        <f t="shared" si="6"/>
        <v/>
      </c>
      <c r="F106" s="58" t="str">
        <f t="shared" si="7"/>
        <v/>
      </c>
      <c r="G106" s="342" t="b">
        <f t="shared" si="8"/>
        <v>0</v>
      </c>
      <c r="H106" s="343">
        <f t="shared" si="9"/>
        <v>1</v>
      </c>
    </row>
    <row r="107" spans="1:8">
      <c r="A107" s="37">
        <v>96</v>
      </c>
      <c r="B107" s="6"/>
      <c r="C107" s="6"/>
      <c r="D107" s="211"/>
      <c r="E107" s="16" t="str">
        <f t="shared" si="6"/>
        <v/>
      </c>
      <c r="F107" s="58" t="str">
        <f t="shared" si="7"/>
        <v/>
      </c>
      <c r="G107" s="342" t="b">
        <f t="shared" si="8"/>
        <v>0</v>
      </c>
      <c r="H107" s="343">
        <f t="shared" si="9"/>
        <v>1</v>
      </c>
    </row>
    <row r="108" spans="1:8">
      <c r="A108" s="37">
        <v>97</v>
      </c>
      <c r="B108" s="6"/>
      <c r="C108" s="6"/>
      <c r="D108" s="211"/>
      <c r="E108" s="16" t="str">
        <f t="shared" si="6"/>
        <v/>
      </c>
      <c r="F108" s="58" t="str">
        <f t="shared" si="7"/>
        <v/>
      </c>
      <c r="G108" s="342" t="b">
        <f t="shared" si="8"/>
        <v>0</v>
      </c>
      <c r="H108" s="343">
        <f t="shared" si="9"/>
        <v>1</v>
      </c>
    </row>
    <row r="109" spans="1:8">
      <c r="A109" s="37">
        <v>98</v>
      </c>
      <c r="B109" s="6"/>
      <c r="C109" s="6"/>
      <c r="D109" s="211"/>
      <c r="E109" s="16" t="str">
        <f t="shared" si="6"/>
        <v/>
      </c>
      <c r="F109" s="58" t="str">
        <f t="shared" si="7"/>
        <v/>
      </c>
      <c r="G109" s="342" t="b">
        <f t="shared" si="8"/>
        <v>0</v>
      </c>
      <c r="H109" s="343">
        <f t="shared" si="9"/>
        <v>1</v>
      </c>
    </row>
    <row r="110" spans="1:8">
      <c r="A110" s="139">
        <v>99</v>
      </c>
      <c r="B110" s="6"/>
      <c r="C110" s="6"/>
      <c r="D110" s="211"/>
      <c r="E110" s="16" t="str">
        <f t="shared" si="6"/>
        <v/>
      </c>
      <c r="F110" s="58" t="str">
        <f t="shared" si="7"/>
        <v/>
      </c>
      <c r="G110" s="342" t="b">
        <f t="shared" si="8"/>
        <v>0</v>
      </c>
      <c r="H110" s="343">
        <f t="shared" si="9"/>
        <v>1</v>
      </c>
    </row>
    <row r="111" spans="1:8">
      <c r="A111" s="139">
        <v>100</v>
      </c>
      <c r="B111" s="140"/>
      <c r="C111" s="140"/>
      <c r="D111" s="142"/>
      <c r="E111" s="16" t="str">
        <f t="shared" si="6"/>
        <v/>
      </c>
    </row>
    <row r="112" spans="1:8">
      <c r="A112" s="139">
        <v>101</v>
      </c>
      <c r="B112" s="140"/>
      <c r="C112" s="140"/>
      <c r="D112" s="142"/>
      <c r="E112" s="16" t="str">
        <f t="shared" si="6"/>
        <v/>
      </c>
    </row>
    <row r="113" spans="1:17">
      <c r="A113" s="139">
        <v>102</v>
      </c>
      <c r="B113" s="140"/>
      <c r="C113" s="140"/>
      <c r="D113" s="142"/>
      <c r="E113" s="16" t="str">
        <f t="shared" si="6"/>
        <v/>
      </c>
    </row>
    <row r="114" spans="1:17">
      <c r="A114" s="139">
        <v>103</v>
      </c>
      <c r="B114" s="140"/>
      <c r="C114" s="140"/>
      <c r="D114" s="142"/>
      <c r="E114" s="16" t="str">
        <f t="shared" si="6"/>
        <v/>
      </c>
    </row>
    <row r="115" spans="1:17" s="70" customFormat="1">
      <c r="A115" s="139">
        <v>104</v>
      </c>
      <c r="B115" s="140"/>
      <c r="C115" s="140"/>
      <c r="D115" s="142"/>
      <c r="E115" s="16" t="str">
        <f t="shared" si="6"/>
        <v/>
      </c>
      <c r="G115" s="71"/>
      <c r="H115" s="64"/>
      <c r="I115" s="64"/>
      <c r="J115" s="64"/>
      <c r="K115" s="64"/>
      <c r="L115" s="64"/>
      <c r="M115" s="64"/>
      <c r="N115" s="64"/>
      <c r="O115" s="64"/>
      <c r="P115" s="64"/>
      <c r="Q115" s="64"/>
    </row>
    <row r="116" spans="1:17" s="70" customFormat="1">
      <c r="A116" s="139">
        <v>105</v>
      </c>
      <c r="B116" s="140"/>
      <c r="C116" s="140"/>
      <c r="D116" s="142"/>
      <c r="E116" s="16" t="str">
        <f t="shared" si="6"/>
        <v/>
      </c>
      <c r="G116" s="71"/>
      <c r="H116" s="64"/>
      <c r="I116" s="64"/>
      <c r="J116" s="64"/>
      <c r="K116" s="64"/>
      <c r="L116" s="64"/>
      <c r="M116" s="64"/>
      <c r="N116" s="64"/>
      <c r="O116" s="64"/>
      <c r="P116" s="64"/>
      <c r="Q116" s="64"/>
    </row>
    <row r="117" spans="1:17" s="70" customFormat="1">
      <c r="A117" s="139">
        <v>106</v>
      </c>
      <c r="B117" s="140"/>
      <c r="C117" s="140"/>
      <c r="D117" s="142"/>
      <c r="E117" s="16" t="str">
        <f t="shared" si="6"/>
        <v/>
      </c>
      <c r="G117" s="71"/>
      <c r="H117" s="64"/>
      <c r="I117" s="64"/>
      <c r="J117" s="64"/>
      <c r="K117" s="64"/>
      <c r="L117" s="64"/>
      <c r="M117" s="64"/>
      <c r="N117" s="64"/>
      <c r="O117" s="64"/>
      <c r="P117" s="64"/>
      <c r="Q117" s="64"/>
    </row>
    <row r="118" spans="1:17" s="70" customFormat="1">
      <c r="A118" s="139">
        <v>107</v>
      </c>
      <c r="B118" s="140"/>
      <c r="C118" s="140"/>
      <c r="D118" s="142"/>
      <c r="E118" s="16" t="str">
        <f t="shared" si="6"/>
        <v/>
      </c>
      <c r="G118" s="71"/>
      <c r="H118" s="64"/>
      <c r="I118" s="64"/>
      <c r="J118" s="64"/>
      <c r="K118" s="64"/>
      <c r="L118" s="64"/>
      <c r="M118" s="64"/>
      <c r="N118" s="64"/>
      <c r="O118" s="64"/>
      <c r="P118" s="64"/>
      <c r="Q118" s="64"/>
    </row>
    <row r="119" spans="1:17" s="70" customFormat="1">
      <c r="A119" s="139">
        <v>108</v>
      </c>
      <c r="B119" s="140"/>
      <c r="C119" s="140"/>
      <c r="D119" s="142"/>
      <c r="E119" s="16" t="str">
        <f t="shared" si="6"/>
        <v/>
      </c>
      <c r="G119" s="71"/>
      <c r="H119" s="64"/>
      <c r="I119" s="64"/>
      <c r="J119" s="64"/>
      <c r="K119" s="64"/>
      <c r="L119" s="64"/>
      <c r="M119" s="64"/>
      <c r="N119" s="64"/>
      <c r="O119" s="64"/>
      <c r="P119" s="64"/>
      <c r="Q119" s="64"/>
    </row>
    <row r="120" spans="1:17" s="70" customFormat="1">
      <c r="A120" s="139">
        <v>109</v>
      </c>
      <c r="B120" s="140"/>
      <c r="C120" s="140"/>
      <c r="D120" s="142"/>
      <c r="E120" s="16" t="str">
        <f t="shared" si="6"/>
        <v/>
      </c>
      <c r="G120" s="71"/>
      <c r="H120" s="64"/>
      <c r="I120" s="64"/>
      <c r="J120" s="64"/>
      <c r="K120" s="64"/>
      <c r="L120" s="64"/>
      <c r="M120" s="64"/>
      <c r="N120" s="64"/>
      <c r="O120" s="64"/>
      <c r="P120" s="64"/>
      <c r="Q120" s="64"/>
    </row>
    <row r="121" spans="1:17" s="70" customFormat="1">
      <c r="A121" s="139">
        <v>110</v>
      </c>
      <c r="B121" s="140"/>
      <c r="C121" s="140"/>
      <c r="D121" s="142"/>
      <c r="E121" s="16" t="str">
        <f t="shared" si="6"/>
        <v/>
      </c>
      <c r="G121" s="71"/>
      <c r="H121" s="64"/>
      <c r="I121" s="64"/>
      <c r="J121" s="64"/>
      <c r="K121" s="64"/>
      <c r="L121" s="64"/>
      <c r="M121" s="64"/>
      <c r="N121" s="64"/>
      <c r="O121" s="64"/>
      <c r="P121" s="64"/>
      <c r="Q121" s="64"/>
    </row>
    <row r="122" spans="1:17" s="70" customFormat="1">
      <c r="A122" s="139">
        <v>111</v>
      </c>
      <c r="B122" s="140"/>
      <c r="C122" s="140"/>
      <c r="D122" s="142"/>
      <c r="E122" s="16" t="str">
        <f t="shared" si="6"/>
        <v/>
      </c>
      <c r="G122" s="71"/>
      <c r="H122" s="64"/>
      <c r="I122" s="64"/>
      <c r="J122" s="64"/>
      <c r="K122" s="64"/>
      <c r="L122" s="64"/>
      <c r="M122" s="64"/>
      <c r="N122" s="64"/>
      <c r="O122" s="64"/>
      <c r="P122" s="64"/>
      <c r="Q122" s="64"/>
    </row>
    <row r="123" spans="1:17" s="70" customFormat="1">
      <c r="A123" s="139">
        <v>112</v>
      </c>
      <c r="B123" s="140"/>
      <c r="C123" s="140"/>
      <c r="D123" s="142"/>
      <c r="E123" s="16" t="str">
        <f t="shared" si="6"/>
        <v/>
      </c>
      <c r="G123" s="71"/>
      <c r="H123" s="64"/>
      <c r="I123" s="64"/>
      <c r="J123" s="64"/>
      <c r="K123" s="64"/>
      <c r="L123" s="64"/>
      <c r="M123" s="64"/>
      <c r="N123" s="64"/>
      <c r="O123" s="64"/>
      <c r="P123" s="64"/>
      <c r="Q123" s="64"/>
    </row>
    <row r="124" spans="1:17" s="70" customFormat="1">
      <c r="A124" s="139">
        <v>113</v>
      </c>
      <c r="B124" s="140"/>
      <c r="C124" s="140"/>
      <c r="D124" s="142"/>
      <c r="E124" s="16" t="str">
        <f t="shared" si="6"/>
        <v/>
      </c>
      <c r="G124" s="71"/>
      <c r="H124" s="64"/>
      <c r="I124" s="64"/>
      <c r="J124" s="64"/>
      <c r="K124" s="64"/>
      <c r="L124" s="64"/>
      <c r="M124" s="64"/>
      <c r="N124" s="64"/>
      <c r="O124" s="64"/>
      <c r="P124" s="64"/>
      <c r="Q124" s="64"/>
    </row>
    <row r="125" spans="1:17" s="70" customFormat="1">
      <c r="A125" s="139">
        <v>114</v>
      </c>
      <c r="B125" s="140"/>
      <c r="C125" s="140"/>
      <c r="D125" s="142"/>
      <c r="E125" s="16" t="str">
        <f t="shared" si="6"/>
        <v/>
      </c>
      <c r="G125" s="71"/>
      <c r="H125" s="64"/>
      <c r="I125" s="64"/>
      <c r="J125" s="64"/>
      <c r="K125" s="64"/>
      <c r="L125" s="64"/>
      <c r="M125" s="64"/>
      <c r="N125" s="64"/>
      <c r="O125" s="64"/>
      <c r="P125" s="64"/>
      <c r="Q125" s="64"/>
    </row>
    <row r="126" spans="1:17" s="70" customFormat="1">
      <c r="A126" s="139">
        <v>115</v>
      </c>
      <c r="B126" s="140"/>
      <c r="C126" s="140"/>
      <c r="D126" s="142"/>
      <c r="E126" s="16" t="str">
        <f t="shared" si="6"/>
        <v/>
      </c>
      <c r="G126" s="71"/>
      <c r="H126" s="64"/>
      <c r="I126" s="64"/>
      <c r="J126" s="64"/>
      <c r="K126" s="64"/>
      <c r="L126" s="64"/>
      <c r="M126" s="64"/>
      <c r="N126" s="64"/>
      <c r="O126" s="64"/>
      <c r="P126" s="64"/>
      <c r="Q126" s="64"/>
    </row>
    <row r="127" spans="1:17" s="70" customFormat="1">
      <c r="A127" s="139">
        <v>116</v>
      </c>
      <c r="B127" s="140"/>
      <c r="C127" s="140"/>
      <c r="D127" s="142"/>
      <c r="E127" s="16" t="str">
        <f t="shared" si="6"/>
        <v/>
      </c>
      <c r="G127" s="71"/>
      <c r="H127" s="64"/>
      <c r="I127" s="64"/>
      <c r="J127" s="64"/>
      <c r="K127" s="64"/>
      <c r="L127" s="64"/>
      <c r="M127" s="64"/>
      <c r="N127" s="64"/>
      <c r="O127" s="64"/>
      <c r="P127" s="64"/>
      <c r="Q127" s="64"/>
    </row>
    <row r="128" spans="1:17" s="70" customFormat="1">
      <c r="A128" s="139">
        <v>117</v>
      </c>
      <c r="B128" s="140"/>
      <c r="C128" s="140"/>
      <c r="D128" s="142"/>
      <c r="E128" s="16" t="str">
        <f t="shared" si="6"/>
        <v/>
      </c>
      <c r="G128" s="71"/>
      <c r="H128" s="64"/>
      <c r="I128" s="64"/>
      <c r="J128" s="64"/>
      <c r="K128" s="64"/>
      <c r="L128" s="64"/>
      <c r="M128" s="64"/>
      <c r="N128" s="64"/>
      <c r="O128" s="64"/>
      <c r="P128" s="64"/>
      <c r="Q128" s="64"/>
    </row>
    <row r="129" spans="1:17" s="70" customFormat="1">
      <c r="A129" s="139">
        <v>118</v>
      </c>
      <c r="B129" s="140"/>
      <c r="C129" s="140"/>
      <c r="D129" s="142"/>
      <c r="E129" s="16" t="str">
        <f t="shared" si="6"/>
        <v/>
      </c>
      <c r="G129" s="71"/>
      <c r="H129" s="64"/>
      <c r="I129" s="64"/>
      <c r="J129" s="64"/>
      <c r="K129" s="64"/>
      <c r="L129" s="64"/>
      <c r="M129" s="64"/>
      <c r="N129" s="64"/>
      <c r="O129" s="64"/>
      <c r="P129" s="64"/>
      <c r="Q129" s="64"/>
    </row>
    <row r="130" spans="1:17" s="70" customFormat="1">
      <c r="A130" s="139">
        <v>119</v>
      </c>
      <c r="B130" s="140"/>
      <c r="C130" s="140"/>
      <c r="D130" s="142"/>
      <c r="E130" s="16" t="str">
        <f t="shared" si="6"/>
        <v/>
      </c>
      <c r="G130" s="71"/>
      <c r="H130" s="64"/>
      <c r="I130" s="64"/>
      <c r="J130" s="64"/>
      <c r="K130" s="64"/>
      <c r="L130" s="64"/>
      <c r="M130" s="64"/>
      <c r="N130" s="64"/>
      <c r="O130" s="64"/>
      <c r="P130" s="64"/>
      <c r="Q130" s="64"/>
    </row>
    <row r="131" spans="1:17" s="70" customFormat="1">
      <c r="A131" s="139">
        <v>120</v>
      </c>
      <c r="B131" s="140"/>
      <c r="C131" s="140"/>
      <c r="D131" s="142"/>
      <c r="E131" s="16" t="str">
        <f t="shared" si="6"/>
        <v/>
      </c>
      <c r="G131" s="71"/>
      <c r="H131" s="64"/>
      <c r="I131" s="64"/>
      <c r="J131" s="64"/>
      <c r="K131" s="64"/>
      <c r="L131" s="64"/>
      <c r="M131" s="64"/>
      <c r="N131" s="64"/>
      <c r="O131" s="64"/>
      <c r="P131" s="64"/>
      <c r="Q131" s="64"/>
    </row>
    <row r="132" spans="1:17" s="70" customFormat="1">
      <c r="A132" s="139">
        <v>121</v>
      </c>
      <c r="B132" s="140"/>
      <c r="C132" s="140"/>
      <c r="D132" s="142"/>
      <c r="E132" s="16" t="str">
        <f t="shared" si="6"/>
        <v/>
      </c>
      <c r="G132" s="71"/>
      <c r="H132" s="64"/>
      <c r="I132" s="64"/>
      <c r="J132" s="64"/>
      <c r="K132" s="64"/>
      <c r="L132" s="64"/>
      <c r="M132" s="64"/>
      <c r="N132" s="64"/>
      <c r="O132" s="64"/>
      <c r="P132" s="64"/>
      <c r="Q132" s="64"/>
    </row>
    <row r="133" spans="1:17" s="70" customFormat="1">
      <c r="A133" s="139">
        <v>122</v>
      </c>
      <c r="B133" s="140"/>
      <c r="C133" s="140"/>
      <c r="D133" s="142"/>
      <c r="E133" s="16" t="str">
        <f t="shared" si="6"/>
        <v/>
      </c>
      <c r="G133" s="71"/>
      <c r="H133" s="64"/>
      <c r="I133" s="64"/>
      <c r="J133" s="64"/>
      <c r="K133" s="64"/>
      <c r="L133" s="64"/>
      <c r="M133" s="64"/>
      <c r="N133" s="64"/>
      <c r="O133" s="64"/>
      <c r="P133" s="64"/>
      <c r="Q133" s="64"/>
    </row>
    <row r="134" spans="1:17" s="70" customFormat="1">
      <c r="A134" s="139">
        <v>123</v>
      </c>
      <c r="B134" s="140"/>
      <c r="C134" s="140"/>
      <c r="D134" s="142"/>
      <c r="E134" s="16" t="str">
        <f t="shared" si="6"/>
        <v/>
      </c>
      <c r="G134" s="71"/>
      <c r="H134" s="64"/>
      <c r="I134" s="64"/>
      <c r="J134" s="64"/>
      <c r="K134" s="64"/>
      <c r="L134" s="64"/>
      <c r="M134" s="64"/>
      <c r="N134" s="64"/>
      <c r="O134" s="64"/>
      <c r="P134" s="64"/>
      <c r="Q134" s="64"/>
    </row>
    <row r="135" spans="1:17" s="70" customFormat="1">
      <c r="A135" s="139">
        <v>124</v>
      </c>
      <c r="B135" s="140"/>
      <c r="C135" s="140"/>
      <c r="D135" s="142"/>
      <c r="E135" s="16" t="str">
        <f t="shared" si="6"/>
        <v/>
      </c>
      <c r="G135" s="71"/>
      <c r="H135" s="64"/>
      <c r="I135" s="64"/>
      <c r="J135" s="64"/>
      <c r="K135" s="64"/>
      <c r="L135" s="64"/>
      <c r="M135" s="64"/>
      <c r="N135" s="64"/>
      <c r="O135" s="64"/>
      <c r="P135" s="64"/>
      <c r="Q135" s="64"/>
    </row>
    <row r="136" spans="1:17" s="70" customFormat="1">
      <c r="A136" s="139">
        <v>125</v>
      </c>
      <c r="B136" s="140"/>
      <c r="C136" s="140"/>
      <c r="D136" s="142"/>
      <c r="E136" s="16" t="str">
        <f t="shared" si="6"/>
        <v/>
      </c>
      <c r="G136" s="71"/>
      <c r="H136" s="64"/>
      <c r="I136" s="64"/>
      <c r="J136" s="64"/>
      <c r="K136" s="64"/>
      <c r="L136" s="64"/>
      <c r="M136" s="64"/>
      <c r="N136" s="64"/>
      <c r="O136" s="64"/>
      <c r="P136" s="64"/>
      <c r="Q136" s="64"/>
    </row>
    <row r="137" spans="1:17" s="70" customFormat="1">
      <c r="A137" s="139">
        <v>126</v>
      </c>
      <c r="B137" s="140"/>
      <c r="C137" s="140"/>
      <c r="D137" s="142"/>
      <c r="E137" s="16" t="str">
        <f t="shared" si="6"/>
        <v/>
      </c>
      <c r="G137" s="71"/>
      <c r="H137" s="64"/>
      <c r="I137" s="64"/>
      <c r="J137" s="64"/>
      <c r="K137" s="64"/>
      <c r="L137" s="64"/>
      <c r="M137" s="64"/>
      <c r="N137" s="64"/>
      <c r="O137" s="64"/>
      <c r="P137" s="64"/>
      <c r="Q137" s="64"/>
    </row>
    <row r="138" spans="1:17" s="70" customFormat="1">
      <c r="A138" s="139">
        <v>127</v>
      </c>
      <c r="B138" s="140"/>
      <c r="C138" s="140"/>
      <c r="D138" s="142"/>
      <c r="E138" s="16" t="str">
        <f t="shared" si="6"/>
        <v/>
      </c>
      <c r="G138" s="71"/>
      <c r="H138" s="64"/>
      <c r="I138" s="64"/>
      <c r="J138" s="64"/>
      <c r="K138" s="64"/>
      <c r="L138" s="64"/>
      <c r="M138" s="64"/>
      <c r="N138" s="64"/>
      <c r="O138" s="64"/>
      <c r="P138" s="64"/>
      <c r="Q138" s="64"/>
    </row>
    <row r="139" spans="1:17" s="70" customFormat="1">
      <c r="A139" s="139">
        <v>128</v>
      </c>
      <c r="B139" s="140"/>
      <c r="C139" s="140"/>
      <c r="D139" s="142"/>
      <c r="E139" s="16" t="str">
        <f t="shared" si="6"/>
        <v/>
      </c>
      <c r="G139" s="71"/>
      <c r="H139" s="64"/>
      <c r="I139" s="64"/>
      <c r="J139" s="64"/>
      <c r="K139" s="64"/>
      <c r="L139" s="64"/>
      <c r="M139" s="64"/>
      <c r="N139" s="64"/>
      <c r="O139" s="64"/>
      <c r="P139" s="64"/>
      <c r="Q139" s="64"/>
    </row>
    <row r="140" spans="1:17" s="70" customFormat="1">
      <c r="A140" s="139">
        <v>129</v>
      </c>
      <c r="B140" s="140"/>
      <c r="C140" s="140"/>
      <c r="D140" s="142"/>
      <c r="E140" s="16" t="str">
        <f t="shared" ref="E140:E203" si="10">IF(OR($B140="",,$D140&lt;an_initial,$D140&gt;an_final),"",F140*5)</f>
        <v/>
      </c>
      <c r="G140" s="71"/>
      <c r="H140" s="64"/>
      <c r="I140" s="64"/>
      <c r="J140" s="64"/>
      <c r="K140" s="64"/>
      <c r="L140" s="64"/>
      <c r="M140" s="64"/>
      <c r="N140" s="64"/>
      <c r="O140" s="64"/>
      <c r="P140" s="64"/>
      <c r="Q140" s="64"/>
    </row>
    <row r="141" spans="1:17" s="70" customFormat="1">
      <c r="A141" s="139">
        <v>130</v>
      </c>
      <c r="B141" s="140"/>
      <c r="C141" s="140"/>
      <c r="D141" s="142"/>
      <c r="E141" s="16" t="str">
        <f t="shared" si="10"/>
        <v/>
      </c>
      <c r="G141" s="71"/>
      <c r="H141" s="64"/>
      <c r="I141" s="64"/>
      <c r="J141" s="64"/>
      <c r="K141" s="64"/>
      <c r="L141" s="64"/>
      <c r="M141" s="64"/>
      <c r="N141" s="64"/>
      <c r="O141" s="64"/>
      <c r="P141" s="64"/>
      <c r="Q141" s="64"/>
    </row>
    <row r="142" spans="1:17" s="70" customFormat="1">
      <c r="A142" s="139">
        <v>131</v>
      </c>
      <c r="B142" s="140"/>
      <c r="C142" s="140"/>
      <c r="D142" s="142"/>
      <c r="E142" s="16" t="str">
        <f t="shared" si="10"/>
        <v/>
      </c>
      <c r="G142" s="71"/>
      <c r="H142" s="64"/>
      <c r="I142" s="64"/>
      <c r="J142" s="64"/>
      <c r="K142" s="64"/>
      <c r="L142" s="64"/>
      <c r="M142" s="64"/>
      <c r="N142" s="64"/>
      <c r="O142" s="64"/>
      <c r="P142" s="64"/>
      <c r="Q142" s="64"/>
    </row>
    <row r="143" spans="1:17" s="70" customFormat="1">
      <c r="A143" s="139">
        <v>132</v>
      </c>
      <c r="B143" s="140"/>
      <c r="C143" s="140"/>
      <c r="D143" s="142"/>
      <c r="E143" s="16" t="str">
        <f t="shared" si="10"/>
        <v/>
      </c>
      <c r="G143" s="71"/>
      <c r="H143" s="64"/>
      <c r="I143" s="64"/>
      <c r="J143" s="64"/>
      <c r="K143" s="64"/>
      <c r="L143" s="64"/>
      <c r="M143" s="64"/>
      <c r="N143" s="64"/>
      <c r="O143" s="64"/>
      <c r="P143" s="64"/>
      <c r="Q143" s="64"/>
    </row>
    <row r="144" spans="1:17" s="70" customFormat="1">
      <c r="A144" s="139">
        <v>133</v>
      </c>
      <c r="B144" s="140"/>
      <c r="C144" s="140"/>
      <c r="D144" s="142"/>
      <c r="E144" s="16" t="str">
        <f t="shared" si="10"/>
        <v/>
      </c>
      <c r="G144" s="71"/>
      <c r="H144" s="64"/>
      <c r="I144" s="64"/>
      <c r="J144" s="64"/>
      <c r="K144" s="64"/>
      <c r="L144" s="64"/>
      <c r="M144" s="64"/>
      <c r="N144" s="64"/>
      <c r="O144" s="64"/>
      <c r="P144" s="64"/>
      <c r="Q144" s="64"/>
    </row>
    <row r="145" spans="1:17" s="70" customFormat="1">
      <c r="A145" s="139">
        <v>134</v>
      </c>
      <c r="B145" s="140"/>
      <c r="C145" s="140"/>
      <c r="D145" s="142"/>
      <c r="E145" s="16" t="str">
        <f t="shared" si="10"/>
        <v/>
      </c>
      <c r="G145" s="71"/>
      <c r="H145" s="64"/>
      <c r="I145" s="64"/>
      <c r="J145" s="64"/>
      <c r="K145" s="64"/>
      <c r="L145" s="64"/>
      <c r="M145" s="64"/>
      <c r="N145" s="64"/>
      <c r="O145" s="64"/>
      <c r="P145" s="64"/>
      <c r="Q145" s="64"/>
    </row>
    <row r="146" spans="1:17" s="70" customFormat="1">
      <c r="A146" s="139">
        <v>135</v>
      </c>
      <c r="B146" s="140"/>
      <c r="C146" s="140"/>
      <c r="D146" s="142"/>
      <c r="E146" s="16" t="str">
        <f t="shared" si="10"/>
        <v/>
      </c>
      <c r="G146" s="71"/>
      <c r="H146" s="64"/>
      <c r="I146" s="64"/>
      <c r="J146" s="64"/>
      <c r="K146" s="64"/>
      <c r="L146" s="64"/>
      <c r="M146" s="64"/>
      <c r="N146" s="64"/>
      <c r="O146" s="64"/>
      <c r="P146" s="64"/>
      <c r="Q146" s="64"/>
    </row>
    <row r="147" spans="1:17" s="70" customFormat="1">
      <c r="A147" s="139">
        <v>136</v>
      </c>
      <c r="B147" s="140"/>
      <c r="C147" s="140"/>
      <c r="D147" s="142"/>
      <c r="E147" s="16" t="str">
        <f t="shared" si="10"/>
        <v/>
      </c>
      <c r="G147" s="71"/>
      <c r="H147" s="64"/>
      <c r="I147" s="64"/>
      <c r="J147" s="64"/>
      <c r="K147" s="64"/>
      <c r="L147" s="64"/>
      <c r="M147" s="64"/>
      <c r="N147" s="64"/>
      <c r="O147" s="64"/>
      <c r="P147" s="64"/>
      <c r="Q147" s="64"/>
    </row>
    <row r="148" spans="1:17" s="70" customFormat="1">
      <c r="A148" s="139">
        <v>137</v>
      </c>
      <c r="B148" s="140"/>
      <c r="C148" s="140"/>
      <c r="D148" s="142"/>
      <c r="E148" s="16" t="str">
        <f t="shared" si="10"/>
        <v/>
      </c>
      <c r="G148" s="71"/>
      <c r="H148" s="64"/>
      <c r="I148" s="64"/>
      <c r="J148" s="64"/>
      <c r="K148" s="64"/>
      <c r="L148" s="64"/>
      <c r="M148" s="64"/>
      <c r="N148" s="64"/>
      <c r="O148" s="64"/>
      <c r="P148" s="64"/>
      <c r="Q148" s="64"/>
    </row>
    <row r="149" spans="1:17" s="70" customFormat="1">
      <c r="A149" s="139">
        <v>138</v>
      </c>
      <c r="B149" s="140"/>
      <c r="C149" s="140"/>
      <c r="D149" s="142"/>
      <c r="E149" s="16" t="str">
        <f t="shared" si="10"/>
        <v/>
      </c>
      <c r="G149" s="71"/>
      <c r="H149" s="64"/>
      <c r="I149" s="64"/>
      <c r="J149" s="64"/>
      <c r="K149" s="64"/>
      <c r="L149" s="64"/>
      <c r="M149" s="64"/>
      <c r="N149" s="64"/>
      <c r="O149" s="64"/>
      <c r="P149" s="64"/>
      <c r="Q149" s="64"/>
    </row>
    <row r="150" spans="1:17" s="70" customFormat="1">
      <c r="A150" s="139">
        <v>139</v>
      </c>
      <c r="B150" s="140"/>
      <c r="C150" s="140"/>
      <c r="D150" s="142"/>
      <c r="E150" s="16" t="str">
        <f t="shared" si="10"/>
        <v/>
      </c>
      <c r="G150" s="71"/>
      <c r="H150" s="64"/>
      <c r="I150" s="64"/>
      <c r="J150" s="64"/>
      <c r="K150" s="64"/>
      <c r="L150" s="64"/>
      <c r="M150" s="64"/>
      <c r="N150" s="64"/>
      <c r="O150" s="64"/>
      <c r="P150" s="64"/>
      <c r="Q150" s="64"/>
    </row>
    <row r="151" spans="1:17" s="70" customFormat="1">
      <c r="A151" s="139">
        <v>140</v>
      </c>
      <c r="B151" s="140"/>
      <c r="C151" s="140"/>
      <c r="D151" s="142"/>
      <c r="E151" s="16" t="str">
        <f t="shared" si="10"/>
        <v/>
      </c>
      <c r="G151" s="71"/>
      <c r="H151" s="64"/>
      <c r="I151" s="64"/>
      <c r="J151" s="64"/>
      <c r="K151" s="64"/>
      <c r="L151" s="64"/>
      <c r="M151" s="64"/>
      <c r="N151" s="64"/>
      <c r="O151" s="64"/>
      <c r="P151" s="64"/>
      <c r="Q151" s="64"/>
    </row>
    <row r="152" spans="1:17" s="70" customFormat="1">
      <c r="A152" s="139">
        <v>141</v>
      </c>
      <c r="B152" s="140"/>
      <c r="C152" s="140"/>
      <c r="D152" s="142"/>
      <c r="E152" s="16" t="str">
        <f t="shared" si="10"/>
        <v/>
      </c>
      <c r="G152" s="71"/>
      <c r="H152" s="64"/>
      <c r="I152" s="64"/>
      <c r="J152" s="64"/>
      <c r="K152" s="64"/>
      <c r="L152" s="64"/>
      <c r="M152" s="64"/>
      <c r="N152" s="64"/>
      <c r="O152" s="64"/>
      <c r="P152" s="64"/>
      <c r="Q152" s="64"/>
    </row>
    <row r="153" spans="1:17" s="70" customFormat="1">
      <c r="A153" s="139">
        <v>142</v>
      </c>
      <c r="B153" s="140"/>
      <c r="C153" s="140"/>
      <c r="D153" s="142"/>
      <c r="E153" s="16" t="str">
        <f t="shared" si="10"/>
        <v/>
      </c>
      <c r="G153" s="71"/>
      <c r="H153" s="64"/>
      <c r="I153" s="64"/>
      <c r="J153" s="64"/>
      <c r="K153" s="64"/>
      <c r="L153" s="64"/>
      <c r="M153" s="64"/>
      <c r="N153" s="64"/>
      <c r="O153" s="64"/>
      <c r="P153" s="64"/>
      <c r="Q153" s="64"/>
    </row>
    <row r="154" spans="1:17" s="70" customFormat="1">
      <c r="A154" s="139">
        <v>143</v>
      </c>
      <c r="B154" s="140"/>
      <c r="C154" s="140"/>
      <c r="D154" s="142"/>
      <c r="E154" s="16" t="str">
        <f t="shared" si="10"/>
        <v/>
      </c>
      <c r="G154" s="71"/>
      <c r="H154" s="64"/>
      <c r="I154" s="64"/>
      <c r="J154" s="64"/>
      <c r="K154" s="64"/>
      <c r="L154" s="64"/>
      <c r="M154" s="64"/>
      <c r="N154" s="64"/>
      <c r="O154" s="64"/>
      <c r="P154" s="64"/>
      <c r="Q154" s="64"/>
    </row>
    <row r="155" spans="1:17" s="70" customFormat="1">
      <c r="A155" s="139">
        <v>144</v>
      </c>
      <c r="B155" s="140"/>
      <c r="C155" s="140"/>
      <c r="D155" s="142"/>
      <c r="E155" s="16" t="str">
        <f t="shared" si="10"/>
        <v/>
      </c>
      <c r="G155" s="71"/>
      <c r="H155" s="64"/>
      <c r="I155" s="64"/>
      <c r="J155" s="64"/>
      <c r="K155" s="64"/>
      <c r="L155" s="64"/>
      <c r="M155" s="64"/>
      <c r="N155" s="64"/>
      <c r="O155" s="64"/>
      <c r="P155" s="64"/>
      <c r="Q155" s="64"/>
    </row>
    <row r="156" spans="1:17" s="70" customFormat="1">
      <c r="A156" s="139">
        <v>145</v>
      </c>
      <c r="B156" s="140"/>
      <c r="C156" s="140"/>
      <c r="D156" s="142"/>
      <c r="E156" s="16" t="str">
        <f t="shared" si="10"/>
        <v/>
      </c>
      <c r="G156" s="71"/>
      <c r="H156" s="64"/>
      <c r="I156" s="64"/>
      <c r="J156" s="64"/>
      <c r="K156" s="64"/>
      <c r="L156" s="64"/>
      <c r="M156" s="64"/>
      <c r="N156" s="64"/>
      <c r="O156" s="64"/>
      <c r="P156" s="64"/>
      <c r="Q156" s="64"/>
    </row>
    <row r="157" spans="1:17" s="70" customFormat="1">
      <c r="A157" s="139">
        <v>146</v>
      </c>
      <c r="B157" s="140"/>
      <c r="C157" s="140"/>
      <c r="D157" s="142"/>
      <c r="E157" s="16" t="str">
        <f t="shared" si="10"/>
        <v/>
      </c>
      <c r="G157" s="71"/>
      <c r="H157" s="64"/>
      <c r="I157" s="64"/>
      <c r="J157" s="64"/>
      <c r="K157" s="64"/>
      <c r="L157" s="64"/>
      <c r="M157" s="64"/>
      <c r="N157" s="64"/>
      <c r="O157" s="64"/>
      <c r="P157" s="64"/>
      <c r="Q157" s="64"/>
    </row>
    <row r="158" spans="1:17" s="70" customFormat="1">
      <c r="A158" s="139">
        <v>147</v>
      </c>
      <c r="B158" s="140"/>
      <c r="C158" s="140"/>
      <c r="D158" s="142"/>
      <c r="E158" s="16" t="str">
        <f t="shared" si="10"/>
        <v/>
      </c>
      <c r="G158" s="71"/>
      <c r="H158" s="64"/>
      <c r="I158" s="64"/>
      <c r="J158" s="64"/>
      <c r="K158" s="64"/>
      <c r="L158" s="64"/>
      <c r="M158" s="64"/>
      <c r="N158" s="64"/>
      <c r="O158" s="64"/>
      <c r="P158" s="64"/>
      <c r="Q158" s="64"/>
    </row>
    <row r="159" spans="1:17" s="70" customFormat="1">
      <c r="A159" s="139">
        <v>148</v>
      </c>
      <c r="B159" s="140"/>
      <c r="C159" s="140"/>
      <c r="D159" s="142"/>
      <c r="E159" s="16" t="str">
        <f t="shared" si="10"/>
        <v/>
      </c>
      <c r="G159" s="71"/>
      <c r="H159" s="64"/>
      <c r="I159" s="64"/>
      <c r="J159" s="64"/>
      <c r="K159" s="64"/>
      <c r="L159" s="64"/>
      <c r="M159" s="64"/>
      <c r="N159" s="64"/>
      <c r="O159" s="64"/>
      <c r="P159" s="64"/>
      <c r="Q159" s="64"/>
    </row>
    <row r="160" spans="1:17" s="70" customFormat="1">
      <c r="A160" s="139">
        <v>149</v>
      </c>
      <c r="B160" s="140"/>
      <c r="C160" s="140"/>
      <c r="D160" s="142"/>
      <c r="E160" s="16" t="str">
        <f t="shared" si="10"/>
        <v/>
      </c>
      <c r="G160" s="71"/>
      <c r="H160" s="64"/>
      <c r="I160" s="64"/>
      <c r="J160" s="64"/>
      <c r="K160" s="64"/>
      <c r="L160" s="64"/>
      <c r="M160" s="64"/>
      <c r="N160" s="64"/>
      <c r="O160" s="64"/>
      <c r="P160" s="64"/>
      <c r="Q160" s="64"/>
    </row>
    <row r="161" spans="1:17" s="70" customFormat="1">
      <c r="A161" s="139">
        <v>150</v>
      </c>
      <c r="B161" s="140"/>
      <c r="C161" s="140"/>
      <c r="D161" s="142"/>
      <c r="E161" s="16" t="str">
        <f t="shared" si="10"/>
        <v/>
      </c>
      <c r="G161" s="71"/>
      <c r="H161" s="64"/>
      <c r="I161" s="64"/>
      <c r="J161" s="64"/>
      <c r="K161" s="64"/>
      <c r="L161" s="64"/>
      <c r="M161" s="64"/>
      <c r="N161" s="64"/>
      <c r="O161" s="64"/>
      <c r="P161" s="64"/>
      <c r="Q161" s="64"/>
    </row>
    <row r="162" spans="1:17" s="70" customFormat="1">
      <c r="A162" s="139">
        <v>151</v>
      </c>
      <c r="B162" s="140"/>
      <c r="C162" s="140"/>
      <c r="D162" s="142"/>
      <c r="E162" s="16" t="str">
        <f t="shared" si="10"/>
        <v/>
      </c>
      <c r="G162" s="71"/>
      <c r="H162" s="64"/>
      <c r="I162" s="64"/>
      <c r="J162" s="64"/>
      <c r="K162" s="64"/>
      <c r="L162" s="64"/>
      <c r="M162" s="64"/>
      <c r="N162" s="64"/>
      <c r="O162" s="64"/>
      <c r="P162" s="64"/>
      <c r="Q162" s="64"/>
    </row>
    <row r="163" spans="1:17" s="70" customFormat="1">
      <c r="A163" s="139">
        <v>152</v>
      </c>
      <c r="B163" s="140"/>
      <c r="C163" s="140"/>
      <c r="D163" s="142"/>
      <c r="E163" s="16" t="str">
        <f t="shared" si="10"/>
        <v/>
      </c>
      <c r="G163" s="71"/>
      <c r="H163" s="64"/>
      <c r="I163" s="64"/>
      <c r="J163" s="64"/>
      <c r="K163" s="64"/>
      <c r="L163" s="64"/>
      <c r="M163" s="64"/>
      <c r="N163" s="64"/>
      <c r="O163" s="64"/>
      <c r="P163" s="64"/>
      <c r="Q163" s="64"/>
    </row>
    <row r="164" spans="1:17" s="70" customFormat="1">
      <c r="A164" s="139">
        <v>153</v>
      </c>
      <c r="B164" s="140"/>
      <c r="C164" s="140"/>
      <c r="D164" s="142"/>
      <c r="E164" s="16" t="str">
        <f t="shared" si="10"/>
        <v/>
      </c>
      <c r="G164" s="71"/>
      <c r="H164" s="64"/>
      <c r="I164" s="64"/>
      <c r="J164" s="64"/>
      <c r="K164" s="64"/>
      <c r="L164" s="64"/>
      <c r="M164" s="64"/>
      <c r="N164" s="64"/>
      <c r="O164" s="64"/>
      <c r="P164" s="64"/>
      <c r="Q164" s="64"/>
    </row>
    <row r="165" spans="1:17" s="70" customFormat="1">
      <c r="A165" s="139">
        <v>154</v>
      </c>
      <c r="B165" s="140"/>
      <c r="C165" s="140"/>
      <c r="D165" s="142"/>
      <c r="E165" s="16" t="str">
        <f t="shared" si="10"/>
        <v/>
      </c>
      <c r="G165" s="71"/>
      <c r="H165" s="64"/>
      <c r="I165" s="64"/>
      <c r="J165" s="64"/>
      <c r="K165" s="64"/>
      <c r="L165" s="64"/>
      <c r="M165" s="64"/>
      <c r="N165" s="64"/>
      <c r="O165" s="64"/>
      <c r="P165" s="64"/>
      <c r="Q165" s="64"/>
    </row>
    <row r="166" spans="1:17" s="70" customFormat="1">
      <c r="A166" s="139">
        <v>155</v>
      </c>
      <c r="B166" s="140"/>
      <c r="C166" s="140"/>
      <c r="D166" s="142"/>
      <c r="E166" s="16" t="str">
        <f t="shared" si="10"/>
        <v/>
      </c>
      <c r="G166" s="71"/>
      <c r="H166" s="64"/>
      <c r="I166" s="64"/>
      <c r="J166" s="64"/>
      <c r="K166" s="64"/>
      <c r="L166" s="64"/>
      <c r="M166" s="64"/>
      <c r="N166" s="64"/>
      <c r="O166" s="64"/>
      <c r="P166" s="64"/>
      <c r="Q166" s="64"/>
    </row>
    <row r="167" spans="1:17" s="70" customFormat="1">
      <c r="A167" s="139">
        <v>156</v>
      </c>
      <c r="B167" s="140"/>
      <c r="C167" s="140"/>
      <c r="D167" s="142"/>
      <c r="E167" s="16" t="str">
        <f t="shared" si="10"/>
        <v/>
      </c>
      <c r="G167" s="71"/>
      <c r="H167" s="64"/>
      <c r="I167" s="64"/>
      <c r="J167" s="64"/>
      <c r="K167" s="64"/>
      <c r="L167" s="64"/>
      <c r="M167" s="64"/>
      <c r="N167" s="64"/>
      <c r="O167" s="64"/>
      <c r="P167" s="64"/>
      <c r="Q167" s="64"/>
    </row>
    <row r="168" spans="1:17" s="70" customFormat="1">
      <c r="A168" s="139">
        <v>157</v>
      </c>
      <c r="B168" s="140"/>
      <c r="C168" s="140"/>
      <c r="D168" s="142"/>
      <c r="E168" s="16" t="str">
        <f t="shared" si="10"/>
        <v/>
      </c>
      <c r="G168" s="71"/>
      <c r="H168" s="64"/>
      <c r="I168" s="64"/>
      <c r="J168" s="64"/>
      <c r="K168" s="64"/>
      <c r="L168" s="64"/>
      <c r="M168" s="64"/>
      <c r="N168" s="64"/>
      <c r="O168" s="64"/>
      <c r="P168" s="64"/>
      <c r="Q168" s="64"/>
    </row>
    <row r="169" spans="1:17" s="70" customFormat="1">
      <c r="A169" s="139">
        <v>158</v>
      </c>
      <c r="B169" s="140"/>
      <c r="C169" s="140"/>
      <c r="D169" s="142"/>
      <c r="E169" s="16" t="str">
        <f t="shared" si="10"/>
        <v/>
      </c>
      <c r="G169" s="71"/>
      <c r="H169" s="64"/>
      <c r="I169" s="64"/>
      <c r="J169" s="64"/>
      <c r="K169" s="64"/>
      <c r="L169" s="64"/>
      <c r="M169" s="64"/>
      <c r="N169" s="64"/>
      <c r="O169" s="64"/>
      <c r="P169" s="64"/>
      <c r="Q169" s="64"/>
    </row>
    <row r="170" spans="1:17" s="70" customFormat="1">
      <c r="A170" s="139">
        <v>159</v>
      </c>
      <c r="B170" s="140"/>
      <c r="C170" s="140"/>
      <c r="D170" s="142"/>
      <c r="E170" s="16" t="str">
        <f t="shared" si="10"/>
        <v/>
      </c>
      <c r="G170" s="71"/>
      <c r="H170" s="64"/>
      <c r="I170" s="64"/>
      <c r="J170" s="64"/>
      <c r="K170" s="64"/>
      <c r="L170" s="64"/>
      <c r="M170" s="64"/>
      <c r="N170" s="64"/>
      <c r="O170" s="64"/>
      <c r="P170" s="64"/>
      <c r="Q170" s="64"/>
    </row>
    <row r="171" spans="1:17" s="70" customFormat="1">
      <c r="A171" s="139">
        <v>160</v>
      </c>
      <c r="B171" s="140"/>
      <c r="C171" s="140"/>
      <c r="D171" s="142"/>
      <c r="E171" s="16" t="str">
        <f t="shared" si="10"/>
        <v/>
      </c>
      <c r="G171" s="71"/>
      <c r="H171" s="64"/>
      <c r="I171" s="64"/>
      <c r="J171" s="64"/>
      <c r="K171" s="64"/>
      <c r="L171" s="64"/>
      <c r="M171" s="64"/>
      <c r="N171" s="64"/>
      <c r="O171" s="64"/>
      <c r="P171" s="64"/>
      <c r="Q171" s="64"/>
    </row>
    <row r="172" spans="1:17" s="70" customFormat="1">
      <c r="A172" s="139">
        <v>161</v>
      </c>
      <c r="B172" s="140"/>
      <c r="C172" s="140"/>
      <c r="D172" s="142"/>
      <c r="E172" s="16" t="str">
        <f t="shared" si="10"/>
        <v/>
      </c>
      <c r="G172" s="71"/>
      <c r="H172" s="64"/>
      <c r="I172" s="64"/>
      <c r="J172" s="64"/>
      <c r="K172" s="64"/>
      <c r="L172" s="64"/>
      <c r="M172" s="64"/>
      <c r="N172" s="64"/>
      <c r="O172" s="64"/>
      <c r="P172" s="64"/>
      <c r="Q172" s="64"/>
    </row>
    <row r="173" spans="1:17" s="70" customFormat="1">
      <c r="A173" s="139">
        <v>162</v>
      </c>
      <c r="B173" s="140"/>
      <c r="C173" s="140"/>
      <c r="D173" s="142"/>
      <c r="E173" s="16" t="str">
        <f t="shared" si="10"/>
        <v/>
      </c>
      <c r="G173" s="71"/>
      <c r="H173" s="64"/>
      <c r="I173" s="64"/>
      <c r="J173" s="64"/>
      <c r="K173" s="64"/>
      <c r="L173" s="64"/>
      <c r="M173" s="64"/>
      <c r="N173" s="64"/>
      <c r="O173" s="64"/>
      <c r="P173" s="64"/>
      <c r="Q173" s="64"/>
    </row>
    <row r="174" spans="1:17" s="70" customFormat="1">
      <c r="A174" s="139">
        <v>163</v>
      </c>
      <c r="B174" s="140"/>
      <c r="C174" s="140"/>
      <c r="D174" s="142"/>
      <c r="E174" s="16" t="str">
        <f t="shared" si="10"/>
        <v/>
      </c>
      <c r="G174" s="71"/>
      <c r="H174" s="64"/>
      <c r="I174" s="64"/>
      <c r="J174" s="64"/>
      <c r="K174" s="64"/>
      <c r="L174" s="64"/>
      <c r="M174" s="64"/>
      <c r="N174" s="64"/>
      <c r="O174" s="64"/>
      <c r="P174" s="64"/>
      <c r="Q174" s="64"/>
    </row>
    <row r="175" spans="1:17" s="70" customFormat="1">
      <c r="A175" s="139">
        <v>164</v>
      </c>
      <c r="B175" s="140"/>
      <c r="C175" s="140"/>
      <c r="D175" s="142"/>
      <c r="E175" s="16" t="str">
        <f t="shared" si="10"/>
        <v/>
      </c>
      <c r="G175" s="71"/>
      <c r="H175" s="64"/>
      <c r="I175" s="64"/>
      <c r="J175" s="64"/>
      <c r="K175" s="64"/>
      <c r="L175" s="64"/>
      <c r="M175" s="64"/>
      <c r="N175" s="64"/>
      <c r="O175" s="64"/>
      <c r="P175" s="64"/>
      <c r="Q175" s="64"/>
    </row>
    <row r="176" spans="1:17" s="70" customFormat="1">
      <c r="A176" s="139">
        <v>165</v>
      </c>
      <c r="B176" s="140"/>
      <c r="C176" s="140"/>
      <c r="D176" s="142"/>
      <c r="E176" s="16" t="str">
        <f t="shared" si="10"/>
        <v/>
      </c>
      <c r="G176" s="71"/>
      <c r="H176" s="64"/>
      <c r="I176" s="64"/>
      <c r="J176" s="64"/>
      <c r="K176" s="64"/>
      <c r="L176" s="64"/>
      <c r="M176" s="64"/>
      <c r="N176" s="64"/>
      <c r="O176" s="64"/>
      <c r="P176" s="64"/>
      <c r="Q176" s="64"/>
    </row>
    <row r="177" spans="1:17" s="70" customFormat="1">
      <c r="A177" s="139">
        <v>166</v>
      </c>
      <c r="B177" s="140"/>
      <c r="C177" s="140"/>
      <c r="D177" s="142"/>
      <c r="E177" s="16" t="str">
        <f t="shared" si="10"/>
        <v/>
      </c>
      <c r="G177" s="71"/>
      <c r="H177" s="64"/>
      <c r="I177" s="64"/>
      <c r="J177" s="64"/>
      <c r="K177" s="64"/>
      <c r="L177" s="64"/>
      <c r="M177" s="64"/>
      <c r="N177" s="64"/>
      <c r="O177" s="64"/>
      <c r="P177" s="64"/>
      <c r="Q177" s="64"/>
    </row>
    <row r="178" spans="1:17" s="70" customFormat="1">
      <c r="A178" s="139">
        <v>167</v>
      </c>
      <c r="B178" s="140"/>
      <c r="C178" s="140"/>
      <c r="D178" s="142"/>
      <c r="E178" s="16" t="str">
        <f t="shared" si="10"/>
        <v/>
      </c>
      <c r="G178" s="71"/>
      <c r="H178" s="64"/>
      <c r="I178" s="64"/>
      <c r="J178" s="64"/>
      <c r="K178" s="64"/>
      <c r="L178" s="64"/>
      <c r="M178" s="64"/>
      <c r="N178" s="64"/>
      <c r="O178" s="64"/>
      <c r="P178" s="64"/>
      <c r="Q178" s="64"/>
    </row>
    <row r="179" spans="1:17" s="70" customFormat="1">
      <c r="A179" s="139">
        <v>168</v>
      </c>
      <c r="B179" s="140"/>
      <c r="C179" s="140"/>
      <c r="D179" s="142"/>
      <c r="E179" s="16" t="str">
        <f t="shared" si="10"/>
        <v/>
      </c>
      <c r="G179" s="71"/>
      <c r="H179" s="64"/>
      <c r="I179" s="64"/>
      <c r="J179" s="64"/>
      <c r="K179" s="64"/>
      <c r="L179" s="64"/>
      <c r="M179" s="64"/>
      <c r="N179" s="64"/>
      <c r="O179" s="64"/>
      <c r="P179" s="64"/>
      <c r="Q179" s="64"/>
    </row>
    <row r="180" spans="1:17" s="70" customFormat="1">
      <c r="A180" s="139">
        <v>169</v>
      </c>
      <c r="B180" s="140"/>
      <c r="C180" s="140"/>
      <c r="D180" s="142"/>
      <c r="E180" s="16" t="str">
        <f t="shared" si="10"/>
        <v/>
      </c>
      <c r="G180" s="71"/>
      <c r="H180" s="64"/>
      <c r="I180" s="64"/>
      <c r="J180" s="64"/>
      <c r="K180" s="64"/>
      <c r="L180" s="64"/>
      <c r="M180" s="64"/>
      <c r="N180" s="64"/>
      <c r="O180" s="64"/>
      <c r="P180" s="64"/>
      <c r="Q180" s="64"/>
    </row>
    <row r="181" spans="1:17" s="70" customFormat="1">
      <c r="A181" s="139">
        <v>170</v>
      </c>
      <c r="B181" s="140"/>
      <c r="C181" s="140"/>
      <c r="D181" s="142"/>
      <c r="E181" s="16" t="str">
        <f t="shared" si="10"/>
        <v/>
      </c>
      <c r="G181" s="71"/>
      <c r="H181" s="64"/>
      <c r="I181" s="64"/>
      <c r="J181" s="64"/>
      <c r="K181" s="64"/>
      <c r="L181" s="64"/>
      <c r="M181" s="64"/>
      <c r="N181" s="64"/>
      <c r="O181" s="64"/>
      <c r="P181" s="64"/>
      <c r="Q181" s="64"/>
    </row>
    <row r="182" spans="1:17" s="70" customFormat="1">
      <c r="A182" s="139">
        <v>171</v>
      </c>
      <c r="B182" s="140"/>
      <c r="C182" s="140"/>
      <c r="D182" s="142"/>
      <c r="E182" s="16" t="str">
        <f t="shared" si="10"/>
        <v/>
      </c>
      <c r="G182" s="71"/>
      <c r="H182" s="64"/>
      <c r="I182" s="64"/>
      <c r="J182" s="64"/>
      <c r="K182" s="64"/>
      <c r="L182" s="64"/>
      <c r="M182" s="64"/>
      <c r="N182" s="64"/>
      <c r="O182" s="64"/>
      <c r="P182" s="64"/>
      <c r="Q182" s="64"/>
    </row>
    <row r="183" spans="1:17" s="70" customFormat="1">
      <c r="A183" s="139">
        <v>172</v>
      </c>
      <c r="B183" s="140"/>
      <c r="C183" s="140"/>
      <c r="D183" s="142"/>
      <c r="E183" s="16" t="str">
        <f t="shared" si="10"/>
        <v/>
      </c>
      <c r="G183" s="71"/>
      <c r="H183" s="64"/>
      <c r="I183" s="64"/>
      <c r="J183" s="64"/>
      <c r="K183" s="64"/>
      <c r="L183" s="64"/>
      <c r="M183" s="64"/>
      <c r="N183" s="64"/>
      <c r="O183" s="64"/>
      <c r="P183" s="64"/>
      <c r="Q183" s="64"/>
    </row>
    <row r="184" spans="1:17" s="70" customFormat="1">
      <c r="A184" s="139">
        <v>173</v>
      </c>
      <c r="B184" s="140"/>
      <c r="C184" s="140"/>
      <c r="D184" s="142"/>
      <c r="E184" s="16" t="str">
        <f t="shared" si="10"/>
        <v/>
      </c>
      <c r="G184" s="71"/>
      <c r="H184" s="64"/>
      <c r="I184" s="64"/>
      <c r="J184" s="64"/>
      <c r="K184" s="64"/>
      <c r="L184" s="64"/>
      <c r="M184" s="64"/>
      <c r="N184" s="64"/>
      <c r="O184" s="64"/>
      <c r="P184" s="64"/>
      <c r="Q184" s="64"/>
    </row>
    <row r="185" spans="1:17" s="70" customFormat="1">
      <c r="A185" s="139">
        <v>174</v>
      </c>
      <c r="B185" s="140"/>
      <c r="C185" s="140"/>
      <c r="D185" s="142"/>
      <c r="E185" s="16" t="str">
        <f t="shared" si="10"/>
        <v/>
      </c>
      <c r="G185" s="71"/>
      <c r="H185" s="64"/>
      <c r="I185" s="64"/>
      <c r="J185" s="64"/>
      <c r="K185" s="64"/>
      <c r="L185" s="64"/>
      <c r="M185" s="64"/>
      <c r="N185" s="64"/>
      <c r="O185" s="64"/>
      <c r="P185" s="64"/>
      <c r="Q185" s="64"/>
    </row>
    <row r="186" spans="1:17" s="70" customFormat="1">
      <c r="A186" s="139">
        <v>175</v>
      </c>
      <c r="B186" s="140"/>
      <c r="C186" s="140"/>
      <c r="D186" s="142"/>
      <c r="E186" s="16" t="str">
        <f t="shared" si="10"/>
        <v/>
      </c>
      <c r="G186" s="71"/>
      <c r="H186" s="64"/>
      <c r="I186" s="64"/>
      <c r="J186" s="64"/>
      <c r="K186" s="64"/>
      <c r="L186" s="64"/>
      <c r="M186" s="64"/>
      <c r="N186" s="64"/>
      <c r="O186" s="64"/>
      <c r="P186" s="64"/>
      <c r="Q186" s="64"/>
    </row>
    <row r="187" spans="1:17" s="70" customFormat="1">
      <c r="A187" s="139">
        <v>176</v>
      </c>
      <c r="B187" s="140"/>
      <c r="C187" s="140"/>
      <c r="D187" s="142"/>
      <c r="E187" s="16" t="str">
        <f t="shared" si="10"/>
        <v/>
      </c>
      <c r="G187" s="71"/>
      <c r="H187" s="64"/>
      <c r="I187" s="64"/>
      <c r="J187" s="64"/>
      <c r="K187" s="64"/>
      <c r="L187" s="64"/>
      <c r="M187" s="64"/>
      <c r="N187" s="64"/>
      <c r="O187" s="64"/>
      <c r="P187" s="64"/>
      <c r="Q187" s="64"/>
    </row>
    <row r="188" spans="1:17" s="70" customFormat="1">
      <c r="A188" s="139">
        <v>177</v>
      </c>
      <c r="B188" s="140"/>
      <c r="C188" s="140"/>
      <c r="D188" s="142"/>
      <c r="E188" s="16" t="str">
        <f t="shared" si="10"/>
        <v/>
      </c>
      <c r="G188" s="71"/>
      <c r="H188" s="64"/>
      <c r="I188" s="64"/>
      <c r="J188" s="64"/>
      <c r="K188" s="64"/>
      <c r="L188" s="64"/>
      <c r="M188" s="64"/>
      <c r="N188" s="64"/>
      <c r="O188" s="64"/>
      <c r="P188" s="64"/>
      <c r="Q188" s="64"/>
    </row>
    <row r="189" spans="1:17" s="70" customFormat="1">
      <c r="A189" s="139">
        <v>178</v>
      </c>
      <c r="B189" s="140"/>
      <c r="C189" s="140"/>
      <c r="D189" s="142"/>
      <c r="E189" s="16" t="str">
        <f t="shared" si="10"/>
        <v/>
      </c>
      <c r="G189" s="71"/>
      <c r="H189" s="64"/>
      <c r="I189" s="64"/>
      <c r="J189" s="64"/>
      <c r="K189" s="64"/>
      <c r="L189" s="64"/>
      <c r="M189" s="64"/>
      <c r="N189" s="64"/>
      <c r="O189" s="64"/>
      <c r="P189" s="64"/>
      <c r="Q189" s="64"/>
    </row>
    <row r="190" spans="1:17" s="70" customFormat="1">
      <c r="A190" s="139">
        <v>179</v>
      </c>
      <c r="B190" s="140"/>
      <c r="C190" s="140"/>
      <c r="D190" s="142"/>
      <c r="E190" s="16" t="str">
        <f t="shared" si="10"/>
        <v/>
      </c>
      <c r="G190" s="71"/>
      <c r="H190" s="64"/>
      <c r="I190" s="64"/>
      <c r="J190" s="64"/>
      <c r="K190" s="64"/>
      <c r="L190" s="64"/>
      <c r="M190" s="64"/>
      <c r="N190" s="64"/>
      <c r="O190" s="64"/>
      <c r="P190" s="64"/>
      <c r="Q190" s="64"/>
    </row>
    <row r="191" spans="1:17" s="70" customFormat="1">
      <c r="A191" s="139">
        <v>180</v>
      </c>
      <c r="B191" s="140"/>
      <c r="C191" s="140"/>
      <c r="D191" s="142"/>
      <c r="E191" s="16" t="str">
        <f t="shared" si="10"/>
        <v/>
      </c>
      <c r="G191" s="71"/>
      <c r="H191" s="64"/>
      <c r="I191" s="64"/>
      <c r="J191" s="64"/>
      <c r="K191" s="64"/>
      <c r="L191" s="64"/>
      <c r="M191" s="64"/>
      <c r="N191" s="64"/>
      <c r="O191" s="64"/>
      <c r="P191" s="64"/>
      <c r="Q191" s="64"/>
    </row>
    <row r="192" spans="1:17" s="70" customFormat="1">
      <c r="A192" s="139">
        <v>181</v>
      </c>
      <c r="B192" s="140"/>
      <c r="C192" s="140"/>
      <c r="D192" s="142"/>
      <c r="E192" s="16" t="str">
        <f t="shared" si="10"/>
        <v/>
      </c>
      <c r="G192" s="71"/>
      <c r="H192" s="64"/>
      <c r="I192" s="64"/>
      <c r="J192" s="64"/>
      <c r="K192" s="64"/>
      <c r="L192" s="64"/>
      <c r="M192" s="64"/>
      <c r="N192" s="64"/>
      <c r="O192" s="64"/>
      <c r="P192" s="64"/>
      <c r="Q192" s="64"/>
    </row>
    <row r="193" spans="1:17" s="70" customFormat="1">
      <c r="A193" s="139">
        <v>182</v>
      </c>
      <c r="B193" s="140"/>
      <c r="C193" s="140"/>
      <c r="D193" s="142"/>
      <c r="E193" s="16" t="str">
        <f t="shared" si="10"/>
        <v/>
      </c>
      <c r="G193" s="71"/>
      <c r="H193" s="64"/>
      <c r="I193" s="64"/>
      <c r="J193" s="64"/>
      <c r="K193" s="64"/>
      <c r="L193" s="64"/>
      <c r="M193" s="64"/>
      <c r="N193" s="64"/>
      <c r="O193" s="64"/>
      <c r="P193" s="64"/>
      <c r="Q193" s="64"/>
    </row>
    <row r="194" spans="1:17" s="70" customFormat="1">
      <c r="A194" s="139">
        <v>183</v>
      </c>
      <c r="B194" s="140"/>
      <c r="C194" s="140"/>
      <c r="D194" s="142"/>
      <c r="E194" s="16" t="str">
        <f t="shared" si="10"/>
        <v/>
      </c>
      <c r="G194" s="71"/>
      <c r="H194" s="64"/>
      <c r="I194" s="64"/>
      <c r="J194" s="64"/>
      <c r="K194" s="64"/>
      <c r="L194" s="64"/>
      <c r="M194" s="64"/>
      <c r="N194" s="64"/>
      <c r="O194" s="64"/>
      <c r="P194" s="64"/>
      <c r="Q194" s="64"/>
    </row>
    <row r="195" spans="1:17" s="70" customFormat="1">
      <c r="A195" s="139">
        <v>184</v>
      </c>
      <c r="B195" s="140"/>
      <c r="C195" s="140"/>
      <c r="D195" s="142"/>
      <c r="E195" s="16" t="str">
        <f t="shared" si="10"/>
        <v/>
      </c>
      <c r="G195" s="71"/>
      <c r="H195" s="64"/>
      <c r="I195" s="64"/>
      <c r="J195" s="64"/>
      <c r="K195" s="64"/>
      <c r="L195" s="64"/>
      <c r="M195" s="64"/>
      <c r="N195" s="64"/>
      <c r="O195" s="64"/>
      <c r="P195" s="64"/>
      <c r="Q195" s="64"/>
    </row>
    <row r="196" spans="1:17" s="70" customFormat="1">
      <c r="A196" s="139">
        <v>185</v>
      </c>
      <c r="B196" s="140"/>
      <c r="C196" s="140"/>
      <c r="D196" s="142"/>
      <c r="E196" s="16" t="str">
        <f t="shared" si="10"/>
        <v/>
      </c>
      <c r="G196" s="71"/>
      <c r="H196" s="64"/>
      <c r="I196" s="64"/>
      <c r="J196" s="64"/>
      <c r="K196" s="64"/>
      <c r="L196" s="64"/>
      <c r="M196" s="64"/>
      <c r="N196" s="64"/>
      <c r="O196" s="64"/>
      <c r="P196" s="64"/>
      <c r="Q196" s="64"/>
    </row>
    <row r="197" spans="1:17" s="70" customFormat="1">
      <c r="A197" s="139">
        <v>186</v>
      </c>
      <c r="B197" s="140"/>
      <c r="C197" s="140"/>
      <c r="D197" s="142"/>
      <c r="E197" s="16" t="str">
        <f t="shared" si="10"/>
        <v/>
      </c>
      <c r="G197" s="71"/>
      <c r="H197" s="64"/>
      <c r="I197" s="64"/>
      <c r="J197" s="64"/>
      <c r="K197" s="64"/>
      <c r="L197" s="64"/>
      <c r="M197" s="64"/>
      <c r="N197" s="64"/>
      <c r="O197" s="64"/>
      <c r="P197" s="64"/>
      <c r="Q197" s="64"/>
    </row>
    <row r="198" spans="1:17" s="70" customFormat="1">
      <c r="A198" s="139">
        <v>187</v>
      </c>
      <c r="B198" s="140"/>
      <c r="C198" s="140"/>
      <c r="D198" s="142"/>
      <c r="E198" s="16" t="str">
        <f t="shared" si="10"/>
        <v/>
      </c>
      <c r="G198" s="71"/>
      <c r="H198" s="64"/>
      <c r="I198" s="64"/>
      <c r="J198" s="64"/>
      <c r="K198" s="64"/>
      <c r="L198" s="64"/>
      <c r="M198" s="64"/>
      <c r="N198" s="64"/>
      <c r="O198" s="64"/>
      <c r="P198" s="64"/>
      <c r="Q198" s="64"/>
    </row>
    <row r="199" spans="1:17" s="70" customFormat="1">
      <c r="A199" s="139">
        <v>188</v>
      </c>
      <c r="B199" s="140"/>
      <c r="C199" s="140"/>
      <c r="D199" s="142"/>
      <c r="E199" s="16" t="str">
        <f t="shared" si="10"/>
        <v/>
      </c>
      <c r="G199" s="71"/>
      <c r="H199" s="64"/>
      <c r="I199" s="64"/>
      <c r="J199" s="64"/>
      <c r="K199" s="64"/>
      <c r="L199" s="64"/>
      <c r="M199" s="64"/>
      <c r="N199" s="64"/>
      <c r="O199" s="64"/>
      <c r="P199" s="64"/>
      <c r="Q199" s="64"/>
    </row>
    <row r="200" spans="1:17" s="70" customFormat="1">
      <c r="A200" s="139">
        <v>189</v>
      </c>
      <c r="B200" s="140"/>
      <c r="C200" s="140"/>
      <c r="D200" s="142"/>
      <c r="E200" s="16" t="str">
        <f t="shared" si="10"/>
        <v/>
      </c>
      <c r="G200" s="71"/>
      <c r="H200" s="64"/>
      <c r="I200" s="64"/>
      <c r="J200" s="64"/>
      <c r="K200" s="64"/>
      <c r="L200" s="64"/>
      <c r="M200" s="64"/>
      <c r="N200" s="64"/>
      <c r="O200" s="64"/>
      <c r="P200" s="64"/>
      <c r="Q200" s="64"/>
    </row>
    <row r="201" spans="1:17" s="70" customFormat="1">
      <c r="A201" s="139">
        <v>190</v>
      </c>
      <c r="B201" s="140"/>
      <c r="C201" s="140"/>
      <c r="D201" s="142"/>
      <c r="E201" s="16" t="str">
        <f t="shared" si="10"/>
        <v/>
      </c>
      <c r="G201" s="71"/>
      <c r="H201" s="64"/>
      <c r="I201" s="64"/>
      <c r="J201" s="64"/>
      <c r="K201" s="64"/>
      <c r="L201" s="64"/>
      <c r="M201" s="64"/>
      <c r="N201" s="64"/>
      <c r="O201" s="64"/>
      <c r="P201" s="64"/>
      <c r="Q201" s="64"/>
    </row>
    <row r="202" spans="1:17" s="70" customFormat="1">
      <c r="A202" s="139">
        <v>191</v>
      </c>
      <c r="B202" s="140"/>
      <c r="C202" s="140"/>
      <c r="D202" s="142"/>
      <c r="E202" s="16" t="str">
        <f t="shared" si="10"/>
        <v/>
      </c>
      <c r="G202" s="71"/>
      <c r="H202" s="64"/>
      <c r="I202" s="64"/>
      <c r="J202" s="64"/>
      <c r="K202" s="64"/>
      <c r="L202" s="64"/>
      <c r="M202" s="64"/>
      <c r="N202" s="64"/>
      <c r="O202" s="64"/>
      <c r="P202" s="64"/>
      <c r="Q202" s="64"/>
    </row>
    <row r="203" spans="1:17" s="70" customFormat="1">
      <c r="A203" s="139">
        <v>192</v>
      </c>
      <c r="B203" s="140"/>
      <c r="C203" s="140"/>
      <c r="D203" s="142"/>
      <c r="E203" s="16" t="str">
        <f t="shared" si="10"/>
        <v/>
      </c>
      <c r="G203" s="71"/>
      <c r="H203" s="64"/>
      <c r="I203" s="64"/>
      <c r="J203" s="64"/>
      <c r="K203" s="64"/>
      <c r="L203" s="64"/>
      <c r="M203" s="64"/>
      <c r="N203" s="64"/>
      <c r="O203" s="64"/>
      <c r="P203" s="64"/>
      <c r="Q203" s="64"/>
    </row>
    <row r="204" spans="1:17" s="70" customFormat="1">
      <c r="A204" s="139">
        <v>193</v>
      </c>
      <c r="B204" s="140"/>
      <c r="C204" s="140"/>
      <c r="D204" s="142"/>
      <c r="E204" s="16" t="str">
        <f t="shared" ref="E204:E261" si="11">IF(OR($B204="",,$D204&lt;an_initial,$D204&gt;an_final),"",F204*5)</f>
        <v/>
      </c>
      <c r="G204" s="71"/>
      <c r="H204" s="64"/>
      <c r="I204" s="64"/>
      <c r="J204" s="64"/>
      <c r="K204" s="64"/>
      <c r="L204" s="64"/>
      <c r="M204" s="64"/>
      <c r="N204" s="64"/>
      <c r="O204" s="64"/>
      <c r="P204" s="64"/>
      <c r="Q204" s="64"/>
    </row>
    <row r="205" spans="1:17" s="70" customFormat="1">
      <c r="A205" s="139">
        <v>194</v>
      </c>
      <c r="B205" s="140"/>
      <c r="C205" s="140"/>
      <c r="D205" s="142"/>
      <c r="E205" s="16" t="str">
        <f t="shared" si="11"/>
        <v/>
      </c>
      <c r="G205" s="71"/>
      <c r="H205" s="64"/>
      <c r="I205" s="64"/>
      <c r="J205" s="64"/>
      <c r="K205" s="64"/>
      <c r="L205" s="64"/>
      <c r="M205" s="64"/>
      <c r="N205" s="64"/>
      <c r="O205" s="64"/>
      <c r="P205" s="64"/>
      <c r="Q205" s="64"/>
    </row>
    <row r="206" spans="1:17" s="70" customFormat="1">
      <c r="A206" s="139">
        <v>195</v>
      </c>
      <c r="B206" s="140"/>
      <c r="C206" s="140"/>
      <c r="D206" s="142"/>
      <c r="E206" s="16" t="str">
        <f t="shared" si="11"/>
        <v/>
      </c>
      <c r="G206" s="71"/>
      <c r="H206" s="64"/>
      <c r="I206" s="64"/>
      <c r="J206" s="64"/>
      <c r="K206" s="64"/>
      <c r="L206" s="64"/>
      <c r="M206" s="64"/>
      <c r="N206" s="64"/>
      <c r="O206" s="64"/>
      <c r="P206" s="64"/>
      <c r="Q206" s="64"/>
    </row>
    <row r="207" spans="1:17" s="70" customFormat="1">
      <c r="A207" s="139">
        <v>196</v>
      </c>
      <c r="B207" s="140"/>
      <c r="C207" s="140"/>
      <c r="D207" s="142"/>
      <c r="E207" s="16" t="str">
        <f t="shared" si="11"/>
        <v/>
      </c>
      <c r="G207" s="71"/>
      <c r="H207" s="64"/>
      <c r="I207" s="64"/>
      <c r="J207" s="64"/>
      <c r="K207" s="64"/>
      <c r="L207" s="64"/>
      <c r="M207" s="64"/>
      <c r="N207" s="64"/>
      <c r="O207" s="64"/>
      <c r="P207" s="64"/>
      <c r="Q207" s="64"/>
    </row>
    <row r="208" spans="1:17" s="70" customFormat="1">
      <c r="A208" s="139">
        <v>197</v>
      </c>
      <c r="B208" s="140"/>
      <c r="C208" s="140"/>
      <c r="D208" s="142"/>
      <c r="E208" s="16" t="str">
        <f t="shared" si="11"/>
        <v/>
      </c>
      <c r="G208" s="71"/>
      <c r="H208" s="64"/>
      <c r="I208" s="64"/>
      <c r="J208" s="64"/>
      <c r="K208" s="64"/>
      <c r="L208" s="64"/>
      <c r="M208" s="64"/>
      <c r="N208" s="64"/>
      <c r="O208" s="64"/>
      <c r="P208" s="64"/>
      <c r="Q208" s="64"/>
    </row>
    <row r="209" spans="1:17" s="70" customFormat="1">
      <c r="A209" s="139">
        <v>198</v>
      </c>
      <c r="B209" s="140"/>
      <c r="C209" s="140"/>
      <c r="D209" s="142"/>
      <c r="E209" s="16" t="str">
        <f t="shared" si="11"/>
        <v/>
      </c>
      <c r="G209" s="71"/>
      <c r="H209" s="64"/>
      <c r="I209" s="64"/>
      <c r="J209" s="64"/>
      <c r="K209" s="64"/>
      <c r="L209" s="64"/>
      <c r="M209" s="64"/>
      <c r="N209" s="64"/>
      <c r="O209" s="64"/>
      <c r="P209" s="64"/>
      <c r="Q209" s="64"/>
    </row>
    <row r="210" spans="1:17" s="70" customFormat="1">
      <c r="A210" s="139">
        <v>199</v>
      </c>
      <c r="B210" s="140"/>
      <c r="C210" s="140"/>
      <c r="D210" s="142"/>
      <c r="E210" s="16" t="str">
        <f t="shared" si="11"/>
        <v/>
      </c>
      <c r="G210" s="71"/>
      <c r="H210" s="64"/>
      <c r="I210" s="64"/>
      <c r="J210" s="64"/>
      <c r="K210" s="64"/>
      <c r="L210" s="64"/>
      <c r="M210" s="64"/>
      <c r="N210" s="64"/>
      <c r="O210" s="64"/>
      <c r="P210" s="64"/>
      <c r="Q210" s="64"/>
    </row>
    <row r="211" spans="1:17" s="70" customFormat="1">
      <c r="A211" s="139">
        <v>200</v>
      </c>
      <c r="B211" s="140"/>
      <c r="C211" s="140"/>
      <c r="D211" s="142"/>
      <c r="E211" s="16" t="str">
        <f t="shared" si="11"/>
        <v/>
      </c>
      <c r="G211" s="71"/>
      <c r="H211" s="64"/>
      <c r="I211" s="64"/>
      <c r="J211" s="64"/>
      <c r="K211" s="64"/>
      <c r="L211" s="64"/>
      <c r="M211" s="64"/>
      <c r="N211" s="64"/>
      <c r="O211" s="64"/>
      <c r="P211" s="64"/>
      <c r="Q211" s="64"/>
    </row>
    <row r="212" spans="1:17" s="70" customFormat="1">
      <c r="A212" s="139">
        <v>201</v>
      </c>
      <c r="B212" s="140"/>
      <c r="C212" s="140"/>
      <c r="D212" s="142"/>
      <c r="E212" s="16" t="str">
        <f t="shared" si="11"/>
        <v/>
      </c>
      <c r="G212" s="71"/>
      <c r="H212" s="64"/>
      <c r="I212" s="64"/>
      <c r="J212" s="64"/>
      <c r="K212" s="64"/>
      <c r="L212" s="64"/>
      <c r="M212" s="64"/>
      <c r="N212" s="64"/>
      <c r="O212" s="64"/>
      <c r="P212" s="64"/>
      <c r="Q212" s="64"/>
    </row>
    <row r="213" spans="1:17" s="70" customFormat="1">
      <c r="A213" s="139">
        <v>202</v>
      </c>
      <c r="B213" s="140"/>
      <c r="C213" s="140"/>
      <c r="D213" s="142"/>
      <c r="E213" s="16" t="str">
        <f t="shared" si="11"/>
        <v/>
      </c>
      <c r="G213" s="71"/>
      <c r="H213" s="64"/>
      <c r="I213" s="64"/>
      <c r="J213" s="64"/>
      <c r="K213" s="64"/>
      <c r="L213" s="64"/>
      <c r="M213" s="64"/>
      <c r="N213" s="64"/>
      <c r="O213" s="64"/>
      <c r="P213" s="64"/>
      <c r="Q213" s="64"/>
    </row>
    <row r="214" spans="1:17" s="70" customFormat="1">
      <c r="A214" s="139">
        <v>203</v>
      </c>
      <c r="B214" s="140"/>
      <c r="C214" s="140"/>
      <c r="D214" s="142"/>
      <c r="E214" s="16" t="str">
        <f t="shared" si="11"/>
        <v/>
      </c>
      <c r="G214" s="71"/>
      <c r="H214" s="64"/>
      <c r="I214" s="64"/>
      <c r="J214" s="64"/>
      <c r="K214" s="64"/>
      <c r="L214" s="64"/>
      <c r="M214" s="64"/>
      <c r="N214" s="64"/>
      <c r="O214" s="64"/>
      <c r="P214" s="64"/>
      <c r="Q214" s="64"/>
    </row>
    <row r="215" spans="1:17" s="70" customFormat="1">
      <c r="A215" s="139">
        <v>204</v>
      </c>
      <c r="B215" s="140"/>
      <c r="C215" s="140"/>
      <c r="D215" s="142"/>
      <c r="E215" s="16" t="str">
        <f t="shared" si="11"/>
        <v/>
      </c>
      <c r="G215" s="71"/>
      <c r="H215" s="64"/>
      <c r="I215" s="64"/>
      <c r="J215" s="64"/>
      <c r="K215" s="64"/>
      <c r="L215" s="64"/>
      <c r="M215" s="64"/>
      <c r="N215" s="64"/>
      <c r="O215" s="64"/>
      <c r="P215" s="64"/>
      <c r="Q215" s="64"/>
    </row>
    <row r="216" spans="1:17" s="70" customFormat="1">
      <c r="A216" s="139">
        <v>205</v>
      </c>
      <c r="B216" s="140"/>
      <c r="C216" s="140"/>
      <c r="D216" s="142"/>
      <c r="E216" s="16" t="str">
        <f t="shared" si="11"/>
        <v/>
      </c>
      <c r="G216" s="71"/>
      <c r="H216" s="64"/>
      <c r="I216" s="64"/>
      <c r="J216" s="64"/>
      <c r="K216" s="64"/>
      <c r="L216" s="64"/>
      <c r="M216" s="64"/>
      <c r="N216" s="64"/>
      <c r="O216" s="64"/>
      <c r="P216" s="64"/>
      <c r="Q216" s="64"/>
    </row>
    <row r="217" spans="1:17" s="70" customFormat="1">
      <c r="A217" s="139">
        <v>206</v>
      </c>
      <c r="B217" s="140"/>
      <c r="C217" s="140"/>
      <c r="D217" s="142"/>
      <c r="E217" s="16" t="str">
        <f t="shared" si="11"/>
        <v/>
      </c>
      <c r="G217" s="71"/>
      <c r="H217" s="64"/>
      <c r="I217" s="64"/>
      <c r="J217" s="64"/>
      <c r="K217" s="64"/>
      <c r="L217" s="64"/>
      <c r="M217" s="64"/>
      <c r="N217" s="64"/>
      <c r="O217" s="64"/>
      <c r="P217" s="64"/>
      <c r="Q217" s="64"/>
    </row>
    <row r="218" spans="1:17" s="70" customFormat="1">
      <c r="A218" s="139">
        <v>207</v>
      </c>
      <c r="B218" s="140"/>
      <c r="C218" s="140"/>
      <c r="D218" s="142"/>
      <c r="E218" s="16" t="str">
        <f t="shared" si="11"/>
        <v/>
      </c>
      <c r="G218" s="71"/>
      <c r="H218" s="64"/>
      <c r="I218" s="64"/>
      <c r="J218" s="64"/>
      <c r="K218" s="64"/>
      <c r="L218" s="64"/>
      <c r="M218" s="64"/>
      <c r="N218" s="64"/>
      <c r="O218" s="64"/>
      <c r="P218" s="64"/>
      <c r="Q218" s="64"/>
    </row>
    <row r="219" spans="1:17" s="70" customFormat="1">
      <c r="A219" s="139">
        <v>208</v>
      </c>
      <c r="B219" s="140"/>
      <c r="C219" s="140"/>
      <c r="D219" s="142"/>
      <c r="E219" s="16" t="str">
        <f t="shared" si="11"/>
        <v/>
      </c>
      <c r="G219" s="71"/>
      <c r="H219" s="64"/>
      <c r="I219" s="64"/>
      <c r="J219" s="64"/>
      <c r="K219" s="64"/>
      <c r="L219" s="64"/>
      <c r="M219" s="64"/>
      <c r="N219" s="64"/>
      <c r="O219" s="64"/>
      <c r="P219" s="64"/>
      <c r="Q219" s="64"/>
    </row>
    <row r="220" spans="1:17" s="70" customFormat="1">
      <c r="A220" s="139">
        <v>209</v>
      </c>
      <c r="B220" s="140"/>
      <c r="C220" s="140"/>
      <c r="D220" s="142"/>
      <c r="E220" s="16" t="str">
        <f t="shared" si="11"/>
        <v/>
      </c>
      <c r="G220" s="71"/>
      <c r="H220" s="64"/>
      <c r="I220" s="64"/>
      <c r="J220" s="64"/>
      <c r="K220" s="64"/>
      <c r="L220" s="64"/>
      <c r="M220" s="64"/>
      <c r="N220" s="64"/>
      <c r="O220" s="64"/>
      <c r="P220" s="64"/>
      <c r="Q220" s="64"/>
    </row>
    <row r="221" spans="1:17" s="70" customFormat="1">
      <c r="A221" s="139">
        <v>210</v>
      </c>
      <c r="B221" s="140"/>
      <c r="C221" s="140"/>
      <c r="D221" s="142"/>
      <c r="E221" s="16" t="str">
        <f t="shared" si="11"/>
        <v/>
      </c>
      <c r="G221" s="71"/>
      <c r="H221" s="64"/>
      <c r="I221" s="64"/>
      <c r="J221" s="64"/>
      <c r="K221" s="64"/>
      <c r="L221" s="64"/>
      <c r="M221" s="64"/>
      <c r="N221" s="64"/>
      <c r="O221" s="64"/>
      <c r="P221" s="64"/>
      <c r="Q221" s="64"/>
    </row>
    <row r="222" spans="1:17" s="70" customFormat="1">
      <c r="A222" s="139">
        <v>211</v>
      </c>
      <c r="B222" s="140"/>
      <c r="C222" s="140"/>
      <c r="D222" s="142"/>
      <c r="E222" s="16" t="str">
        <f t="shared" si="11"/>
        <v/>
      </c>
      <c r="G222" s="71"/>
      <c r="H222" s="64"/>
      <c r="I222" s="64"/>
      <c r="J222" s="64"/>
      <c r="K222" s="64"/>
      <c r="L222" s="64"/>
      <c r="M222" s="64"/>
      <c r="N222" s="64"/>
      <c r="O222" s="64"/>
      <c r="P222" s="64"/>
      <c r="Q222" s="64"/>
    </row>
    <row r="223" spans="1:17" s="70" customFormat="1">
      <c r="A223" s="139">
        <v>212</v>
      </c>
      <c r="B223" s="140"/>
      <c r="C223" s="140"/>
      <c r="D223" s="142"/>
      <c r="E223" s="16" t="str">
        <f t="shared" si="11"/>
        <v/>
      </c>
      <c r="G223" s="71"/>
      <c r="H223" s="64"/>
      <c r="I223" s="64"/>
      <c r="J223" s="64"/>
      <c r="K223" s="64"/>
      <c r="L223" s="64"/>
      <c r="M223" s="64"/>
      <c r="N223" s="64"/>
      <c r="O223" s="64"/>
      <c r="P223" s="64"/>
      <c r="Q223" s="64"/>
    </row>
    <row r="224" spans="1:17" s="70" customFormat="1">
      <c r="A224" s="139">
        <v>213</v>
      </c>
      <c r="B224" s="140"/>
      <c r="C224" s="140"/>
      <c r="D224" s="142"/>
      <c r="E224" s="16" t="str">
        <f t="shared" si="11"/>
        <v/>
      </c>
      <c r="G224" s="71"/>
      <c r="H224" s="64"/>
      <c r="I224" s="64"/>
      <c r="J224" s="64"/>
      <c r="K224" s="64"/>
      <c r="L224" s="64"/>
      <c r="M224" s="64"/>
      <c r="N224" s="64"/>
      <c r="O224" s="64"/>
      <c r="P224" s="64"/>
      <c r="Q224" s="64"/>
    </row>
    <row r="225" spans="1:17" s="70" customFormat="1">
      <c r="A225" s="139">
        <v>214</v>
      </c>
      <c r="B225" s="140"/>
      <c r="C225" s="140"/>
      <c r="D225" s="142"/>
      <c r="E225" s="16" t="str">
        <f t="shared" si="11"/>
        <v/>
      </c>
      <c r="G225" s="71"/>
      <c r="H225" s="64"/>
      <c r="I225" s="64"/>
      <c r="J225" s="64"/>
      <c r="K225" s="64"/>
      <c r="L225" s="64"/>
      <c r="M225" s="64"/>
      <c r="N225" s="64"/>
      <c r="O225" s="64"/>
      <c r="P225" s="64"/>
      <c r="Q225" s="64"/>
    </row>
    <row r="226" spans="1:17" s="70" customFormat="1">
      <c r="A226" s="139">
        <v>215</v>
      </c>
      <c r="B226" s="140"/>
      <c r="C226" s="140"/>
      <c r="D226" s="142"/>
      <c r="E226" s="16" t="str">
        <f t="shared" si="11"/>
        <v/>
      </c>
      <c r="G226" s="71"/>
      <c r="H226" s="64"/>
      <c r="I226" s="64"/>
      <c r="J226" s="64"/>
      <c r="K226" s="64"/>
      <c r="L226" s="64"/>
      <c r="M226" s="64"/>
      <c r="N226" s="64"/>
      <c r="O226" s="64"/>
      <c r="P226" s="64"/>
      <c r="Q226" s="64"/>
    </row>
    <row r="227" spans="1:17" s="70" customFormat="1">
      <c r="A227" s="139">
        <v>216</v>
      </c>
      <c r="B227" s="140"/>
      <c r="C227" s="140"/>
      <c r="D227" s="142"/>
      <c r="E227" s="16" t="str">
        <f t="shared" si="11"/>
        <v/>
      </c>
      <c r="G227" s="71"/>
      <c r="H227" s="64"/>
      <c r="I227" s="64"/>
      <c r="J227" s="64"/>
      <c r="K227" s="64"/>
      <c r="L227" s="64"/>
      <c r="M227" s="64"/>
      <c r="N227" s="64"/>
      <c r="O227" s="64"/>
      <c r="P227" s="64"/>
      <c r="Q227" s="64"/>
    </row>
    <row r="228" spans="1:17" s="70" customFormat="1">
      <c r="A228" s="139">
        <v>217</v>
      </c>
      <c r="B228" s="140"/>
      <c r="C228" s="140"/>
      <c r="D228" s="142"/>
      <c r="E228" s="16" t="str">
        <f t="shared" si="11"/>
        <v/>
      </c>
      <c r="G228" s="71"/>
      <c r="H228" s="64"/>
      <c r="I228" s="64"/>
      <c r="J228" s="64"/>
      <c r="K228" s="64"/>
      <c r="L228" s="64"/>
      <c r="M228" s="64"/>
      <c r="N228" s="64"/>
      <c r="O228" s="64"/>
      <c r="P228" s="64"/>
      <c r="Q228" s="64"/>
    </row>
    <row r="229" spans="1:17" s="70" customFormat="1">
      <c r="A229" s="139">
        <v>218</v>
      </c>
      <c r="B229" s="140"/>
      <c r="C229" s="140"/>
      <c r="D229" s="142"/>
      <c r="E229" s="16" t="str">
        <f t="shared" si="11"/>
        <v/>
      </c>
      <c r="G229" s="71"/>
      <c r="H229" s="64"/>
      <c r="I229" s="64"/>
      <c r="J229" s="64"/>
      <c r="K229" s="64"/>
      <c r="L229" s="64"/>
      <c r="M229" s="64"/>
      <c r="N229" s="64"/>
      <c r="O229" s="64"/>
      <c r="P229" s="64"/>
      <c r="Q229" s="64"/>
    </row>
    <row r="230" spans="1:17" s="70" customFormat="1">
      <c r="A230" s="139">
        <v>219</v>
      </c>
      <c r="B230" s="140"/>
      <c r="C230" s="140"/>
      <c r="D230" s="142"/>
      <c r="E230" s="16" t="str">
        <f t="shared" si="11"/>
        <v/>
      </c>
      <c r="G230" s="71"/>
      <c r="H230" s="64"/>
      <c r="I230" s="64"/>
      <c r="J230" s="64"/>
      <c r="K230" s="64"/>
      <c r="L230" s="64"/>
      <c r="M230" s="64"/>
      <c r="N230" s="64"/>
      <c r="O230" s="64"/>
      <c r="P230" s="64"/>
      <c r="Q230" s="64"/>
    </row>
    <row r="231" spans="1:17" s="70" customFormat="1">
      <c r="A231" s="139">
        <v>220</v>
      </c>
      <c r="B231" s="140"/>
      <c r="C231" s="140"/>
      <c r="D231" s="142"/>
      <c r="E231" s="16" t="str">
        <f t="shared" si="11"/>
        <v/>
      </c>
      <c r="G231" s="71"/>
      <c r="H231" s="64"/>
      <c r="I231" s="64"/>
      <c r="J231" s="64"/>
      <c r="K231" s="64"/>
      <c r="L231" s="64"/>
      <c r="M231" s="64"/>
      <c r="N231" s="64"/>
      <c r="O231" s="64"/>
      <c r="P231" s="64"/>
      <c r="Q231" s="64"/>
    </row>
    <row r="232" spans="1:17" s="70" customFormat="1">
      <c r="A232" s="139">
        <v>221</v>
      </c>
      <c r="B232" s="140"/>
      <c r="C232" s="140"/>
      <c r="D232" s="142"/>
      <c r="E232" s="16" t="str">
        <f t="shared" si="11"/>
        <v/>
      </c>
      <c r="G232" s="71"/>
      <c r="H232" s="64"/>
      <c r="I232" s="64"/>
      <c r="J232" s="64"/>
      <c r="K232" s="64"/>
      <c r="L232" s="64"/>
      <c r="M232" s="64"/>
      <c r="N232" s="64"/>
      <c r="O232" s="64"/>
      <c r="P232" s="64"/>
      <c r="Q232" s="64"/>
    </row>
    <row r="233" spans="1:17" s="70" customFormat="1">
      <c r="A233" s="139">
        <v>222</v>
      </c>
      <c r="B233" s="140"/>
      <c r="C233" s="140"/>
      <c r="D233" s="142"/>
      <c r="E233" s="16" t="str">
        <f t="shared" si="11"/>
        <v/>
      </c>
      <c r="G233" s="71"/>
      <c r="H233" s="64"/>
      <c r="I233" s="64"/>
      <c r="J233" s="64"/>
      <c r="K233" s="64"/>
      <c r="L233" s="64"/>
      <c r="M233" s="64"/>
      <c r="N233" s="64"/>
      <c r="O233" s="64"/>
      <c r="P233" s="64"/>
      <c r="Q233" s="64"/>
    </row>
    <row r="234" spans="1:17" s="70" customFormat="1">
      <c r="A234" s="139">
        <v>223</v>
      </c>
      <c r="B234" s="140"/>
      <c r="C234" s="140"/>
      <c r="D234" s="142"/>
      <c r="E234" s="16" t="str">
        <f t="shared" si="11"/>
        <v/>
      </c>
      <c r="G234" s="71"/>
      <c r="H234" s="64"/>
      <c r="I234" s="64"/>
      <c r="J234" s="64"/>
      <c r="K234" s="64"/>
      <c r="L234" s="64"/>
      <c r="M234" s="64"/>
      <c r="N234" s="64"/>
      <c r="O234" s="64"/>
      <c r="P234" s="64"/>
      <c r="Q234" s="64"/>
    </row>
    <row r="235" spans="1:17" s="70" customFormat="1">
      <c r="A235" s="139">
        <v>224</v>
      </c>
      <c r="B235" s="140"/>
      <c r="C235" s="140"/>
      <c r="D235" s="142"/>
      <c r="E235" s="16" t="str">
        <f t="shared" si="11"/>
        <v/>
      </c>
      <c r="G235" s="71"/>
      <c r="H235" s="64"/>
      <c r="I235" s="64"/>
      <c r="J235" s="64"/>
      <c r="K235" s="64"/>
      <c r="L235" s="64"/>
      <c r="M235" s="64"/>
      <c r="N235" s="64"/>
      <c r="O235" s="64"/>
      <c r="P235" s="64"/>
      <c r="Q235" s="64"/>
    </row>
    <row r="236" spans="1:17" s="70" customFormat="1">
      <c r="A236" s="139">
        <v>225</v>
      </c>
      <c r="B236" s="140"/>
      <c r="C236" s="140"/>
      <c r="D236" s="142"/>
      <c r="E236" s="16" t="str">
        <f t="shared" si="11"/>
        <v/>
      </c>
      <c r="G236" s="71"/>
      <c r="H236" s="64"/>
      <c r="I236" s="64"/>
      <c r="J236" s="64"/>
      <c r="K236" s="64"/>
      <c r="L236" s="64"/>
      <c r="M236" s="64"/>
      <c r="N236" s="64"/>
      <c r="O236" s="64"/>
      <c r="P236" s="64"/>
      <c r="Q236" s="64"/>
    </row>
    <row r="237" spans="1:17" s="70" customFormat="1">
      <c r="A237" s="139">
        <v>226</v>
      </c>
      <c r="B237" s="140"/>
      <c r="C237" s="140"/>
      <c r="D237" s="142"/>
      <c r="E237" s="16" t="str">
        <f t="shared" si="11"/>
        <v/>
      </c>
      <c r="G237" s="71"/>
      <c r="H237" s="64"/>
      <c r="I237" s="64"/>
      <c r="J237" s="64"/>
      <c r="K237" s="64"/>
      <c r="L237" s="64"/>
      <c r="M237" s="64"/>
      <c r="N237" s="64"/>
      <c r="O237" s="64"/>
      <c r="P237" s="64"/>
      <c r="Q237" s="64"/>
    </row>
    <row r="238" spans="1:17" s="70" customFormat="1">
      <c r="A238" s="139">
        <v>227</v>
      </c>
      <c r="B238" s="140"/>
      <c r="C238" s="140"/>
      <c r="D238" s="142"/>
      <c r="E238" s="16" t="str">
        <f t="shared" si="11"/>
        <v/>
      </c>
      <c r="G238" s="71"/>
      <c r="H238" s="64"/>
      <c r="I238" s="64"/>
      <c r="J238" s="64"/>
      <c r="K238" s="64"/>
      <c r="L238" s="64"/>
      <c r="M238" s="64"/>
      <c r="N238" s="64"/>
      <c r="O238" s="64"/>
      <c r="P238" s="64"/>
      <c r="Q238" s="64"/>
    </row>
    <row r="239" spans="1:17" s="70" customFormat="1">
      <c r="A239" s="139">
        <v>228</v>
      </c>
      <c r="B239" s="140"/>
      <c r="C239" s="140"/>
      <c r="D239" s="142"/>
      <c r="E239" s="16" t="str">
        <f t="shared" si="11"/>
        <v/>
      </c>
      <c r="G239" s="71"/>
      <c r="H239" s="64"/>
      <c r="I239" s="64"/>
      <c r="J239" s="64"/>
      <c r="K239" s="64"/>
      <c r="L239" s="64"/>
      <c r="M239" s="64"/>
      <c r="N239" s="64"/>
      <c r="O239" s="64"/>
      <c r="P239" s="64"/>
      <c r="Q239" s="64"/>
    </row>
    <row r="240" spans="1:17" s="70" customFormat="1">
      <c r="A240" s="139">
        <v>229</v>
      </c>
      <c r="B240" s="140"/>
      <c r="C240" s="140"/>
      <c r="D240" s="142"/>
      <c r="E240" s="16" t="str">
        <f t="shared" si="11"/>
        <v/>
      </c>
      <c r="G240" s="71"/>
      <c r="H240" s="64"/>
      <c r="I240" s="64"/>
      <c r="J240" s="64"/>
      <c r="K240" s="64"/>
      <c r="L240" s="64"/>
      <c r="M240" s="64"/>
      <c r="N240" s="64"/>
      <c r="O240" s="64"/>
      <c r="P240" s="64"/>
      <c r="Q240" s="64"/>
    </row>
    <row r="241" spans="1:17" s="70" customFormat="1">
      <c r="A241" s="139">
        <v>230</v>
      </c>
      <c r="B241" s="140"/>
      <c r="C241" s="140"/>
      <c r="D241" s="142"/>
      <c r="E241" s="16" t="str">
        <f t="shared" si="11"/>
        <v/>
      </c>
      <c r="G241" s="71"/>
      <c r="H241" s="64"/>
      <c r="I241" s="64"/>
      <c r="J241" s="64"/>
      <c r="K241" s="64"/>
      <c r="L241" s="64"/>
      <c r="M241" s="64"/>
      <c r="N241" s="64"/>
      <c r="O241" s="64"/>
      <c r="P241" s="64"/>
      <c r="Q241" s="64"/>
    </row>
    <row r="242" spans="1:17" s="70" customFormat="1">
      <c r="A242" s="139">
        <v>231</v>
      </c>
      <c r="B242" s="140"/>
      <c r="C242" s="140"/>
      <c r="D242" s="142"/>
      <c r="E242" s="16" t="str">
        <f t="shared" si="11"/>
        <v/>
      </c>
      <c r="G242" s="71"/>
      <c r="H242" s="64"/>
      <c r="I242" s="64"/>
      <c r="J242" s="64"/>
      <c r="K242" s="64"/>
      <c r="L242" s="64"/>
      <c r="M242" s="64"/>
      <c r="N242" s="64"/>
      <c r="O242" s="64"/>
      <c r="P242" s="64"/>
      <c r="Q242" s="64"/>
    </row>
    <row r="243" spans="1:17" s="70" customFormat="1">
      <c r="A243" s="139">
        <v>232</v>
      </c>
      <c r="B243" s="140"/>
      <c r="C243" s="140"/>
      <c r="D243" s="142"/>
      <c r="E243" s="16" t="str">
        <f t="shared" si="11"/>
        <v/>
      </c>
      <c r="G243" s="71"/>
      <c r="H243" s="64"/>
      <c r="I243" s="64"/>
      <c r="J243" s="64"/>
      <c r="K243" s="64"/>
      <c r="L243" s="64"/>
      <c r="M243" s="64"/>
      <c r="N243" s="64"/>
      <c r="O243" s="64"/>
      <c r="P243" s="64"/>
      <c r="Q243" s="64"/>
    </row>
    <row r="244" spans="1:17" s="70" customFormat="1">
      <c r="A244" s="139">
        <v>233</v>
      </c>
      <c r="B244" s="140"/>
      <c r="C244" s="140"/>
      <c r="D244" s="142"/>
      <c r="E244" s="16" t="str">
        <f t="shared" si="11"/>
        <v/>
      </c>
      <c r="G244" s="71"/>
      <c r="H244" s="64"/>
      <c r="I244" s="64"/>
      <c r="J244" s="64"/>
      <c r="K244" s="64"/>
      <c r="L244" s="64"/>
      <c r="M244" s="64"/>
      <c r="N244" s="64"/>
      <c r="O244" s="64"/>
      <c r="P244" s="64"/>
      <c r="Q244" s="64"/>
    </row>
    <row r="245" spans="1:17" s="70" customFormat="1">
      <c r="A245" s="139">
        <v>234</v>
      </c>
      <c r="B245" s="140"/>
      <c r="C245" s="140"/>
      <c r="D245" s="142"/>
      <c r="E245" s="16" t="str">
        <f t="shared" si="11"/>
        <v/>
      </c>
      <c r="G245" s="71"/>
      <c r="H245" s="64"/>
      <c r="I245" s="64"/>
      <c r="J245" s="64"/>
      <c r="K245" s="64"/>
      <c r="L245" s="64"/>
      <c r="M245" s="64"/>
      <c r="N245" s="64"/>
      <c r="O245" s="64"/>
      <c r="P245" s="64"/>
      <c r="Q245" s="64"/>
    </row>
    <row r="246" spans="1:17" s="70" customFormat="1">
      <c r="A246" s="139">
        <v>235</v>
      </c>
      <c r="B246" s="140"/>
      <c r="C246" s="140"/>
      <c r="D246" s="142"/>
      <c r="E246" s="16" t="str">
        <f t="shared" si="11"/>
        <v/>
      </c>
      <c r="G246" s="71"/>
      <c r="H246" s="64"/>
      <c r="I246" s="64"/>
      <c r="J246" s="64"/>
      <c r="K246" s="64"/>
      <c r="L246" s="64"/>
      <c r="M246" s="64"/>
      <c r="N246" s="64"/>
      <c r="O246" s="64"/>
      <c r="P246" s="64"/>
      <c r="Q246" s="64"/>
    </row>
    <row r="247" spans="1:17" s="70" customFormat="1">
      <c r="A247" s="139">
        <v>236</v>
      </c>
      <c r="B247" s="140"/>
      <c r="C247" s="140"/>
      <c r="D247" s="142"/>
      <c r="E247" s="16" t="str">
        <f t="shared" si="11"/>
        <v/>
      </c>
      <c r="G247" s="71"/>
      <c r="H247" s="64"/>
      <c r="I247" s="64"/>
      <c r="J247" s="64"/>
      <c r="K247" s="64"/>
      <c r="L247" s="64"/>
      <c r="M247" s="64"/>
      <c r="N247" s="64"/>
      <c r="O247" s="64"/>
      <c r="P247" s="64"/>
      <c r="Q247" s="64"/>
    </row>
    <row r="248" spans="1:17" s="70" customFormat="1">
      <c r="A248" s="139">
        <v>237</v>
      </c>
      <c r="B248" s="140"/>
      <c r="C248" s="140"/>
      <c r="D248" s="142"/>
      <c r="E248" s="16" t="str">
        <f t="shared" si="11"/>
        <v/>
      </c>
      <c r="G248" s="71"/>
      <c r="H248" s="64"/>
      <c r="I248" s="64"/>
      <c r="J248" s="64"/>
      <c r="K248" s="64"/>
      <c r="L248" s="64"/>
      <c r="M248" s="64"/>
      <c r="N248" s="64"/>
      <c r="O248" s="64"/>
      <c r="P248" s="64"/>
      <c r="Q248" s="64"/>
    </row>
    <row r="249" spans="1:17" s="70" customFormat="1">
      <c r="A249" s="139">
        <v>238</v>
      </c>
      <c r="B249" s="140"/>
      <c r="C249" s="140"/>
      <c r="D249" s="142"/>
      <c r="E249" s="16" t="str">
        <f t="shared" si="11"/>
        <v/>
      </c>
      <c r="G249" s="71"/>
      <c r="H249" s="64"/>
      <c r="I249" s="64"/>
      <c r="J249" s="64"/>
      <c r="K249" s="64"/>
      <c r="L249" s="64"/>
      <c r="M249" s="64"/>
      <c r="N249" s="64"/>
      <c r="O249" s="64"/>
      <c r="P249" s="64"/>
      <c r="Q249" s="64"/>
    </row>
    <row r="250" spans="1:17" s="70" customFormat="1">
      <c r="A250" s="139">
        <v>239</v>
      </c>
      <c r="B250" s="140"/>
      <c r="C250" s="140"/>
      <c r="D250" s="142"/>
      <c r="E250" s="16" t="str">
        <f t="shared" si="11"/>
        <v/>
      </c>
      <c r="G250" s="71"/>
      <c r="H250" s="64"/>
      <c r="I250" s="64"/>
      <c r="J250" s="64"/>
      <c r="K250" s="64"/>
      <c r="L250" s="64"/>
      <c r="M250" s="64"/>
      <c r="N250" s="64"/>
      <c r="O250" s="64"/>
      <c r="P250" s="64"/>
      <c r="Q250" s="64"/>
    </row>
    <row r="251" spans="1:17" s="70" customFormat="1">
      <c r="A251" s="139">
        <v>240</v>
      </c>
      <c r="B251" s="140"/>
      <c r="C251" s="140"/>
      <c r="D251" s="142"/>
      <c r="E251" s="16" t="str">
        <f t="shared" si="11"/>
        <v/>
      </c>
      <c r="G251" s="71"/>
      <c r="H251" s="64"/>
      <c r="I251" s="64"/>
      <c r="J251" s="64"/>
      <c r="K251" s="64"/>
      <c r="L251" s="64"/>
      <c r="M251" s="64"/>
      <c r="N251" s="64"/>
      <c r="O251" s="64"/>
      <c r="P251" s="64"/>
      <c r="Q251" s="64"/>
    </row>
    <row r="252" spans="1:17" s="70" customFormat="1">
      <c r="A252" s="139">
        <v>241</v>
      </c>
      <c r="B252" s="140"/>
      <c r="C252" s="140"/>
      <c r="D252" s="142"/>
      <c r="E252" s="16" t="str">
        <f t="shared" si="11"/>
        <v/>
      </c>
      <c r="G252" s="71"/>
      <c r="H252" s="64"/>
      <c r="I252" s="64"/>
      <c r="J252" s="64"/>
      <c r="K252" s="64"/>
      <c r="L252" s="64"/>
      <c r="M252" s="64"/>
      <c r="N252" s="64"/>
      <c r="O252" s="64"/>
      <c r="P252" s="64"/>
      <c r="Q252" s="64"/>
    </row>
    <row r="253" spans="1:17" s="70" customFormat="1">
      <c r="A253" s="139">
        <v>242</v>
      </c>
      <c r="B253" s="140"/>
      <c r="C253" s="140"/>
      <c r="D253" s="142"/>
      <c r="E253" s="16" t="str">
        <f t="shared" si="11"/>
        <v/>
      </c>
      <c r="G253" s="71"/>
      <c r="H253" s="64"/>
      <c r="I253" s="64"/>
      <c r="J253" s="64"/>
      <c r="K253" s="64"/>
      <c r="L253" s="64"/>
      <c r="M253" s="64"/>
      <c r="N253" s="64"/>
      <c r="O253" s="64"/>
      <c r="P253" s="64"/>
      <c r="Q253" s="64"/>
    </row>
    <row r="254" spans="1:17" s="70" customFormat="1">
      <c r="A254" s="139">
        <v>243</v>
      </c>
      <c r="B254" s="140"/>
      <c r="C254" s="140"/>
      <c r="D254" s="142"/>
      <c r="E254" s="16" t="str">
        <f t="shared" si="11"/>
        <v/>
      </c>
      <c r="G254" s="71"/>
      <c r="H254" s="64"/>
      <c r="I254" s="64"/>
      <c r="J254" s="64"/>
      <c r="K254" s="64"/>
      <c r="L254" s="64"/>
      <c r="M254" s="64"/>
      <c r="N254" s="64"/>
      <c r="O254" s="64"/>
      <c r="P254" s="64"/>
      <c r="Q254" s="64"/>
    </row>
    <row r="255" spans="1:17" s="70" customFormat="1">
      <c r="A255" s="139">
        <v>244</v>
      </c>
      <c r="B255" s="140"/>
      <c r="C255" s="140"/>
      <c r="D255" s="142"/>
      <c r="E255" s="16" t="str">
        <f t="shared" si="11"/>
        <v/>
      </c>
      <c r="G255" s="71"/>
      <c r="H255" s="64"/>
      <c r="I255" s="64"/>
      <c r="J255" s="64"/>
      <c r="K255" s="64"/>
      <c r="L255" s="64"/>
      <c r="M255" s="64"/>
      <c r="N255" s="64"/>
      <c r="O255" s="64"/>
      <c r="P255" s="64"/>
      <c r="Q255" s="64"/>
    </row>
    <row r="256" spans="1:17" s="70" customFormat="1">
      <c r="A256" s="139">
        <v>245</v>
      </c>
      <c r="B256" s="140"/>
      <c r="C256" s="140"/>
      <c r="D256" s="142"/>
      <c r="E256" s="16" t="str">
        <f t="shared" si="11"/>
        <v/>
      </c>
      <c r="G256" s="71"/>
      <c r="H256" s="64"/>
      <c r="I256" s="64"/>
      <c r="J256" s="64"/>
      <c r="K256" s="64"/>
      <c r="L256" s="64"/>
      <c r="M256" s="64"/>
      <c r="N256" s="64"/>
      <c r="O256" s="64"/>
      <c r="P256" s="64"/>
      <c r="Q256" s="64"/>
    </row>
    <row r="257" spans="1:17" s="70" customFormat="1">
      <c r="A257" s="139">
        <v>246</v>
      </c>
      <c r="B257" s="140"/>
      <c r="C257" s="140"/>
      <c r="D257" s="142"/>
      <c r="E257" s="16" t="str">
        <f t="shared" si="11"/>
        <v/>
      </c>
      <c r="G257" s="71"/>
      <c r="H257" s="64"/>
      <c r="I257" s="64"/>
      <c r="J257" s="64"/>
      <c r="K257" s="64"/>
      <c r="L257" s="64"/>
      <c r="M257" s="64"/>
      <c r="N257" s="64"/>
      <c r="O257" s="64"/>
      <c r="P257" s="64"/>
      <c r="Q257" s="64"/>
    </row>
    <row r="258" spans="1:17" s="70" customFormat="1">
      <c r="A258" s="139">
        <v>247</v>
      </c>
      <c r="B258" s="140"/>
      <c r="C258" s="140"/>
      <c r="D258" s="142"/>
      <c r="E258" s="16" t="str">
        <f t="shared" si="11"/>
        <v/>
      </c>
      <c r="G258" s="71"/>
      <c r="H258" s="64"/>
      <c r="I258" s="64"/>
      <c r="J258" s="64"/>
      <c r="K258" s="64"/>
      <c r="L258" s="64"/>
      <c r="M258" s="64"/>
      <c r="N258" s="64"/>
      <c r="O258" s="64"/>
      <c r="P258" s="64"/>
      <c r="Q258" s="64"/>
    </row>
    <row r="259" spans="1:17" s="70" customFormat="1">
      <c r="A259" s="139">
        <v>248</v>
      </c>
      <c r="B259" s="140"/>
      <c r="C259" s="140"/>
      <c r="D259" s="142"/>
      <c r="E259" s="16" t="str">
        <f t="shared" si="11"/>
        <v/>
      </c>
      <c r="G259" s="71"/>
      <c r="H259" s="64"/>
      <c r="I259" s="64"/>
      <c r="J259" s="64"/>
      <c r="K259" s="64"/>
      <c r="L259" s="64"/>
      <c r="M259" s="64"/>
      <c r="N259" s="64"/>
      <c r="O259" s="64"/>
      <c r="P259" s="64"/>
      <c r="Q259" s="64"/>
    </row>
    <row r="260" spans="1:17" s="70" customFormat="1">
      <c r="A260" s="139">
        <v>249</v>
      </c>
      <c r="B260" s="140"/>
      <c r="C260" s="140"/>
      <c r="D260" s="142"/>
      <c r="E260" s="16" t="str">
        <f t="shared" si="11"/>
        <v/>
      </c>
      <c r="G260" s="71"/>
      <c r="H260" s="64"/>
      <c r="I260" s="64"/>
      <c r="J260" s="64"/>
      <c r="K260" s="64"/>
      <c r="L260" s="64"/>
      <c r="M260" s="64"/>
      <c r="N260" s="64"/>
      <c r="O260" s="64"/>
      <c r="P260" s="64"/>
      <c r="Q260" s="64"/>
    </row>
    <row r="261" spans="1:17" s="70" customFormat="1">
      <c r="A261" s="139">
        <v>250</v>
      </c>
      <c r="B261" s="140"/>
      <c r="C261" s="140"/>
      <c r="D261" s="142"/>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sqref="A1:H24"/>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hidden="1" customWidth="1"/>
    <col min="11" max="19" width="9.140625" style="64" customWidth="1"/>
    <col min="20" max="16384" width="9.140625" style="64"/>
  </cols>
  <sheetData>
    <row r="1" spans="1:10" s="60" customFormat="1">
      <c r="A1" s="59" t="s">
        <v>228</v>
      </c>
      <c r="D1" s="61"/>
      <c r="E1" s="63"/>
      <c r="F1" s="50"/>
      <c r="G1" s="62"/>
      <c r="H1" s="284"/>
      <c r="J1"/>
    </row>
    <row r="2" spans="1:10" s="60" customFormat="1">
      <c r="A2" s="339" t="str">
        <f>IF(ISBLANK(facultate), IF(ISBLANK(departament),"","Departament " &amp; departament), "Facultatea " &amp; facultate)</f>
        <v>Facultatea Construcții</v>
      </c>
      <c r="D2" s="61"/>
      <c r="E2" s="63"/>
      <c r="F2" s="50"/>
      <c r="G2" s="62"/>
      <c r="H2" s="284"/>
      <c r="J2"/>
    </row>
    <row r="3" spans="1:10" s="60" customFormat="1">
      <c r="A3" s="339" t="str">
        <f>IF(ISBLANK(departament),"","Departamentul " &amp; departament)</f>
        <v>Departamentul Căi de Comunicație Terestre, Fundații și Cadastru</v>
      </c>
      <c r="D3" s="61"/>
      <c r="E3" s="63"/>
      <c r="F3" s="50"/>
      <c r="G3" s="62"/>
      <c r="H3" s="284"/>
      <c r="J3"/>
    </row>
    <row r="4" spans="1:10">
      <c r="A4" s="527" t="s">
        <v>583</v>
      </c>
      <c r="B4" s="527"/>
      <c r="C4" s="527"/>
      <c r="D4" s="527"/>
      <c r="E4" s="527"/>
      <c r="F4" s="527"/>
      <c r="G4" s="527"/>
      <c r="H4" s="527"/>
    </row>
    <row r="5" spans="1:10">
      <c r="A5" s="527" t="s">
        <v>605</v>
      </c>
      <c r="B5" s="527"/>
      <c r="C5" s="527"/>
      <c r="D5" s="527"/>
      <c r="E5" s="527"/>
      <c r="F5" s="406"/>
      <c r="G5" s="221"/>
    </row>
    <row r="6" spans="1:10" ht="13.5" customHeight="1">
      <c r="D6" s="64"/>
      <c r="E6" s="340"/>
      <c r="F6" s="340" t="str">
        <f>CONCATENATE(functie," ",nume_candidat)</f>
        <v>Profesor Ciutina Adrian</v>
      </c>
    </row>
    <row r="7" spans="1:10" ht="18.75" customHeight="1">
      <c r="A7" s="525" t="s">
        <v>93</v>
      </c>
      <c r="B7" s="525" t="s">
        <v>606</v>
      </c>
      <c r="C7" s="525" t="s">
        <v>772</v>
      </c>
      <c r="D7" s="535" t="s">
        <v>2</v>
      </c>
      <c r="E7" s="525" t="s">
        <v>289</v>
      </c>
      <c r="F7" s="535" t="s">
        <v>827</v>
      </c>
      <c r="G7" s="525" t="s">
        <v>4</v>
      </c>
      <c r="H7" s="546" t="s">
        <v>286</v>
      </c>
      <c r="I7" s="532" t="s">
        <v>296</v>
      </c>
    </row>
    <row r="8" spans="1:10" ht="18.75" customHeight="1">
      <c r="A8" s="542"/>
      <c r="B8" s="542"/>
      <c r="C8" s="542"/>
      <c r="D8" s="536"/>
      <c r="E8" s="542"/>
      <c r="F8" s="536"/>
      <c r="G8" s="542"/>
      <c r="H8" s="547"/>
      <c r="I8" s="532"/>
    </row>
    <row r="9" spans="1:10" ht="18.75" customHeight="1">
      <c r="A9" s="542"/>
      <c r="B9" s="542"/>
      <c r="C9" s="542"/>
      <c r="D9" s="536"/>
      <c r="E9" s="526"/>
      <c r="F9" s="536"/>
      <c r="G9" s="526"/>
      <c r="H9" s="547"/>
      <c r="I9" s="532"/>
    </row>
    <row r="10" spans="1:10" ht="18.75" customHeight="1">
      <c r="A10" s="526"/>
      <c r="B10" s="526"/>
      <c r="C10" s="526"/>
      <c r="D10" s="537"/>
      <c r="E10" s="341" t="str">
        <f>CONCATENATE("ultimii ",durata_evaluare," ani")</f>
        <v>ultimii 5 ani</v>
      </c>
      <c r="F10" s="537"/>
      <c r="G10" s="341" t="str">
        <f>CONCATENATE("ultimii                                  ",durata_evaluare," ani")</f>
        <v>ultimii                                  5 ani</v>
      </c>
      <c r="H10" s="548"/>
      <c r="I10" s="532"/>
    </row>
    <row r="11" spans="1:10">
      <c r="A11" s="86"/>
      <c r="B11" s="65"/>
      <c r="C11" s="65"/>
      <c r="D11" s="30"/>
      <c r="E11" s="144">
        <f>SUMIF(E12:E1012,"&gt;0")</f>
        <v>120</v>
      </c>
      <c r="F11" s="418"/>
      <c r="G11" s="4">
        <f>SUMIF(G12:G1110,"&gt;0")</f>
        <v>12</v>
      </c>
      <c r="H11" s="293"/>
    </row>
    <row r="12" spans="1:10">
      <c r="A12" s="37">
        <v>1</v>
      </c>
      <c r="B12" s="7" t="s">
        <v>1214</v>
      </c>
      <c r="C12" s="402" t="s">
        <v>603</v>
      </c>
      <c r="D12" s="215">
        <v>2020</v>
      </c>
      <c r="E12" s="16">
        <f t="shared" ref="E12:E75" si="0">IF(OR($B12="",,$D12&lt;an_initial,$D12&gt;an_final),"",G12*(HLOOKUP(C12,iii5punctaje,2,FALSE)))</f>
        <v>10</v>
      </c>
      <c r="F12" s="37"/>
      <c r="G12" s="58">
        <f t="shared" ref="G12:G43" si="1">IF(OR($B12="",,$D12="",$D12&gt;an_final),"",IF($D12&gt;=an_initial,1,""))</f>
        <v>1</v>
      </c>
      <c r="H12" s="342" t="b">
        <f t="shared" ref="H12:H75" si="2">IF(nume_candidat="",FALSE,ISNUMBER(SEARCH(nume_candidat,$B12)))</f>
        <v>0</v>
      </c>
      <c r="I12" s="343">
        <f t="shared" ref="I12:I43" si="3">LEN(B12)-LEN(SUBSTITUTE(B12,",",""))+1</f>
        <v>1</v>
      </c>
    </row>
    <row r="13" spans="1:10">
      <c r="A13" s="37">
        <v>2</v>
      </c>
      <c r="B13" s="7" t="s">
        <v>1215</v>
      </c>
      <c r="C13" s="402" t="s">
        <v>603</v>
      </c>
      <c r="D13" s="215">
        <v>2020</v>
      </c>
      <c r="E13" s="16">
        <f t="shared" si="0"/>
        <v>10</v>
      </c>
      <c r="F13" s="37"/>
      <c r="G13" s="58">
        <f t="shared" si="1"/>
        <v>1</v>
      </c>
      <c r="H13" s="342" t="b">
        <f t="shared" si="2"/>
        <v>0</v>
      </c>
      <c r="I13" s="343">
        <f t="shared" si="3"/>
        <v>1</v>
      </c>
    </row>
    <row r="14" spans="1:10">
      <c r="A14" s="37">
        <v>3</v>
      </c>
      <c r="B14" s="369" t="s">
        <v>1215</v>
      </c>
      <c r="C14" s="402" t="s">
        <v>603</v>
      </c>
      <c r="D14" s="215">
        <v>2019</v>
      </c>
      <c r="E14" s="16">
        <f t="shared" si="0"/>
        <v>10</v>
      </c>
      <c r="F14" s="37"/>
      <c r="G14" s="58">
        <f t="shared" si="1"/>
        <v>1</v>
      </c>
      <c r="H14" s="342" t="b">
        <f t="shared" si="2"/>
        <v>0</v>
      </c>
      <c r="I14" s="343">
        <f t="shared" si="3"/>
        <v>1</v>
      </c>
    </row>
    <row r="15" spans="1:10">
      <c r="A15" s="37">
        <v>4</v>
      </c>
      <c r="B15" s="369" t="s">
        <v>1215</v>
      </c>
      <c r="C15" s="402" t="s">
        <v>603</v>
      </c>
      <c r="D15" s="211">
        <v>2018</v>
      </c>
      <c r="E15" s="16">
        <f t="shared" si="0"/>
        <v>10</v>
      </c>
      <c r="F15" s="37"/>
      <c r="G15" s="58">
        <f t="shared" si="1"/>
        <v>1</v>
      </c>
      <c r="H15" s="342" t="b">
        <f t="shared" si="2"/>
        <v>0</v>
      </c>
      <c r="I15" s="343">
        <f t="shared" si="3"/>
        <v>1</v>
      </c>
    </row>
    <row r="16" spans="1:10">
      <c r="A16" s="37">
        <v>5</v>
      </c>
      <c r="B16" s="369" t="s">
        <v>1215</v>
      </c>
      <c r="C16" s="402" t="s">
        <v>603</v>
      </c>
      <c r="D16" s="211">
        <v>2017</v>
      </c>
      <c r="E16" s="16">
        <f t="shared" si="0"/>
        <v>10</v>
      </c>
      <c r="F16" s="37"/>
      <c r="G16" s="58">
        <f t="shared" si="1"/>
        <v>1</v>
      </c>
      <c r="H16" s="342" t="b">
        <f t="shared" si="2"/>
        <v>0</v>
      </c>
      <c r="I16" s="343">
        <f t="shared" si="3"/>
        <v>1</v>
      </c>
    </row>
    <row r="17" spans="1:9">
      <c r="A17" s="37">
        <v>6</v>
      </c>
      <c r="B17" s="6" t="s">
        <v>1217</v>
      </c>
      <c r="C17" s="6" t="s">
        <v>602</v>
      </c>
      <c r="D17" s="211">
        <v>2020</v>
      </c>
      <c r="E17" s="16">
        <f t="shared" si="0"/>
        <v>10</v>
      </c>
      <c r="F17" s="37"/>
      <c r="G17" s="58">
        <f t="shared" si="1"/>
        <v>1</v>
      </c>
      <c r="H17" s="342" t="b">
        <f t="shared" si="2"/>
        <v>0</v>
      </c>
      <c r="I17" s="343">
        <f t="shared" si="3"/>
        <v>2</v>
      </c>
    </row>
    <row r="18" spans="1:9" ht="31.5">
      <c r="A18" s="37">
        <v>7</v>
      </c>
      <c r="B18" s="6" t="s">
        <v>1216</v>
      </c>
      <c r="C18" s="6" t="s">
        <v>602</v>
      </c>
      <c r="D18" s="211">
        <v>2020</v>
      </c>
      <c r="E18" s="16">
        <f t="shared" si="0"/>
        <v>10</v>
      </c>
      <c r="F18" s="37"/>
      <c r="G18" s="58">
        <f t="shared" si="1"/>
        <v>1</v>
      </c>
      <c r="H18" s="342" t="b">
        <f t="shared" si="2"/>
        <v>0</v>
      </c>
      <c r="I18" s="343">
        <f t="shared" si="3"/>
        <v>2</v>
      </c>
    </row>
    <row r="19" spans="1:9" ht="31.5">
      <c r="A19" s="37">
        <v>8</v>
      </c>
      <c r="B19" s="6" t="s">
        <v>1219</v>
      </c>
      <c r="C19" s="6" t="s">
        <v>602</v>
      </c>
      <c r="D19" s="499">
        <v>2016</v>
      </c>
      <c r="E19" s="16">
        <f t="shared" si="0"/>
        <v>10</v>
      </c>
      <c r="F19" s="37"/>
      <c r="G19" s="58">
        <f t="shared" si="1"/>
        <v>1</v>
      </c>
      <c r="H19" s="342" t="b">
        <f t="shared" si="2"/>
        <v>0</v>
      </c>
      <c r="I19" s="343">
        <f t="shared" si="3"/>
        <v>1</v>
      </c>
    </row>
    <row r="20" spans="1:9" ht="31.5">
      <c r="A20" s="37">
        <v>9</v>
      </c>
      <c r="B20" s="6" t="s">
        <v>1218</v>
      </c>
      <c r="C20" s="6" t="s">
        <v>602</v>
      </c>
      <c r="D20" s="499">
        <v>2016</v>
      </c>
      <c r="E20" s="16">
        <f t="shared" si="0"/>
        <v>10</v>
      </c>
      <c r="F20" s="37"/>
      <c r="G20" s="58">
        <f t="shared" si="1"/>
        <v>1</v>
      </c>
      <c r="H20" s="342" t="b">
        <f t="shared" si="2"/>
        <v>0</v>
      </c>
      <c r="I20" s="343">
        <f t="shared" si="3"/>
        <v>1</v>
      </c>
    </row>
    <row r="21" spans="1:9">
      <c r="A21" s="37">
        <v>10</v>
      </c>
      <c r="B21" s="6" t="s">
        <v>1220</v>
      </c>
      <c r="C21" s="6" t="s">
        <v>602</v>
      </c>
      <c r="D21" s="499">
        <v>2020</v>
      </c>
      <c r="E21" s="16">
        <f t="shared" si="0"/>
        <v>10</v>
      </c>
      <c r="F21" s="37"/>
      <c r="G21" s="58">
        <f t="shared" si="1"/>
        <v>1</v>
      </c>
      <c r="H21" s="342" t="b">
        <f t="shared" si="2"/>
        <v>0</v>
      </c>
      <c r="I21" s="343">
        <f t="shared" si="3"/>
        <v>2</v>
      </c>
    </row>
    <row r="22" spans="1:9">
      <c r="A22" s="37">
        <v>11</v>
      </c>
      <c r="B22" s="6" t="s">
        <v>1221</v>
      </c>
      <c r="C22" s="6" t="s">
        <v>602</v>
      </c>
      <c r="D22" s="499">
        <v>2019</v>
      </c>
      <c r="E22" s="16">
        <f t="shared" si="0"/>
        <v>10</v>
      </c>
      <c r="F22" s="37"/>
      <c r="G22" s="58">
        <f t="shared" si="1"/>
        <v>1</v>
      </c>
      <c r="H22" s="342" t="b">
        <f t="shared" si="2"/>
        <v>0</v>
      </c>
      <c r="I22" s="343">
        <f t="shared" si="3"/>
        <v>2</v>
      </c>
    </row>
    <row r="23" spans="1:9" ht="31.5">
      <c r="A23" s="37">
        <v>12</v>
      </c>
      <c r="B23" s="6" t="s">
        <v>1234</v>
      </c>
      <c r="C23" s="6" t="s">
        <v>602</v>
      </c>
      <c r="D23" s="499">
        <v>2019</v>
      </c>
      <c r="E23" s="16">
        <f t="shared" si="0"/>
        <v>10</v>
      </c>
      <c r="F23" s="37"/>
      <c r="G23" s="58">
        <f t="shared" si="1"/>
        <v>1</v>
      </c>
      <c r="H23" s="342" t="b">
        <f t="shared" si="2"/>
        <v>0</v>
      </c>
      <c r="I23" s="343">
        <f t="shared" si="3"/>
        <v>1</v>
      </c>
    </row>
    <row r="24" spans="1:9">
      <c r="A24" s="37">
        <v>13</v>
      </c>
      <c r="B24" s="6"/>
      <c r="C24" s="6"/>
      <c r="D24" s="211"/>
      <c r="E24" s="16" t="str">
        <f t="shared" si="0"/>
        <v/>
      </c>
      <c r="F24" s="37"/>
      <c r="G24" s="58" t="str">
        <f t="shared" si="1"/>
        <v/>
      </c>
      <c r="H24" s="342" t="b">
        <f t="shared" si="2"/>
        <v>0</v>
      </c>
      <c r="I24" s="343">
        <f t="shared" si="3"/>
        <v>1</v>
      </c>
    </row>
    <row r="25" spans="1:9">
      <c r="A25" s="37">
        <v>14</v>
      </c>
      <c r="B25" s="6"/>
      <c r="C25" s="6"/>
      <c r="D25" s="211"/>
      <c r="E25" s="16" t="str">
        <f t="shared" si="0"/>
        <v/>
      </c>
      <c r="F25" s="37"/>
      <c r="G25" s="58" t="str">
        <f t="shared" si="1"/>
        <v/>
      </c>
      <c r="H25" s="342" t="b">
        <f t="shared" si="2"/>
        <v>0</v>
      </c>
      <c r="I25" s="343">
        <f t="shared" si="3"/>
        <v>1</v>
      </c>
    </row>
    <row r="26" spans="1:9">
      <c r="A26" s="37">
        <v>15</v>
      </c>
      <c r="B26" s="6"/>
      <c r="C26" s="6"/>
      <c r="D26" s="211"/>
      <c r="E26" s="16" t="str">
        <f t="shared" si="0"/>
        <v/>
      </c>
      <c r="F26" s="37"/>
      <c r="G26" s="58" t="str">
        <f t="shared" si="1"/>
        <v/>
      </c>
      <c r="H26" s="342" t="b">
        <f t="shared" si="2"/>
        <v>0</v>
      </c>
      <c r="I26" s="343">
        <f t="shared" si="3"/>
        <v>1</v>
      </c>
    </row>
    <row r="27" spans="1:9">
      <c r="A27" s="37">
        <v>16</v>
      </c>
      <c r="B27" s="6"/>
      <c r="C27" s="6"/>
      <c r="D27" s="211"/>
      <c r="E27" s="16" t="str">
        <f t="shared" si="0"/>
        <v/>
      </c>
      <c r="F27" s="37"/>
      <c r="G27" s="58" t="str">
        <f t="shared" si="1"/>
        <v/>
      </c>
      <c r="H27" s="342" t="b">
        <f t="shared" si="2"/>
        <v>0</v>
      </c>
      <c r="I27" s="343">
        <f t="shared" si="3"/>
        <v>1</v>
      </c>
    </row>
    <row r="28" spans="1:9">
      <c r="A28" s="37">
        <v>17</v>
      </c>
      <c r="B28" s="6"/>
      <c r="C28" s="6"/>
      <c r="D28" s="211"/>
      <c r="E28" s="16" t="str">
        <f t="shared" si="0"/>
        <v/>
      </c>
      <c r="F28" s="37"/>
      <c r="G28" s="58" t="str">
        <f t="shared" si="1"/>
        <v/>
      </c>
      <c r="H28" s="342" t="b">
        <f t="shared" si="2"/>
        <v>0</v>
      </c>
      <c r="I28" s="343">
        <f t="shared" si="3"/>
        <v>1</v>
      </c>
    </row>
    <row r="29" spans="1:9">
      <c r="A29" s="37">
        <v>18</v>
      </c>
      <c r="B29" s="6"/>
      <c r="C29" s="6"/>
      <c r="D29" s="211"/>
      <c r="E29" s="16" t="str">
        <f t="shared" si="0"/>
        <v/>
      </c>
      <c r="F29" s="37"/>
      <c r="G29" s="58" t="str">
        <f t="shared" si="1"/>
        <v/>
      </c>
      <c r="H29" s="342" t="b">
        <f t="shared" si="2"/>
        <v>0</v>
      </c>
      <c r="I29" s="343">
        <f t="shared" si="3"/>
        <v>1</v>
      </c>
    </row>
    <row r="30" spans="1:9">
      <c r="A30" s="37">
        <v>19</v>
      </c>
      <c r="B30" s="6"/>
      <c r="C30" s="6"/>
      <c r="D30" s="211"/>
      <c r="E30" s="16" t="str">
        <f t="shared" si="0"/>
        <v/>
      </c>
      <c r="F30" s="37"/>
      <c r="G30" s="58" t="str">
        <f t="shared" si="1"/>
        <v/>
      </c>
      <c r="H30" s="342" t="b">
        <f t="shared" si="2"/>
        <v>0</v>
      </c>
      <c r="I30" s="343">
        <f t="shared" si="3"/>
        <v>1</v>
      </c>
    </row>
    <row r="31" spans="1:9">
      <c r="A31" s="37">
        <v>20</v>
      </c>
      <c r="B31" s="6"/>
      <c r="C31" s="6"/>
      <c r="D31" s="211"/>
      <c r="E31" s="16" t="str">
        <f t="shared" si="0"/>
        <v/>
      </c>
      <c r="F31" s="37"/>
      <c r="G31" s="58" t="str">
        <f t="shared" si="1"/>
        <v/>
      </c>
      <c r="H31" s="342" t="b">
        <f t="shared" si="2"/>
        <v>0</v>
      </c>
      <c r="I31" s="343">
        <f t="shared" si="3"/>
        <v>1</v>
      </c>
    </row>
    <row r="32" spans="1:9">
      <c r="A32" s="37">
        <v>21</v>
      </c>
      <c r="B32" s="6"/>
      <c r="C32" s="6"/>
      <c r="D32" s="211"/>
      <c r="E32" s="16" t="str">
        <f t="shared" si="0"/>
        <v/>
      </c>
      <c r="F32" s="37"/>
      <c r="G32" s="58" t="str">
        <f t="shared" si="1"/>
        <v/>
      </c>
      <c r="H32" s="342" t="b">
        <f t="shared" si="2"/>
        <v>0</v>
      </c>
      <c r="I32" s="343">
        <f t="shared" si="3"/>
        <v>1</v>
      </c>
    </row>
    <row r="33" spans="1:9">
      <c r="A33" s="37">
        <v>22</v>
      </c>
      <c r="B33" s="6"/>
      <c r="C33" s="6"/>
      <c r="D33" s="211"/>
      <c r="E33" s="16" t="str">
        <f t="shared" si="0"/>
        <v/>
      </c>
      <c r="F33" s="37"/>
      <c r="G33" s="58" t="str">
        <f t="shared" si="1"/>
        <v/>
      </c>
      <c r="H33" s="342" t="b">
        <f t="shared" si="2"/>
        <v>0</v>
      </c>
      <c r="I33" s="343">
        <f t="shared" si="3"/>
        <v>1</v>
      </c>
    </row>
    <row r="34" spans="1:9">
      <c r="A34" s="37">
        <v>23</v>
      </c>
      <c r="B34" s="6"/>
      <c r="C34" s="6"/>
      <c r="D34" s="211"/>
      <c r="E34" s="16" t="str">
        <f t="shared" si="0"/>
        <v/>
      </c>
      <c r="F34" s="37"/>
      <c r="G34" s="58" t="str">
        <f t="shared" si="1"/>
        <v/>
      </c>
      <c r="H34" s="342" t="b">
        <f t="shared" si="2"/>
        <v>0</v>
      </c>
      <c r="I34" s="343">
        <f t="shared" si="3"/>
        <v>1</v>
      </c>
    </row>
    <row r="35" spans="1:9">
      <c r="A35" s="37">
        <v>24</v>
      </c>
      <c r="B35" s="6"/>
      <c r="C35" s="6"/>
      <c r="D35" s="211"/>
      <c r="E35" s="16" t="str">
        <f t="shared" si="0"/>
        <v/>
      </c>
      <c r="F35" s="37"/>
      <c r="G35" s="58" t="str">
        <f t="shared" si="1"/>
        <v/>
      </c>
      <c r="H35" s="342" t="b">
        <f t="shared" si="2"/>
        <v>0</v>
      </c>
      <c r="I35" s="343">
        <f t="shared" si="3"/>
        <v>1</v>
      </c>
    </row>
    <row r="36" spans="1:9">
      <c r="A36" s="37">
        <v>25</v>
      </c>
      <c r="B36" s="6"/>
      <c r="C36" s="6"/>
      <c r="D36" s="211"/>
      <c r="E36" s="16" t="str">
        <f t="shared" si="0"/>
        <v/>
      </c>
      <c r="F36" s="37"/>
      <c r="G36" s="58" t="str">
        <f t="shared" si="1"/>
        <v/>
      </c>
      <c r="H36" s="342" t="b">
        <f t="shared" si="2"/>
        <v>0</v>
      </c>
      <c r="I36" s="343">
        <f t="shared" si="3"/>
        <v>1</v>
      </c>
    </row>
    <row r="37" spans="1:9">
      <c r="A37" s="37">
        <v>26</v>
      </c>
      <c r="B37" s="6"/>
      <c r="C37" s="6"/>
      <c r="D37" s="211"/>
      <c r="E37" s="16" t="str">
        <f t="shared" si="0"/>
        <v/>
      </c>
      <c r="F37" s="37"/>
      <c r="G37" s="58" t="str">
        <f t="shared" si="1"/>
        <v/>
      </c>
      <c r="H37" s="342" t="b">
        <f t="shared" si="2"/>
        <v>0</v>
      </c>
      <c r="I37" s="343">
        <f t="shared" si="3"/>
        <v>1</v>
      </c>
    </row>
    <row r="38" spans="1:9">
      <c r="A38" s="37">
        <v>27</v>
      </c>
      <c r="B38" s="6"/>
      <c r="C38" s="6"/>
      <c r="D38" s="211"/>
      <c r="E38" s="16" t="str">
        <f t="shared" si="0"/>
        <v/>
      </c>
      <c r="F38" s="37"/>
      <c r="G38" s="58" t="str">
        <f t="shared" si="1"/>
        <v/>
      </c>
      <c r="H38" s="342" t="b">
        <f t="shared" si="2"/>
        <v>0</v>
      </c>
      <c r="I38" s="343">
        <f t="shared" si="3"/>
        <v>1</v>
      </c>
    </row>
    <row r="39" spans="1:9">
      <c r="A39" s="37">
        <v>28</v>
      </c>
      <c r="B39" s="6"/>
      <c r="C39" s="6"/>
      <c r="D39" s="211"/>
      <c r="E39" s="16" t="str">
        <f t="shared" si="0"/>
        <v/>
      </c>
      <c r="F39" s="37"/>
      <c r="G39" s="58" t="str">
        <f t="shared" si="1"/>
        <v/>
      </c>
      <c r="H39" s="342" t="b">
        <f t="shared" si="2"/>
        <v>0</v>
      </c>
      <c r="I39" s="343">
        <f t="shared" si="3"/>
        <v>1</v>
      </c>
    </row>
    <row r="40" spans="1:9">
      <c r="A40" s="37">
        <v>29</v>
      </c>
      <c r="B40" s="6"/>
      <c r="C40" s="6"/>
      <c r="D40" s="211"/>
      <c r="E40" s="16" t="str">
        <f t="shared" si="0"/>
        <v/>
      </c>
      <c r="F40" s="37"/>
      <c r="G40" s="58" t="str">
        <f t="shared" si="1"/>
        <v/>
      </c>
      <c r="H40" s="342" t="b">
        <f t="shared" si="2"/>
        <v>0</v>
      </c>
      <c r="I40" s="343">
        <f t="shared" si="3"/>
        <v>1</v>
      </c>
    </row>
    <row r="41" spans="1:9">
      <c r="A41" s="37">
        <v>30</v>
      </c>
      <c r="B41" s="6"/>
      <c r="C41" s="6"/>
      <c r="D41" s="211"/>
      <c r="E41" s="16" t="str">
        <f t="shared" si="0"/>
        <v/>
      </c>
      <c r="F41" s="37"/>
      <c r="G41" s="58" t="str">
        <f t="shared" si="1"/>
        <v/>
      </c>
      <c r="H41" s="342" t="b">
        <f t="shared" si="2"/>
        <v>0</v>
      </c>
      <c r="I41" s="343">
        <f t="shared" si="3"/>
        <v>1</v>
      </c>
    </row>
    <row r="42" spans="1:9">
      <c r="A42" s="37">
        <v>31</v>
      </c>
      <c r="B42" s="6"/>
      <c r="C42" s="6"/>
      <c r="D42" s="211"/>
      <c r="E42" s="16" t="str">
        <f t="shared" si="0"/>
        <v/>
      </c>
      <c r="F42" s="37"/>
      <c r="G42" s="58" t="str">
        <f t="shared" si="1"/>
        <v/>
      </c>
      <c r="H42" s="342" t="b">
        <f t="shared" si="2"/>
        <v>0</v>
      </c>
      <c r="I42" s="343">
        <f t="shared" si="3"/>
        <v>1</v>
      </c>
    </row>
    <row r="43" spans="1:9">
      <c r="A43" s="37">
        <v>32</v>
      </c>
      <c r="B43" s="6"/>
      <c r="C43" s="6"/>
      <c r="D43" s="211"/>
      <c r="E43" s="16" t="str">
        <f t="shared" si="0"/>
        <v/>
      </c>
      <c r="F43" s="37"/>
      <c r="G43" s="58" t="str">
        <f t="shared" si="1"/>
        <v/>
      </c>
      <c r="H43" s="342" t="b">
        <f t="shared" si="2"/>
        <v>0</v>
      </c>
      <c r="I43" s="343">
        <f t="shared" si="3"/>
        <v>1</v>
      </c>
    </row>
    <row r="44" spans="1:9">
      <c r="A44" s="37">
        <v>33</v>
      </c>
      <c r="B44" s="6"/>
      <c r="C44" s="6"/>
      <c r="D44" s="211"/>
      <c r="E44" s="16" t="str">
        <f t="shared" si="0"/>
        <v/>
      </c>
      <c r="F44" s="37"/>
      <c r="G44" s="58" t="str">
        <f t="shared" ref="G44:G75" si="4">IF(OR($B44="",,$D44="",$D44&gt;an_final),"",IF($D44&gt;=an_initial,1,""))</f>
        <v/>
      </c>
      <c r="H44" s="342" t="b">
        <f t="shared" si="2"/>
        <v>0</v>
      </c>
      <c r="I44" s="343">
        <f t="shared" ref="I44:I75" si="5">LEN(B44)-LEN(SUBSTITUTE(B44,",",""))+1</f>
        <v>1</v>
      </c>
    </row>
    <row r="45" spans="1:9">
      <c r="A45" s="37">
        <v>34</v>
      </c>
      <c r="B45" s="6"/>
      <c r="C45" s="6"/>
      <c r="D45" s="211"/>
      <c r="E45" s="16" t="str">
        <f t="shared" si="0"/>
        <v/>
      </c>
      <c r="F45" s="37"/>
      <c r="G45" s="58" t="str">
        <f t="shared" si="4"/>
        <v/>
      </c>
      <c r="H45" s="342" t="b">
        <f t="shared" si="2"/>
        <v>0</v>
      </c>
      <c r="I45" s="343">
        <f t="shared" si="5"/>
        <v>1</v>
      </c>
    </row>
    <row r="46" spans="1:9">
      <c r="A46" s="37">
        <v>35</v>
      </c>
      <c r="B46" s="6"/>
      <c r="C46" s="6"/>
      <c r="D46" s="211"/>
      <c r="E46" s="16" t="str">
        <f t="shared" si="0"/>
        <v/>
      </c>
      <c r="F46" s="37"/>
      <c r="G46" s="58" t="str">
        <f t="shared" si="4"/>
        <v/>
      </c>
      <c r="H46" s="342" t="b">
        <f t="shared" si="2"/>
        <v>0</v>
      </c>
      <c r="I46" s="343">
        <f t="shared" si="5"/>
        <v>1</v>
      </c>
    </row>
    <row r="47" spans="1:9">
      <c r="A47" s="37">
        <v>36</v>
      </c>
      <c r="B47" s="6"/>
      <c r="C47" s="6"/>
      <c r="D47" s="211"/>
      <c r="E47" s="16" t="str">
        <f t="shared" si="0"/>
        <v/>
      </c>
      <c r="F47" s="37"/>
      <c r="G47" s="58" t="str">
        <f t="shared" si="4"/>
        <v/>
      </c>
      <c r="H47" s="342" t="b">
        <f t="shared" si="2"/>
        <v>0</v>
      </c>
      <c r="I47" s="343">
        <f t="shared" si="5"/>
        <v>1</v>
      </c>
    </row>
    <row r="48" spans="1:9">
      <c r="A48" s="37">
        <v>37</v>
      </c>
      <c r="B48" s="6"/>
      <c r="C48" s="6"/>
      <c r="D48" s="211"/>
      <c r="E48" s="16" t="str">
        <f t="shared" si="0"/>
        <v/>
      </c>
      <c r="F48" s="37"/>
      <c r="G48" s="58" t="str">
        <f t="shared" si="4"/>
        <v/>
      </c>
      <c r="H48" s="342" t="b">
        <f t="shared" si="2"/>
        <v>0</v>
      </c>
      <c r="I48" s="343">
        <f t="shared" si="5"/>
        <v>1</v>
      </c>
    </row>
    <row r="49" spans="1:9">
      <c r="A49" s="37">
        <v>38</v>
      </c>
      <c r="B49" s="6"/>
      <c r="C49" s="6"/>
      <c r="D49" s="211"/>
      <c r="E49" s="16" t="str">
        <f t="shared" si="0"/>
        <v/>
      </c>
      <c r="F49" s="37"/>
      <c r="G49" s="58" t="str">
        <f t="shared" si="4"/>
        <v/>
      </c>
      <c r="H49" s="342" t="b">
        <f t="shared" si="2"/>
        <v>0</v>
      </c>
      <c r="I49" s="343">
        <f t="shared" si="5"/>
        <v>1</v>
      </c>
    </row>
    <row r="50" spans="1:9">
      <c r="A50" s="37">
        <v>39</v>
      </c>
      <c r="B50" s="6"/>
      <c r="C50" s="6"/>
      <c r="D50" s="211"/>
      <c r="E50" s="16" t="str">
        <f t="shared" si="0"/>
        <v/>
      </c>
      <c r="F50" s="37"/>
      <c r="G50" s="58" t="str">
        <f t="shared" si="4"/>
        <v/>
      </c>
      <c r="H50" s="342" t="b">
        <f t="shared" si="2"/>
        <v>0</v>
      </c>
      <c r="I50" s="343">
        <f t="shared" si="5"/>
        <v>1</v>
      </c>
    </row>
    <row r="51" spans="1:9">
      <c r="A51" s="37">
        <v>40</v>
      </c>
      <c r="B51" s="6"/>
      <c r="C51" s="6"/>
      <c r="D51" s="211"/>
      <c r="E51" s="16" t="str">
        <f t="shared" si="0"/>
        <v/>
      </c>
      <c r="F51" s="37"/>
      <c r="G51" s="58" t="str">
        <f t="shared" si="4"/>
        <v/>
      </c>
      <c r="H51" s="342" t="b">
        <f t="shared" si="2"/>
        <v>0</v>
      </c>
      <c r="I51" s="343">
        <f t="shared" si="5"/>
        <v>1</v>
      </c>
    </row>
    <row r="52" spans="1:9">
      <c r="A52" s="37">
        <v>41</v>
      </c>
      <c r="B52" s="6"/>
      <c r="C52" s="6"/>
      <c r="D52" s="211"/>
      <c r="E52" s="16" t="str">
        <f t="shared" si="0"/>
        <v/>
      </c>
      <c r="F52" s="37"/>
      <c r="G52" s="58" t="str">
        <f t="shared" si="4"/>
        <v/>
      </c>
      <c r="H52" s="342" t="b">
        <f t="shared" si="2"/>
        <v>0</v>
      </c>
      <c r="I52" s="343">
        <f t="shared" si="5"/>
        <v>1</v>
      </c>
    </row>
    <row r="53" spans="1:9">
      <c r="A53" s="37">
        <v>42</v>
      </c>
      <c r="B53" s="6"/>
      <c r="C53" s="6"/>
      <c r="D53" s="211"/>
      <c r="E53" s="16" t="str">
        <f t="shared" si="0"/>
        <v/>
      </c>
      <c r="F53" s="37"/>
      <c r="G53" s="58" t="str">
        <f t="shared" si="4"/>
        <v/>
      </c>
      <c r="H53" s="342" t="b">
        <f t="shared" si="2"/>
        <v>0</v>
      </c>
      <c r="I53" s="343">
        <f t="shared" si="5"/>
        <v>1</v>
      </c>
    </row>
    <row r="54" spans="1:9">
      <c r="A54" s="37">
        <v>43</v>
      </c>
      <c r="B54" s="6"/>
      <c r="C54" s="6"/>
      <c r="D54" s="211"/>
      <c r="E54" s="16" t="str">
        <f t="shared" si="0"/>
        <v/>
      </c>
      <c r="F54" s="37"/>
      <c r="G54" s="58" t="str">
        <f t="shared" si="4"/>
        <v/>
      </c>
      <c r="H54" s="342" t="b">
        <f t="shared" si="2"/>
        <v>0</v>
      </c>
      <c r="I54" s="343">
        <f t="shared" si="5"/>
        <v>1</v>
      </c>
    </row>
    <row r="55" spans="1:9">
      <c r="A55" s="37">
        <v>44</v>
      </c>
      <c r="B55" s="6"/>
      <c r="C55" s="6"/>
      <c r="D55" s="211"/>
      <c r="E55" s="16" t="str">
        <f t="shared" si="0"/>
        <v/>
      </c>
      <c r="F55" s="37"/>
      <c r="G55" s="58" t="str">
        <f t="shared" si="4"/>
        <v/>
      </c>
      <c r="H55" s="342" t="b">
        <f t="shared" si="2"/>
        <v>0</v>
      </c>
      <c r="I55" s="343">
        <f t="shared" si="5"/>
        <v>1</v>
      </c>
    </row>
    <row r="56" spans="1:9">
      <c r="A56" s="37">
        <v>45</v>
      </c>
      <c r="B56" s="6"/>
      <c r="C56" s="6"/>
      <c r="D56" s="211"/>
      <c r="E56" s="16" t="str">
        <f t="shared" si="0"/>
        <v/>
      </c>
      <c r="F56" s="37"/>
      <c r="G56" s="58" t="str">
        <f t="shared" si="4"/>
        <v/>
      </c>
      <c r="H56" s="342" t="b">
        <f t="shared" si="2"/>
        <v>0</v>
      </c>
      <c r="I56" s="343">
        <f t="shared" si="5"/>
        <v>1</v>
      </c>
    </row>
    <row r="57" spans="1:9">
      <c r="A57" s="37">
        <v>46</v>
      </c>
      <c r="B57" s="6"/>
      <c r="C57" s="6"/>
      <c r="D57" s="211"/>
      <c r="E57" s="16" t="str">
        <f t="shared" si="0"/>
        <v/>
      </c>
      <c r="F57" s="37"/>
      <c r="G57" s="58" t="str">
        <f t="shared" si="4"/>
        <v/>
      </c>
      <c r="H57" s="342" t="b">
        <f t="shared" si="2"/>
        <v>0</v>
      </c>
      <c r="I57" s="343">
        <f t="shared" si="5"/>
        <v>1</v>
      </c>
    </row>
    <row r="58" spans="1:9">
      <c r="A58" s="37">
        <v>47</v>
      </c>
      <c r="B58" s="6"/>
      <c r="C58" s="6"/>
      <c r="D58" s="211"/>
      <c r="E58" s="16" t="str">
        <f t="shared" si="0"/>
        <v/>
      </c>
      <c r="F58" s="37"/>
      <c r="G58" s="58" t="str">
        <f t="shared" si="4"/>
        <v/>
      </c>
      <c r="H58" s="342" t="b">
        <f t="shared" si="2"/>
        <v>0</v>
      </c>
      <c r="I58" s="343">
        <f t="shared" si="5"/>
        <v>1</v>
      </c>
    </row>
    <row r="59" spans="1:9">
      <c r="A59" s="37">
        <v>48</v>
      </c>
      <c r="B59" s="6"/>
      <c r="C59" s="6"/>
      <c r="D59" s="211"/>
      <c r="E59" s="16" t="str">
        <f t="shared" si="0"/>
        <v/>
      </c>
      <c r="F59" s="37"/>
      <c r="G59" s="58" t="str">
        <f t="shared" si="4"/>
        <v/>
      </c>
      <c r="H59" s="342" t="b">
        <f t="shared" si="2"/>
        <v>0</v>
      </c>
      <c r="I59" s="343">
        <f t="shared" si="5"/>
        <v>1</v>
      </c>
    </row>
    <row r="60" spans="1:9">
      <c r="A60" s="37">
        <v>49</v>
      </c>
      <c r="B60" s="6"/>
      <c r="C60" s="6"/>
      <c r="D60" s="211"/>
      <c r="E60" s="16" t="str">
        <f t="shared" si="0"/>
        <v/>
      </c>
      <c r="F60" s="37"/>
      <c r="G60" s="58" t="str">
        <f t="shared" si="4"/>
        <v/>
      </c>
      <c r="H60" s="342" t="b">
        <f t="shared" si="2"/>
        <v>0</v>
      </c>
      <c r="I60" s="343">
        <f t="shared" si="5"/>
        <v>1</v>
      </c>
    </row>
    <row r="61" spans="1:9">
      <c r="A61" s="37">
        <v>50</v>
      </c>
      <c r="B61" s="6"/>
      <c r="C61" s="6"/>
      <c r="D61" s="211"/>
      <c r="E61" s="16" t="str">
        <f t="shared" si="0"/>
        <v/>
      </c>
      <c r="F61" s="37"/>
      <c r="G61" s="58" t="str">
        <f t="shared" si="4"/>
        <v/>
      </c>
      <c r="H61" s="342" t="b">
        <f t="shared" si="2"/>
        <v>0</v>
      </c>
      <c r="I61" s="343">
        <f t="shared" si="5"/>
        <v>1</v>
      </c>
    </row>
    <row r="62" spans="1:9">
      <c r="A62" s="37">
        <v>51</v>
      </c>
      <c r="B62" s="6"/>
      <c r="C62" s="6"/>
      <c r="D62" s="211"/>
      <c r="E62" s="16" t="str">
        <f t="shared" si="0"/>
        <v/>
      </c>
      <c r="F62" s="37"/>
      <c r="G62" s="58" t="str">
        <f t="shared" si="4"/>
        <v/>
      </c>
      <c r="H62" s="342" t="b">
        <f t="shared" si="2"/>
        <v>0</v>
      </c>
      <c r="I62" s="343">
        <f t="shared" si="5"/>
        <v>1</v>
      </c>
    </row>
    <row r="63" spans="1:9">
      <c r="A63" s="37">
        <v>52</v>
      </c>
      <c r="B63" s="6"/>
      <c r="C63" s="6"/>
      <c r="D63" s="211"/>
      <c r="E63" s="16" t="str">
        <f t="shared" si="0"/>
        <v/>
      </c>
      <c r="F63" s="37"/>
      <c r="G63" s="58" t="str">
        <f t="shared" si="4"/>
        <v/>
      </c>
      <c r="H63" s="342" t="b">
        <f t="shared" si="2"/>
        <v>0</v>
      </c>
      <c r="I63" s="343">
        <f t="shared" si="5"/>
        <v>1</v>
      </c>
    </row>
    <row r="64" spans="1:9">
      <c r="A64" s="37">
        <v>53</v>
      </c>
      <c r="B64" s="6"/>
      <c r="C64" s="6"/>
      <c r="D64" s="211"/>
      <c r="E64" s="16" t="str">
        <f t="shared" si="0"/>
        <v/>
      </c>
      <c r="F64" s="37"/>
      <c r="G64" s="58" t="str">
        <f t="shared" si="4"/>
        <v/>
      </c>
      <c r="H64" s="342" t="b">
        <f t="shared" si="2"/>
        <v>0</v>
      </c>
      <c r="I64" s="343">
        <f t="shared" si="5"/>
        <v>1</v>
      </c>
    </row>
    <row r="65" spans="1:9">
      <c r="A65" s="37">
        <v>54</v>
      </c>
      <c r="B65" s="6"/>
      <c r="C65" s="6"/>
      <c r="D65" s="211"/>
      <c r="E65" s="16" t="str">
        <f t="shared" si="0"/>
        <v/>
      </c>
      <c r="F65" s="37"/>
      <c r="G65" s="58" t="str">
        <f t="shared" si="4"/>
        <v/>
      </c>
      <c r="H65" s="342" t="b">
        <f t="shared" si="2"/>
        <v>0</v>
      </c>
      <c r="I65" s="343">
        <f t="shared" si="5"/>
        <v>1</v>
      </c>
    </row>
    <row r="66" spans="1:9">
      <c r="A66" s="37">
        <v>55</v>
      </c>
      <c r="B66" s="6"/>
      <c r="C66" s="6"/>
      <c r="D66" s="211"/>
      <c r="E66" s="16" t="str">
        <f t="shared" si="0"/>
        <v/>
      </c>
      <c r="F66" s="37"/>
      <c r="G66" s="58" t="str">
        <f t="shared" si="4"/>
        <v/>
      </c>
      <c r="H66" s="342" t="b">
        <f t="shared" si="2"/>
        <v>0</v>
      </c>
      <c r="I66" s="343">
        <f t="shared" si="5"/>
        <v>1</v>
      </c>
    </row>
    <row r="67" spans="1:9">
      <c r="A67" s="37">
        <v>56</v>
      </c>
      <c r="B67" s="6"/>
      <c r="C67" s="6"/>
      <c r="D67" s="211"/>
      <c r="E67" s="16" t="str">
        <f t="shared" si="0"/>
        <v/>
      </c>
      <c r="F67" s="37"/>
      <c r="G67" s="58" t="str">
        <f t="shared" si="4"/>
        <v/>
      </c>
      <c r="H67" s="342" t="b">
        <f t="shared" si="2"/>
        <v>0</v>
      </c>
      <c r="I67" s="343">
        <f t="shared" si="5"/>
        <v>1</v>
      </c>
    </row>
    <row r="68" spans="1:9">
      <c r="A68" s="37">
        <v>57</v>
      </c>
      <c r="B68" s="6"/>
      <c r="C68" s="6"/>
      <c r="D68" s="211"/>
      <c r="E68" s="16" t="str">
        <f t="shared" si="0"/>
        <v/>
      </c>
      <c r="F68" s="37"/>
      <c r="G68" s="58" t="str">
        <f t="shared" si="4"/>
        <v/>
      </c>
      <c r="H68" s="342" t="b">
        <f t="shared" si="2"/>
        <v>0</v>
      </c>
      <c r="I68" s="343">
        <f t="shared" si="5"/>
        <v>1</v>
      </c>
    </row>
    <row r="69" spans="1:9">
      <c r="A69" s="37">
        <v>58</v>
      </c>
      <c r="B69" s="6"/>
      <c r="C69" s="6"/>
      <c r="D69" s="211"/>
      <c r="E69" s="16" t="str">
        <f t="shared" si="0"/>
        <v/>
      </c>
      <c r="F69" s="37"/>
      <c r="G69" s="58" t="str">
        <f t="shared" si="4"/>
        <v/>
      </c>
      <c r="H69" s="342" t="b">
        <f t="shared" si="2"/>
        <v>0</v>
      </c>
      <c r="I69" s="343">
        <f t="shared" si="5"/>
        <v>1</v>
      </c>
    </row>
    <row r="70" spans="1:9">
      <c r="A70" s="37">
        <v>59</v>
      </c>
      <c r="B70" s="6"/>
      <c r="C70" s="6"/>
      <c r="D70" s="211"/>
      <c r="E70" s="16" t="str">
        <f t="shared" si="0"/>
        <v/>
      </c>
      <c r="F70" s="37"/>
      <c r="G70" s="58" t="str">
        <f t="shared" si="4"/>
        <v/>
      </c>
      <c r="H70" s="342" t="b">
        <f t="shared" si="2"/>
        <v>0</v>
      </c>
      <c r="I70" s="343">
        <f t="shared" si="5"/>
        <v>1</v>
      </c>
    </row>
    <row r="71" spans="1:9">
      <c r="A71" s="37">
        <v>60</v>
      </c>
      <c r="B71" s="6"/>
      <c r="C71" s="6"/>
      <c r="D71" s="211"/>
      <c r="E71" s="16" t="str">
        <f t="shared" si="0"/>
        <v/>
      </c>
      <c r="F71" s="37"/>
      <c r="G71" s="58" t="str">
        <f t="shared" si="4"/>
        <v/>
      </c>
      <c r="H71" s="342" t="b">
        <f t="shared" si="2"/>
        <v>0</v>
      </c>
      <c r="I71" s="343">
        <f t="shared" si="5"/>
        <v>1</v>
      </c>
    </row>
    <row r="72" spans="1:9">
      <c r="A72" s="37">
        <v>61</v>
      </c>
      <c r="B72" s="6"/>
      <c r="C72" s="6"/>
      <c r="D72" s="211"/>
      <c r="E72" s="16" t="str">
        <f t="shared" si="0"/>
        <v/>
      </c>
      <c r="F72" s="37"/>
      <c r="G72" s="58" t="str">
        <f t="shared" si="4"/>
        <v/>
      </c>
      <c r="H72" s="342" t="b">
        <f t="shared" si="2"/>
        <v>0</v>
      </c>
      <c r="I72" s="343">
        <f t="shared" si="5"/>
        <v>1</v>
      </c>
    </row>
    <row r="73" spans="1:9">
      <c r="A73" s="37">
        <v>62</v>
      </c>
      <c r="B73" s="6"/>
      <c r="C73" s="6"/>
      <c r="D73" s="211"/>
      <c r="E73" s="16" t="str">
        <f t="shared" si="0"/>
        <v/>
      </c>
      <c r="F73" s="37"/>
      <c r="G73" s="58" t="str">
        <f t="shared" si="4"/>
        <v/>
      </c>
      <c r="H73" s="342" t="b">
        <f t="shared" si="2"/>
        <v>0</v>
      </c>
      <c r="I73" s="343">
        <f t="shared" si="5"/>
        <v>1</v>
      </c>
    </row>
    <row r="74" spans="1:9">
      <c r="A74" s="37">
        <v>63</v>
      </c>
      <c r="B74" s="6"/>
      <c r="C74" s="6"/>
      <c r="D74" s="211"/>
      <c r="E74" s="16" t="str">
        <f t="shared" si="0"/>
        <v/>
      </c>
      <c r="F74" s="37"/>
      <c r="G74" s="58" t="str">
        <f t="shared" si="4"/>
        <v/>
      </c>
      <c r="H74" s="342" t="b">
        <f t="shared" si="2"/>
        <v>0</v>
      </c>
      <c r="I74" s="343">
        <f t="shared" si="5"/>
        <v>1</v>
      </c>
    </row>
    <row r="75" spans="1:9">
      <c r="A75" s="37">
        <v>64</v>
      </c>
      <c r="B75" s="6"/>
      <c r="C75" s="6"/>
      <c r="D75" s="211"/>
      <c r="E75" s="16" t="str">
        <f t="shared" si="0"/>
        <v/>
      </c>
      <c r="F75" s="37"/>
      <c r="G75" s="58" t="str">
        <f t="shared" si="4"/>
        <v/>
      </c>
      <c r="H75" s="342" t="b">
        <f t="shared" si="2"/>
        <v>0</v>
      </c>
      <c r="I75" s="343">
        <f t="shared" si="5"/>
        <v>1</v>
      </c>
    </row>
    <row r="76" spans="1:9">
      <c r="A76" s="37">
        <v>65</v>
      </c>
      <c r="B76" s="6"/>
      <c r="C76" s="6"/>
      <c r="D76" s="211"/>
      <c r="E76" s="16" t="str">
        <f t="shared" ref="E76:E139" si="6">IF(OR($B76="",,$D76&lt;an_initial,$D76&gt;an_final),"",G76*(HLOOKUP(C76,iii5punctaje,2,FALSE)))</f>
        <v/>
      </c>
      <c r="F76" s="37"/>
      <c r="G76" s="58" t="str">
        <f t="shared" ref="G76:G110" si="7">IF(OR($B76="",,$D76="",$D76&gt;an_final),"",IF($D76&gt;=an_initial,1,""))</f>
        <v/>
      </c>
      <c r="H76" s="342" t="b">
        <f t="shared" ref="H76:H110" si="8">IF(nume_candidat="",FALSE,ISNUMBER(SEARCH(nume_candidat,$B76)))</f>
        <v>0</v>
      </c>
      <c r="I76" s="343">
        <f t="shared" ref="I76:I110" si="9">LEN(B76)-LEN(SUBSTITUTE(B76,",",""))+1</f>
        <v>1</v>
      </c>
    </row>
    <row r="77" spans="1:9">
      <c r="A77" s="37">
        <v>66</v>
      </c>
      <c r="B77" s="6"/>
      <c r="C77" s="6"/>
      <c r="D77" s="211"/>
      <c r="E77" s="16" t="str">
        <f t="shared" si="6"/>
        <v/>
      </c>
      <c r="F77" s="37"/>
      <c r="G77" s="58" t="str">
        <f t="shared" si="7"/>
        <v/>
      </c>
      <c r="H77" s="342" t="b">
        <f t="shared" si="8"/>
        <v>0</v>
      </c>
      <c r="I77" s="343">
        <f t="shared" si="9"/>
        <v>1</v>
      </c>
    </row>
    <row r="78" spans="1:9">
      <c r="A78" s="37">
        <v>67</v>
      </c>
      <c r="B78" s="6"/>
      <c r="C78" s="6"/>
      <c r="D78" s="211"/>
      <c r="E78" s="16" t="str">
        <f t="shared" si="6"/>
        <v/>
      </c>
      <c r="F78" s="37"/>
      <c r="G78" s="58" t="str">
        <f t="shared" si="7"/>
        <v/>
      </c>
      <c r="H78" s="342" t="b">
        <f t="shared" si="8"/>
        <v>0</v>
      </c>
      <c r="I78" s="343">
        <f t="shared" si="9"/>
        <v>1</v>
      </c>
    </row>
    <row r="79" spans="1:9">
      <c r="A79" s="37">
        <v>68</v>
      </c>
      <c r="B79" s="6"/>
      <c r="C79" s="6"/>
      <c r="D79" s="211"/>
      <c r="E79" s="16" t="str">
        <f t="shared" si="6"/>
        <v/>
      </c>
      <c r="F79" s="37"/>
      <c r="G79" s="58" t="str">
        <f t="shared" si="7"/>
        <v/>
      </c>
      <c r="H79" s="342" t="b">
        <f t="shared" si="8"/>
        <v>0</v>
      </c>
      <c r="I79" s="343">
        <f t="shared" si="9"/>
        <v>1</v>
      </c>
    </row>
    <row r="80" spans="1:9">
      <c r="A80" s="37">
        <v>69</v>
      </c>
      <c r="B80" s="6"/>
      <c r="C80" s="6"/>
      <c r="D80" s="211"/>
      <c r="E80" s="16" t="str">
        <f t="shared" si="6"/>
        <v/>
      </c>
      <c r="F80" s="37"/>
      <c r="G80" s="58" t="str">
        <f t="shared" si="7"/>
        <v/>
      </c>
      <c r="H80" s="342" t="b">
        <f t="shared" si="8"/>
        <v>0</v>
      </c>
      <c r="I80" s="343">
        <f t="shared" si="9"/>
        <v>1</v>
      </c>
    </row>
    <row r="81" spans="1:9">
      <c r="A81" s="37">
        <v>70</v>
      </c>
      <c r="B81" s="6"/>
      <c r="C81" s="6"/>
      <c r="D81" s="211"/>
      <c r="E81" s="16" t="str">
        <f t="shared" si="6"/>
        <v/>
      </c>
      <c r="F81" s="37"/>
      <c r="G81" s="58" t="str">
        <f t="shared" si="7"/>
        <v/>
      </c>
      <c r="H81" s="342" t="b">
        <f t="shared" si="8"/>
        <v>0</v>
      </c>
      <c r="I81" s="343">
        <f t="shared" si="9"/>
        <v>1</v>
      </c>
    </row>
    <row r="82" spans="1:9">
      <c r="A82" s="37">
        <v>71</v>
      </c>
      <c r="B82" s="6"/>
      <c r="C82" s="6"/>
      <c r="D82" s="211"/>
      <c r="E82" s="16" t="str">
        <f t="shared" si="6"/>
        <v/>
      </c>
      <c r="F82" s="37"/>
      <c r="G82" s="58" t="str">
        <f t="shared" si="7"/>
        <v/>
      </c>
      <c r="H82" s="342" t="b">
        <f t="shared" si="8"/>
        <v>0</v>
      </c>
      <c r="I82" s="343">
        <f t="shared" si="9"/>
        <v>1</v>
      </c>
    </row>
    <row r="83" spans="1:9">
      <c r="A83" s="37">
        <v>72</v>
      </c>
      <c r="B83" s="6"/>
      <c r="C83" s="6"/>
      <c r="D83" s="211"/>
      <c r="E83" s="16" t="str">
        <f t="shared" si="6"/>
        <v/>
      </c>
      <c r="F83" s="37"/>
      <c r="G83" s="58" t="str">
        <f t="shared" si="7"/>
        <v/>
      </c>
      <c r="H83" s="342" t="b">
        <f t="shared" si="8"/>
        <v>0</v>
      </c>
      <c r="I83" s="343">
        <f t="shared" si="9"/>
        <v>1</v>
      </c>
    </row>
    <row r="84" spans="1:9">
      <c r="A84" s="37">
        <v>73</v>
      </c>
      <c r="B84" s="6"/>
      <c r="C84" s="6"/>
      <c r="D84" s="211"/>
      <c r="E84" s="16" t="str">
        <f t="shared" si="6"/>
        <v/>
      </c>
      <c r="F84" s="37"/>
      <c r="G84" s="58" t="str">
        <f t="shared" si="7"/>
        <v/>
      </c>
      <c r="H84" s="342" t="b">
        <f t="shared" si="8"/>
        <v>0</v>
      </c>
      <c r="I84" s="343">
        <f t="shared" si="9"/>
        <v>1</v>
      </c>
    </row>
    <row r="85" spans="1:9">
      <c r="A85" s="37">
        <v>74</v>
      </c>
      <c r="B85" s="6"/>
      <c r="C85" s="6"/>
      <c r="D85" s="211"/>
      <c r="E85" s="16" t="str">
        <f t="shared" si="6"/>
        <v/>
      </c>
      <c r="F85" s="37"/>
      <c r="G85" s="58" t="str">
        <f t="shared" si="7"/>
        <v/>
      </c>
      <c r="H85" s="342" t="b">
        <f t="shared" si="8"/>
        <v>0</v>
      </c>
      <c r="I85" s="343">
        <f t="shared" si="9"/>
        <v>1</v>
      </c>
    </row>
    <row r="86" spans="1:9">
      <c r="A86" s="37">
        <v>75</v>
      </c>
      <c r="B86" s="6"/>
      <c r="C86" s="6"/>
      <c r="D86" s="211"/>
      <c r="E86" s="16" t="str">
        <f t="shared" si="6"/>
        <v/>
      </c>
      <c r="F86" s="37"/>
      <c r="G86" s="58" t="str">
        <f t="shared" si="7"/>
        <v/>
      </c>
      <c r="H86" s="342" t="b">
        <f t="shared" si="8"/>
        <v>0</v>
      </c>
      <c r="I86" s="343">
        <f t="shared" si="9"/>
        <v>1</v>
      </c>
    </row>
    <row r="87" spans="1:9">
      <c r="A87" s="37">
        <v>76</v>
      </c>
      <c r="B87" s="6"/>
      <c r="C87" s="6"/>
      <c r="D87" s="211"/>
      <c r="E87" s="16" t="str">
        <f t="shared" si="6"/>
        <v/>
      </c>
      <c r="F87" s="37"/>
      <c r="G87" s="58" t="str">
        <f t="shared" si="7"/>
        <v/>
      </c>
      <c r="H87" s="342" t="b">
        <f t="shared" si="8"/>
        <v>0</v>
      </c>
      <c r="I87" s="343">
        <f t="shared" si="9"/>
        <v>1</v>
      </c>
    </row>
    <row r="88" spans="1:9">
      <c r="A88" s="37">
        <v>77</v>
      </c>
      <c r="B88" s="6"/>
      <c r="C88" s="6"/>
      <c r="D88" s="211"/>
      <c r="E88" s="16" t="str">
        <f t="shared" si="6"/>
        <v/>
      </c>
      <c r="F88" s="37"/>
      <c r="G88" s="58" t="str">
        <f t="shared" si="7"/>
        <v/>
      </c>
      <c r="H88" s="342" t="b">
        <f t="shared" si="8"/>
        <v>0</v>
      </c>
      <c r="I88" s="343">
        <f t="shared" si="9"/>
        <v>1</v>
      </c>
    </row>
    <row r="89" spans="1:9">
      <c r="A89" s="37">
        <v>78</v>
      </c>
      <c r="B89" s="6"/>
      <c r="C89" s="6"/>
      <c r="D89" s="211"/>
      <c r="E89" s="16" t="str">
        <f t="shared" si="6"/>
        <v/>
      </c>
      <c r="F89" s="37"/>
      <c r="G89" s="58" t="str">
        <f t="shared" si="7"/>
        <v/>
      </c>
      <c r="H89" s="342" t="b">
        <f t="shared" si="8"/>
        <v>0</v>
      </c>
      <c r="I89" s="343">
        <f t="shared" si="9"/>
        <v>1</v>
      </c>
    </row>
    <row r="90" spans="1:9">
      <c r="A90" s="37">
        <v>79</v>
      </c>
      <c r="B90" s="6"/>
      <c r="C90" s="6"/>
      <c r="D90" s="211"/>
      <c r="E90" s="16" t="str">
        <f t="shared" si="6"/>
        <v/>
      </c>
      <c r="F90" s="37"/>
      <c r="G90" s="58" t="str">
        <f t="shared" si="7"/>
        <v/>
      </c>
      <c r="H90" s="342" t="b">
        <f t="shared" si="8"/>
        <v>0</v>
      </c>
      <c r="I90" s="343">
        <f t="shared" si="9"/>
        <v>1</v>
      </c>
    </row>
    <row r="91" spans="1:9">
      <c r="A91" s="37">
        <v>80</v>
      </c>
      <c r="B91" s="6"/>
      <c r="C91" s="6"/>
      <c r="D91" s="211"/>
      <c r="E91" s="16" t="str">
        <f t="shared" si="6"/>
        <v/>
      </c>
      <c r="F91" s="37"/>
      <c r="G91" s="58" t="str">
        <f t="shared" si="7"/>
        <v/>
      </c>
      <c r="H91" s="342" t="b">
        <f t="shared" si="8"/>
        <v>0</v>
      </c>
      <c r="I91" s="343">
        <f t="shared" si="9"/>
        <v>1</v>
      </c>
    </row>
    <row r="92" spans="1:9">
      <c r="A92" s="37">
        <v>81</v>
      </c>
      <c r="B92" s="6"/>
      <c r="C92" s="6"/>
      <c r="D92" s="211"/>
      <c r="E92" s="16" t="str">
        <f t="shared" si="6"/>
        <v/>
      </c>
      <c r="F92" s="37"/>
      <c r="G92" s="58" t="str">
        <f t="shared" si="7"/>
        <v/>
      </c>
      <c r="H92" s="342" t="b">
        <f t="shared" si="8"/>
        <v>0</v>
      </c>
      <c r="I92" s="343">
        <f t="shared" si="9"/>
        <v>1</v>
      </c>
    </row>
    <row r="93" spans="1:9">
      <c r="A93" s="37">
        <v>82</v>
      </c>
      <c r="B93" s="6"/>
      <c r="C93" s="6"/>
      <c r="D93" s="211"/>
      <c r="E93" s="16" t="str">
        <f t="shared" si="6"/>
        <v/>
      </c>
      <c r="F93" s="37"/>
      <c r="G93" s="58" t="str">
        <f t="shared" si="7"/>
        <v/>
      </c>
      <c r="H93" s="342" t="b">
        <f t="shared" si="8"/>
        <v>0</v>
      </c>
      <c r="I93" s="343">
        <f t="shared" si="9"/>
        <v>1</v>
      </c>
    </row>
    <row r="94" spans="1:9">
      <c r="A94" s="37">
        <v>83</v>
      </c>
      <c r="B94" s="6"/>
      <c r="C94" s="6"/>
      <c r="D94" s="211"/>
      <c r="E94" s="16" t="str">
        <f t="shared" si="6"/>
        <v/>
      </c>
      <c r="F94" s="37"/>
      <c r="G94" s="58" t="str">
        <f t="shared" si="7"/>
        <v/>
      </c>
      <c r="H94" s="342" t="b">
        <f t="shared" si="8"/>
        <v>0</v>
      </c>
      <c r="I94" s="343">
        <f t="shared" si="9"/>
        <v>1</v>
      </c>
    </row>
    <row r="95" spans="1:9">
      <c r="A95" s="37">
        <v>84</v>
      </c>
      <c r="B95" s="6"/>
      <c r="C95" s="6"/>
      <c r="D95" s="211"/>
      <c r="E95" s="16" t="str">
        <f t="shared" si="6"/>
        <v/>
      </c>
      <c r="F95" s="37"/>
      <c r="G95" s="58" t="str">
        <f t="shared" si="7"/>
        <v/>
      </c>
      <c r="H95" s="342" t="b">
        <f t="shared" si="8"/>
        <v>0</v>
      </c>
      <c r="I95" s="343">
        <f t="shared" si="9"/>
        <v>1</v>
      </c>
    </row>
    <row r="96" spans="1:9">
      <c r="A96" s="37">
        <v>85</v>
      </c>
      <c r="B96" s="6"/>
      <c r="C96" s="6"/>
      <c r="D96" s="211"/>
      <c r="E96" s="16" t="str">
        <f t="shared" si="6"/>
        <v/>
      </c>
      <c r="F96" s="37"/>
      <c r="G96" s="58" t="str">
        <f t="shared" si="7"/>
        <v/>
      </c>
      <c r="H96" s="342" t="b">
        <f t="shared" si="8"/>
        <v>0</v>
      </c>
      <c r="I96" s="343">
        <f t="shared" si="9"/>
        <v>1</v>
      </c>
    </row>
    <row r="97" spans="1:9">
      <c r="A97" s="37">
        <v>86</v>
      </c>
      <c r="B97" s="6"/>
      <c r="C97" s="6"/>
      <c r="D97" s="211"/>
      <c r="E97" s="16" t="str">
        <f t="shared" si="6"/>
        <v/>
      </c>
      <c r="F97" s="37"/>
      <c r="G97" s="58" t="str">
        <f t="shared" si="7"/>
        <v/>
      </c>
      <c r="H97" s="342" t="b">
        <f t="shared" si="8"/>
        <v>0</v>
      </c>
      <c r="I97" s="343">
        <f t="shared" si="9"/>
        <v>1</v>
      </c>
    </row>
    <row r="98" spans="1:9">
      <c r="A98" s="37">
        <v>87</v>
      </c>
      <c r="B98" s="6"/>
      <c r="C98" s="6"/>
      <c r="D98" s="211"/>
      <c r="E98" s="16" t="str">
        <f t="shared" si="6"/>
        <v/>
      </c>
      <c r="F98" s="37"/>
      <c r="G98" s="58" t="str">
        <f t="shared" si="7"/>
        <v/>
      </c>
      <c r="H98" s="342" t="b">
        <f t="shared" si="8"/>
        <v>0</v>
      </c>
      <c r="I98" s="343">
        <f t="shared" si="9"/>
        <v>1</v>
      </c>
    </row>
    <row r="99" spans="1:9">
      <c r="A99" s="37">
        <v>88</v>
      </c>
      <c r="B99" s="6"/>
      <c r="C99" s="6"/>
      <c r="D99" s="211"/>
      <c r="E99" s="16" t="str">
        <f t="shared" si="6"/>
        <v/>
      </c>
      <c r="F99" s="37"/>
      <c r="G99" s="58" t="str">
        <f t="shared" si="7"/>
        <v/>
      </c>
      <c r="H99" s="342" t="b">
        <f t="shared" si="8"/>
        <v>0</v>
      </c>
      <c r="I99" s="343">
        <f t="shared" si="9"/>
        <v>1</v>
      </c>
    </row>
    <row r="100" spans="1:9">
      <c r="A100" s="37">
        <v>89</v>
      </c>
      <c r="B100" s="6"/>
      <c r="C100" s="6"/>
      <c r="D100" s="211"/>
      <c r="E100" s="16" t="str">
        <f t="shared" si="6"/>
        <v/>
      </c>
      <c r="F100" s="37"/>
      <c r="G100" s="58" t="str">
        <f t="shared" si="7"/>
        <v/>
      </c>
      <c r="H100" s="342" t="b">
        <f t="shared" si="8"/>
        <v>0</v>
      </c>
      <c r="I100" s="343">
        <f t="shared" si="9"/>
        <v>1</v>
      </c>
    </row>
    <row r="101" spans="1:9">
      <c r="A101" s="37">
        <v>90</v>
      </c>
      <c r="B101" s="6"/>
      <c r="C101" s="6"/>
      <c r="D101" s="211"/>
      <c r="E101" s="16" t="str">
        <f t="shared" si="6"/>
        <v/>
      </c>
      <c r="F101" s="37"/>
      <c r="G101" s="58" t="str">
        <f t="shared" si="7"/>
        <v/>
      </c>
      <c r="H101" s="342" t="b">
        <f t="shared" si="8"/>
        <v>0</v>
      </c>
      <c r="I101" s="343">
        <f t="shared" si="9"/>
        <v>1</v>
      </c>
    </row>
    <row r="102" spans="1:9">
      <c r="A102" s="37">
        <v>91</v>
      </c>
      <c r="B102" s="6"/>
      <c r="C102" s="6"/>
      <c r="D102" s="211"/>
      <c r="E102" s="16" t="str">
        <f t="shared" si="6"/>
        <v/>
      </c>
      <c r="F102" s="37"/>
      <c r="G102" s="58" t="str">
        <f t="shared" si="7"/>
        <v/>
      </c>
      <c r="H102" s="342" t="b">
        <f t="shared" si="8"/>
        <v>0</v>
      </c>
      <c r="I102" s="343">
        <f t="shared" si="9"/>
        <v>1</v>
      </c>
    </row>
    <row r="103" spans="1:9">
      <c r="A103" s="37">
        <v>92</v>
      </c>
      <c r="B103" s="6"/>
      <c r="C103" s="6"/>
      <c r="D103" s="211"/>
      <c r="E103" s="16" t="str">
        <f t="shared" si="6"/>
        <v/>
      </c>
      <c r="F103" s="37"/>
      <c r="G103" s="58" t="str">
        <f t="shared" si="7"/>
        <v/>
      </c>
      <c r="H103" s="342" t="b">
        <f t="shared" si="8"/>
        <v>0</v>
      </c>
      <c r="I103" s="343">
        <f t="shared" si="9"/>
        <v>1</v>
      </c>
    </row>
    <row r="104" spans="1:9">
      <c r="A104" s="37">
        <v>93</v>
      </c>
      <c r="B104" s="6"/>
      <c r="C104" s="6"/>
      <c r="D104" s="211"/>
      <c r="E104" s="16" t="str">
        <f t="shared" si="6"/>
        <v/>
      </c>
      <c r="F104" s="37"/>
      <c r="G104" s="58" t="str">
        <f t="shared" si="7"/>
        <v/>
      </c>
      <c r="H104" s="342" t="b">
        <f t="shared" si="8"/>
        <v>0</v>
      </c>
      <c r="I104" s="343">
        <f t="shared" si="9"/>
        <v>1</v>
      </c>
    </row>
    <row r="105" spans="1:9">
      <c r="A105" s="37">
        <v>94</v>
      </c>
      <c r="B105" s="6"/>
      <c r="C105" s="6"/>
      <c r="D105" s="211"/>
      <c r="E105" s="16" t="str">
        <f t="shared" si="6"/>
        <v/>
      </c>
      <c r="F105" s="37"/>
      <c r="G105" s="58" t="str">
        <f t="shared" si="7"/>
        <v/>
      </c>
      <c r="H105" s="342" t="b">
        <f t="shared" si="8"/>
        <v>0</v>
      </c>
      <c r="I105" s="343">
        <f t="shared" si="9"/>
        <v>1</v>
      </c>
    </row>
    <row r="106" spans="1:9">
      <c r="A106" s="37">
        <v>95</v>
      </c>
      <c r="B106" s="6"/>
      <c r="C106" s="6"/>
      <c r="D106" s="211"/>
      <c r="E106" s="16" t="str">
        <f t="shared" si="6"/>
        <v/>
      </c>
      <c r="F106" s="37"/>
      <c r="G106" s="58" t="str">
        <f t="shared" si="7"/>
        <v/>
      </c>
      <c r="H106" s="342" t="b">
        <f t="shared" si="8"/>
        <v>0</v>
      </c>
      <c r="I106" s="343">
        <f t="shared" si="9"/>
        <v>1</v>
      </c>
    </row>
    <row r="107" spans="1:9">
      <c r="A107" s="37">
        <v>96</v>
      </c>
      <c r="B107" s="6"/>
      <c r="C107" s="6"/>
      <c r="D107" s="211"/>
      <c r="E107" s="16" t="str">
        <f t="shared" si="6"/>
        <v/>
      </c>
      <c r="F107" s="37"/>
      <c r="G107" s="58" t="str">
        <f t="shared" si="7"/>
        <v/>
      </c>
      <c r="H107" s="342" t="b">
        <f t="shared" si="8"/>
        <v>0</v>
      </c>
      <c r="I107" s="343">
        <f t="shared" si="9"/>
        <v>1</v>
      </c>
    </row>
    <row r="108" spans="1:9">
      <c r="A108" s="37">
        <v>97</v>
      </c>
      <c r="B108" s="6"/>
      <c r="C108" s="6"/>
      <c r="D108" s="211"/>
      <c r="E108" s="16" t="str">
        <f t="shared" si="6"/>
        <v/>
      </c>
      <c r="F108" s="37"/>
      <c r="G108" s="58" t="str">
        <f t="shared" si="7"/>
        <v/>
      </c>
      <c r="H108" s="342" t="b">
        <f t="shared" si="8"/>
        <v>0</v>
      </c>
      <c r="I108" s="343">
        <f t="shared" si="9"/>
        <v>1</v>
      </c>
    </row>
    <row r="109" spans="1:9">
      <c r="A109" s="37">
        <v>98</v>
      </c>
      <c r="B109" s="6"/>
      <c r="C109" s="6"/>
      <c r="D109" s="211"/>
      <c r="E109" s="16" t="str">
        <f t="shared" si="6"/>
        <v/>
      </c>
      <c r="F109" s="37"/>
      <c r="G109" s="58" t="str">
        <f t="shared" si="7"/>
        <v/>
      </c>
      <c r="H109" s="342" t="b">
        <f t="shared" si="8"/>
        <v>0</v>
      </c>
      <c r="I109" s="343">
        <f t="shared" si="9"/>
        <v>1</v>
      </c>
    </row>
    <row r="110" spans="1:9">
      <c r="A110" s="139">
        <v>99</v>
      </c>
      <c r="B110" s="6"/>
      <c r="C110" s="6"/>
      <c r="D110" s="211"/>
      <c r="E110" s="16" t="str">
        <f t="shared" si="6"/>
        <v/>
      </c>
      <c r="F110" s="139"/>
      <c r="G110" s="58" t="str">
        <f t="shared" si="7"/>
        <v/>
      </c>
      <c r="H110" s="342" t="b">
        <f t="shared" si="8"/>
        <v>0</v>
      </c>
      <c r="I110" s="343">
        <f t="shared" si="9"/>
        <v>1</v>
      </c>
    </row>
    <row r="111" spans="1:9">
      <c r="A111" s="139">
        <v>100</v>
      </c>
      <c r="B111" s="140"/>
      <c r="C111" s="140"/>
      <c r="D111" s="142"/>
      <c r="E111" s="16" t="str">
        <f t="shared" si="6"/>
        <v/>
      </c>
      <c r="F111" s="139"/>
    </row>
    <row r="112" spans="1:9">
      <c r="A112" s="139">
        <v>101</v>
      </c>
      <c r="B112" s="140"/>
      <c r="C112" s="140"/>
      <c r="D112" s="142"/>
      <c r="E112" s="16" t="str">
        <f t="shared" si="6"/>
        <v/>
      </c>
      <c r="F112" s="139"/>
    </row>
    <row r="113" spans="1:18">
      <c r="A113" s="139">
        <v>102</v>
      </c>
      <c r="B113" s="140"/>
      <c r="C113" s="140"/>
      <c r="D113" s="142"/>
      <c r="E113" s="16" t="str">
        <f t="shared" si="6"/>
        <v/>
      </c>
      <c r="F113" s="139"/>
    </row>
    <row r="114" spans="1:18">
      <c r="A114" s="139">
        <v>103</v>
      </c>
      <c r="B114" s="140"/>
      <c r="C114" s="140"/>
      <c r="D114" s="142"/>
      <c r="E114" s="16" t="str">
        <f t="shared" si="6"/>
        <v/>
      </c>
      <c r="F114" s="139"/>
    </row>
    <row r="115" spans="1:18" s="70" customFormat="1">
      <c r="A115" s="139">
        <v>104</v>
      </c>
      <c r="B115" s="140"/>
      <c r="C115" s="140"/>
      <c r="D115" s="142"/>
      <c r="E115" s="16" t="str">
        <f t="shared" si="6"/>
        <v/>
      </c>
      <c r="F115" s="139"/>
      <c r="H115" s="71"/>
      <c r="I115" s="64"/>
      <c r="J115"/>
      <c r="K115" s="64"/>
      <c r="L115" s="64"/>
      <c r="M115" s="64"/>
      <c r="N115" s="64"/>
      <c r="O115" s="64"/>
      <c r="P115" s="64"/>
      <c r="Q115" s="64"/>
      <c r="R115" s="64"/>
    </row>
    <row r="116" spans="1:18" s="70" customFormat="1">
      <c r="A116" s="139">
        <v>105</v>
      </c>
      <c r="B116" s="140"/>
      <c r="C116" s="140"/>
      <c r="D116" s="142"/>
      <c r="E116" s="16" t="str">
        <f t="shared" si="6"/>
        <v/>
      </c>
      <c r="F116" s="139"/>
      <c r="H116" s="71"/>
      <c r="I116" s="64"/>
      <c r="J116"/>
      <c r="K116" s="64"/>
      <c r="L116" s="64"/>
      <c r="M116" s="64"/>
      <c r="N116" s="64"/>
      <c r="O116" s="64"/>
      <c r="P116" s="64"/>
      <c r="Q116" s="64"/>
      <c r="R116" s="64"/>
    </row>
    <row r="117" spans="1:18" s="70" customFormat="1">
      <c r="A117" s="139">
        <v>106</v>
      </c>
      <c r="B117" s="140"/>
      <c r="C117" s="140"/>
      <c r="D117" s="142"/>
      <c r="E117" s="16" t="str">
        <f t="shared" si="6"/>
        <v/>
      </c>
      <c r="F117" s="139"/>
      <c r="H117" s="71"/>
      <c r="I117" s="64"/>
      <c r="J117"/>
      <c r="K117" s="64"/>
      <c r="L117" s="64"/>
      <c r="M117" s="64"/>
      <c r="N117" s="64"/>
      <c r="O117" s="64"/>
      <c r="P117" s="64"/>
      <c r="Q117" s="64"/>
      <c r="R117" s="64"/>
    </row>
    <row r="118" spans="1:18" s="70" customFormat="1">
      <c r="A118" s="139">
        <v>107</v>
      </c>
      <c r="B118" s="140"/>
      <c r="C118" s="140"/>
      <c r="D118" s="142"/>
      <c r="E118" s="16" t="str">
        <f t="shared" si="6"/>
        <v/>
      </c>
      <c r="F118" s="139"/>
      <c r="H118" s="71"/>
      <c r="I118" s="64"/>
      <c r="J118"/>
      <c r="K118" s="64"/>
      <c r="L118" s="64"/>
      <c r="M118" s="64"/>
      <c r="N118" s="64"/>
      <c r="O118" s="64"/>
      <c r="P118" s="64"/>
      <c r="Q118" s="64"/>
      <c r="R118" s="64"/>
    </row>
    <row r="119" spans="1:18" s="70" customFormat="1">
      <c r="A119" s="139">
        <v>108</v>
      </c>
      <c r="B119" s="140"/>
      <c r="C119" s="140"/>
      <c r="D119" s="142"/>
      <c r="E119" s="16" t="str">
        <f t="shared" si="6"/>
        <v/>
      </c>
      <c r="F119" s="139"/>
      <c r="H119" s="71"/>
      <c r="I119" s="64"/>
      <c r="J119"/>
      <c r="K119" s="64"/>
      <c r="L119" s="64"/>
      <c r="M119" s="64"/>
      <c r="N119" s="64"/>
      <c r="O119" s="64"/>
      <c r="P119" s="64"/>
      <c r="Q119" s="64"/>
      <c r="R119" s="64"/>
    </row>
    <row r="120" spans="1:18" s="70" customFormat="1">
      <c r="A120" s="139">
        <v>109</v>
      </c>
      <c r="B120" s="140"/>
      <c r="C120" s="140"/>
      <c r="D120" s="142"/>
      <c r="E120" s="16" t="str">
        <f t="shared" si="6"/>
        <v/>
      </c>
      <c r="F120" s="139"/>
      <c r="H120" s="71"/>
      <c r="I120" s="64"/>
      <c r="J120"/>
      <c r="K120" s="64"/>
      <c r="L120" s="64"/>
      <c r="M120" s="64"/>
      <c r="N120" s="64"/>
      <c r="O120" s="64"/>
      <c r="P120" s="64"/>
      <c r="Q120" s="64"/>
      <c r="R120" s="64"/>
    </row>
    <row r="121" spans="1:18" s="70" customFormat="1">
      <c r="A121" s="139">
        <v>110</v>
      </c>
      <c r="B121" s="140"/>
      <c r="C121" s="140"/>
      <c r="D121" s="142"/>
      <c r="E121" s="16" t="str">
        <f t="shared" si="6"/>
        <v/>
      </c>
      <c r="F121" s="139"/>
      <c r="H121" s="71"/>
      <c r="I121" s="64"/>
      <c r="J121"/>
      <c r="K121" s="64"/>
      <c r="L121" s="64"/>
      <c r="M121" s="64"/>
      <c r="N121" s="64"/>
      <c r="O121" s="64"/>
      <c r="P121" s="64"/>
      <c r="Q121" s="64"/>
      <c r="R121" s="64"/>
    </row>
    <row r="122" spans="1:18" s="70" customFormat="1">
      <c r="A122" s="139">
        <v>111</v>
      </c>
      <c r="B122" s="140"/>
      <c r="C122" s="140"/>
      <c r="D122" s="142"/>
      <c r="E122" s="16" t="str">
        <f t="shared" si="6"/>
        <v/>
      </c>
      <c r="F122" s="139"/>
      <c r="H122" s="71"/>
      <c r="I122" s="64"/>
      <c r="J122"/>
      <c r="K122" s="64"/>
      <c r="L122" s="64"/>
      <c r="M122" s="64"/>
      <c r="N122" s="64"/>
      <c r="O122" s="64"/>
      <c r="P122" s="64"/>
      <c r="Q122" s="64"/>
      <c r="R122" s="64"/>
    </row>
    <row r="123" spans="1:18" s="70" customFormat="1">
      <c r="A123" s="139">
        <v>112</v>
      </c>
      <c r="B123" s="140"/>
      <c r="C123" s="140"/>
      <c r="D123" s="142"/>
      <c r="E123" s="16" t="str">
        <f t="shared" si="6"/>
        <v/>
      </c>
      <c r="F123" s="139"/>
      <c r="H123" s="71"/>
      <c r="I123" s="64"/>
      <c r="J123"/>
      <c r="K123" s="64"/>
      <c r="L123" s="64"/>
      <c r="M123" s="64"/>
      <c r="N123" s="64"/>
      <c r="O123" s="64"/>
      <c r="P123" s="64"/>
      <c r="Q123" s="64"/>
      <c r="R123" s="64"/>
    </row>
    <row r="124" spans="1:18" s="70" customFormat="1">
      <c r="A124" s="139">
        <v>113</v>
      </c>
      <c r="B124" s="140"/>
      <c r="C124" s="140"/>
      <c r="D124" s="142"/>
      <c r="E124" s="16" t="str">
        <f t="shared" si="6"/>
        <v/>
      </c>
      <c r="F124" s="139"/>
      <c r="H124" s="71"/>
      <c r="I124" s="64"/>
      <c r="J124"/>
      <c r="K124" s="64"/>
      <c r="L124" s="64"/>
      <c r="M124" s="64"/>
      <c r="N124" s="64"/>
      <c r="O124" s="64"/>
      <c r="P124" s="64"/>
      <c r="Q124" s="64"/>
      <c r="R124" s="64"/>
    </row>
    <row r="125" spans="1:18" s="70" customFormat="1">
      <c r="A125" s="139">
        <v>114</v>
      </c>
      <c r="B125" s="140"/>
      <c r="C125" s="140"/>
      <c r="D125" s="142"/>
      <c r="E125" s="16" t="str">
        <f t="shared" si="6"/>
        <v/>
      </c>
      <c r="F125" s="139"/>
      <c r="H125" s="71"/>
      <c r="I125" s="64"/>
      <c r="J125"/>
      <c r="K125" s="64"/>
      <c r="L125" s="64"/>
      <c r="M125" s="64"/>
      <c r="N125" s="64"/>
      <c r="O125" s="64"/>
      <c r="P125" s="64"/>
      <c r="Q125" s="64"/>
      <c r="R125" s="64"/>
    </row>
    <row r="126" spans="1:18" s="70" customFormat="1">
      <c r="A126" s="139">
        <v>115</v>
      </c>
      <c r="B126" s="140"/>
      <c r="C126" s="140"/>
      <c r="D126" s="142"/>
      <c r="E126" s="16" t="str">
        <f t="shared" si="6"/>
        <v/>
      </c>
      <c r="F126" s="139"/>
      <c r="H126" s="71"/>
      <c r="I126" s="64"/>
      <c r="J126"/>
      <c r="K126" s="64"/>
      <c r="L126" s="64"/>
      <c r="M126" s="64"/>
      <c r="N126" s="64"/>
      <c r="O126" s="64"/>
      <c r="P126" s="64"/>
      <c r="Q126" s="64"/>
      <c r="R126" s="64"/>
    </row>
    <row r="127" spans="1:18" s="70" customFormat="1">
      <c r="A127" s="139">
        <v>116</v>
      </c>
      <c r="B127" s="140"/>
      <c r="C127" s="140"/>
      <c r="D127" s="142"/>
      <c r="E127" s="16" t="str">
        <f t="shared" si="6"/>
        <v/>
      </c>
      <c r="F127" s="139"/>
      <c r="H127" s="71"/>
      <c r="I127" s="64"/>
      <c r="J127"/>
      <c r="K127" s="64"/>
      <c r="L127" s="64"/>
      <c r="M127" s="64"/>
      <c r="N127" s="64"/>
      <c r="O127" s="64"/>
      <c r="P127" s="64"/>
      <c r="Q127" s="64"/>
      <c r="R127" s="64"/>
    </row>
    <row r="128" spans="1:18" s="70" customFormat="1">
      <c r="A128" s="139">
        <v>117</v>
      </c>
      <c r="B128" s="140"/>
      <c r="C128" s="140"/>
      <c r="D128" s="142"/>
      <c r="E128" s="16" t="str">
        <f t="shared" si="6"/>
        <v/>
      </c>
      <c r="F128" s="139"/>
      <c r="H128" s="71"/>
      <c r="I128" s="64"/>
      <c r="J128"/>
      <c r="K128" s="64"/>
      <c r="L128" s="64"/>
      <c r="M128" s="64"/>
      <c r="N128" s="64"/>
      <c r="O128" s="64"/>
      <c r="P128" s="64"/>
      <c r="Q128" s="64"/>
      <c r="R128" s="64"/>
    </row>
    <row r="129" spans="1:18" s="70" customFormat="1">
      <c r="A129" s="139">
        <v>118</v>
      </c>
      <c r="B129" s="140"/>
      <c r="C129" s="140"/>
      <c r="D129" s="142"/>
      <c r="E129" s="16" t="str">
        <f t="shared" si="6"/>
        <v/>
      </c>
      <c r="F129" s="139"/>
      <c r="H129" s="71"/>
      <c r="I129" s="64"/>
      <c r="J129"/>
      <c r="K129" s="64"/>
      <c r="L129" s="64"/>
      <c r="M129" s="64"/>
      <c r="N129" s="64"/>
      <c r="O129" s="64"/>
      <c r="P129" s="64"/>
      <c r="Q129" s="64"/>
      <c r="R129" s="64"/>
    </row>
    <row r="130" spans="1:18" s="70" customFormat="1">
      <c r="A130" s="139">
        <v>119</v>
      </c>
      <c r="B130" s="140"/>
      <c r="C130" s="140"/>
      <c r="D130" s="142"/>
      <c r="E130" s="16" t="str">
        <f t="shared" si="6"/>
        <v/>
      </c>
      <c r="F130" s="139"/>
      <c r="H130" s="71"/>
      <c r="I130" s="64"/>
      <c r="J130"/>
      <c r="K130" s="64"/>
      <c r="L130" s="64"/>
      <c r="M130" s="64"/>
      <c r="N130" s="64"/>
      <c r="O130" s="64"/>
      <c r="P130" s="64"/>
      <c r="Q130" s="64"/>
      <c r="R130" s="64"/>
    </row>
    <row r="131" spans="1:18" s="70" customFormat="1">
      <c r="A131" s="139">
        <v>120</v>
      </c>
      <c r="B131" s="140"/>
      <c r="C131" s="140"/>
      <c r="D131" s="142"/>
      <c r="E131" s="16" t="str">
        <f t="shared" si="6"/>
        <v/>
      </c>
      <c r="F131" s="139"/>
      <c r="H131" s="71"/>
      <c r="I131" s="64"/>
      <c r="J131"/>
      <c r="K131" s="64"/>
      <c r="L131" s="64"/>
      <c r="M131" s="64"/>
      <c r="N131" s="64"/>
      <c r="O131" s="64"/>
      <c r="P131" s="64"/>
      <c r="Q131" s="64"/>
      <c r="R131" s="64"/>
    </row>
    <row r="132" spans="1:18" s="70" customFormat="1">
      <c r="A132" s="139">
        <v>121</v>
      </c>
      <c r="B132" s="140"/>
      <c r="C132" s="140"/>
      <c r="D132" s="142"/>
      <c r="E132" s="16" t="str">
        <f t="shared" si="6"/>
        <v/>
      </c>
      <c r="F132" s="139"/>
      <c r="H132" s="71"/>
      <c r="I132" s="64"/>
      <c r="J132"/>
      <c r="K132" s="64"/>
      <c r="L132" s="64"/>
      <c r="M132" s="64"/>
      <c r="N132" s="64"/>
      <c r="O132" s="64"/>
      <c r="P132" s="64"/>
      <c r="Q132" s="64"/>
      <c r="R132" s="64"/>
    </row>
    <row r="133" spans="1:18" s="70" customFormat="1">
      <c r="A133" s="139">
        <v>122</v>
      </c>
      <c r="B133" s="140"/>
      <c r="C133" s="140"/>
      <c r="D133" s="142"/>
      <c r="E133" s="16" t="str">
        <f t="shared" si="6"/>
        <v/>
      </c>
      <c r="F133" s="139"/>
      <c r="H133" s="71"/>
      <c r="I133" s="64"/>
      <c r="J133"/>
      <c r="K133" s="64"/>
      <c r="L133" s="64"/>
      <c r="M133" s="64"/>
      <c r="N133" s="64"/>
      <c r="O133" s="64"/>
      <c r="P133" s="64"/>
      <c r="Q133" s="64"/>
      <c r="R133" s="64"/>
    </row>
    <row r="134" spans="1:18" s="70" customFormat="1">
      <c r="A134" s="139">
        <v>123</v>
      </c>
      <c r="B134" s="140"/>
      <c r="C134" s="140"/>
      <c r="D134" s="142"/>
      <c r="E134" s="16" t="str">
        <f t="shared" si="6"/>
        <v/>
      </c>
      <c r="F134" s="139"/>
      <c r="H134" s="71"/>
      <c r="I134" s="64"/>
      <c r="J134"/>
      <c r="K134" s="64"/>
      <c r="L134" s="64"/>
      <c r="M134" s="64"/>
      <c r="N134" s="64"/>
      <c r="O134" s="64"/>
      <c r="P134" s="64"/>
      <c r="Q134" s="64"/>
      <c r="R134" s="64"/>
    </row>
    <row r="135" spans="1:18" s="70" customFormat="1">
      <c r="A135" s="139">
        <v>124</v>
      </c>
      <c r="B135" s="140"/>
      <c r="C135" s="140"/>
      <c r="D135" s="142"/>
      <c r="E135" s="16" t="str">
        <f t="shared" si="6"/>
        <v/>
      </c>
      <c r="F135" s="139"/>
      <c r="H135" s="71"/>
      <c r="I135" s="64"/>
      <c r="J135"/>
      <c r="K135" s="64"/>
      <c r="L135" s="64"/>
      <c r="M135" s="64"/>
      <c r="N135" s="64"/>
      <c r="O135" s="64"/>
      <c r="P135" s="64"/>
      <c r="Q135" s="64"/>
      <c r="R135" s="64"/>
    </row>
    <row r="136" spans="1:18" s="70" customFormat="1">
      <c r="A136" s="139">
        <v>125</v>
      </c>
      <c r="B136" s="140"/>
      <c r="C136" s="140"/>
      <c r="D136" s="142"/>
      <c r="E136" s="16" t="str">
        <f t="shared" si="6"/>
        <v/>
      </c>
      <c r="F136" s="139"/>
      <c r="H136" s="71"/>
      <c r="I136" s="64"/>
      <c r="J136"/>
      <c r="K136" s="64"/>
      <c r="L136" s="64"/>
      <c r="M136" s="64"/>
      <c r="N136" s="64"/>
      <c r="O136" s="64"/>
      <c r="P136" s="64"/>
      <c r="Q136" s="64"/>
      <c r="R136" s="64"/>
    </row>
    <row r="137" spans="1:18" s="70" customFormat="1">
      <c r="A137" s="139">
        <v>126</v>
      </c>
      <c r="B137" s="140"/>
      <c r="C137" s="140"/>
      <c r="D137" s="142"/>
      <c r="E137" s="16" t="str">
        <f t="shared" si="6"/>
        <v/>
      </c>
      <c r="F137" s="139"/>
      <c r="H137" s="71"/>
      <c r="I137" s="64"/>
      <c r="J137"/>
      <c r="K137" s="64"/>
      <c r="L137" s="64"/>
      <c r="M137" s="64"/>
      <c r="N137" s="64"/>
      <c r="O137" s="64"/>
      <c r="P137" s="64"/>
      <c r="Q137" s="64"/>
      <c r="R137" s="64"/>
    </row>
    <row r="138" spans="1:18" s="70" customFormat="1">
      <c r="A138" s="139">
        <v>127</v>
      </c>
      <c r="B138" s="140"/>
      <c r="C138" s="140"/>
      <c r="D138" s="142"/>
      <c r="E138" s="16" t="str">
        <f t="shared" si="6"/>
        <v/>
      </c>
      <c r="F138" s="139"/>
      <c r="H138" s="71"/>
      <c r="I138" s="64"/>
      <c r="J138"/>
      <c r="K138" s="64"/>
      <c r="L138" s="64"/>
      <c r="M138" s="64"/>
      <c r="N138" s="64"/>
      <c r="O138" s="64"/>
      <c r="P138" s="64"/>
      <c r="Q138" s="64"/>
      <c r="R138" s="64"/>
    </row>
    <row r="139" spans="1:18" s="70" customFormat="1">
      <c r="A139" s="139">
        <v>128</v>
      </c>
      <c r="B139" s="140"/>
      <c r="C139" s="140"/>
      <c r="D139" s="142"/>
      <c r="E139" s="16" t="str">
        <f t="shared" si="6"/>
        <v/>
      </c>
      <c r="F139" s="139"/>
      <c r="H139" s="71"/>
      <c r="I139" s="64"/>
      <c r="J139"/>
      <c r="K139" s="64"/>
      <c r="L139" s="64"/>
      <c r="M139" s="64"/>
      <c r="N139" s="64"/>
      <c r="O139" s="64"/>
      <c r="P139" s="64"/>
      <c r="Q139" s="64"/>
      <c r="R139" s="64"/>
    </row>
    <row r="140" spans="1:18" s="70" customFormat="1">
      <c r="A140" s="139">
        <v>129</v>
      </c>
      <c r="B140" s="140"/>
      <c r="C140" s="140"/>
      <c r="D140" s="142"/>
      <c r="E140" s="16" t="str">
        <f t="shared" ref="E140:E203" si="10">IF(OR($B140="",,$D140&lt;an_initial,$D140&gt;an_final),"",G140*(HLOOKUP(C140,iii5punctaje,2,FALSE)))</f>
        <v/>
      </c>
      <c r="F140" s="139"/>
      <c r="H140" s="71"/>
      <c r="I140" s="64"/>
      <c r="J140"/>
      <c r="K140" s="64"/>
      <c r="L140" s="64"/>
      <c r="M140" s="64"/>
      <c r="N140" s="64"/>
      <c r="O140" s="64"/>
      <c r="P140" s="64"/>
      <c r="Q140" s="64"/>
      <c r="R140" s="64"/>
    </row>
    <row r="141" spans="1:18" s="70" customFormat="1">
      <c r="A141" s="139">
        <v>130</v>
      </c>
      <c r="B141" s="140"/>
      <c r="C141" s="140"/>
      <c r="D141" s="142"/>
      <c r="E141" s="16" t="str">
        <f t="shared" si="10"/>
        <v/>
      </c>
      <c r="F141" s="139"/>
      <c r="H141" s="71"/>
      <c r="I141" s="64"/>
      <c r="J141"/>
      <c r="K141" s="64"/>
      <c r="L141" s="64"/>
      <c r="M141" s="64"/>
      <c r="N141" s="64"/>
      <c r="O141" s="64"/>
      <c r="P141" s="64"/>
      <c r="Q141" s="64"/>
      <c r="R141" s="64"/>
    </row>
    <row r="142" spans="1:18" s="70" customFormat="1">
      <c r="A142" s="139">
        <v>131</v>
      </c>
      <c r="B142" s="140"/>
      <c r="C142" s="140"/>
      <c r="D142" s="142"/>
      <c r="E142" s="16" t="str">
        <f t="shared" si="10"/>
        <v/>
      </c>
      <c r="F142" s="139"/>
      <c r="H142" s="71"/>
      <c r="I142" s="64"/>
      <c r="J142"/>
      <c r="K142" s="64"/>
      <c r="L142" s="64"/>
      <c r="M142" s="64"/>
      <c r="N142" s="64"/>
      <c r="O142" s="64"/>
      <c r="P142" s="64"/>
      <c r="Q142" s="64"/>
      <c r="R142" s="64"/>
    </row>
    <row r="143" spans="1:18" s="70" customFormat="1">
      <c r="A143" s="139">
        <v>132</v>
      </c>
      <c r="B143" s="140"/>
      <c r="C143" s="140"/>
      <c r="D143" s="142"/>
      <c r="E143" s="16" t="str">
        <f t="shared" si="10"/>
        <v/>
      </c>
      <c r="F143" s="139"/>
      <c r="H143" s="71"/>
      <c r="I143" s="64"/>
      <c r="J143"/>
      <c r="K143" s="64"/>
      <c r="L143" s="64"/>
      <c r="M143" s="64"/>
      <c r="N143" s="64"/>
      <c r="O143" s="64"/>
      <c r="P143" s="64"/>
      <c r="Q143" s="64"/>
      <c r="R143" s="64"/>
    </row>
    <row r="144" spans="1:18" s="70" customFormat="1">
      <c r="A144" s="139">
        <v>133</v>
      </c>
      <c r="B144" s="140"/>
      <c r="C144" s="140"/>
      <c r="D144" s="142"/>
      <c r="E144" s="16" t="str">
        <f t="shared" si="10"/>
        <v/>
      </c>
      <c r="F144" s="139"/>
      <c r="H144" s="71"/>
      <c r="I144" s="64"/>
      <c r="J144"/>
      <c r="K144" s="64"/>
      <c r="L144" s="64"/>
      <c r="M144" s="64"/>
      <c r="N144" s="64"/>
      <c r="O144" s="64"/>
      <c r="P144" s="64"/>
      <c r="Q144" s="64"/>
      <c r="R144" s="64"/>
    </row>
    <row r="145" spans="1:18" s="70" customFormat="1">
      <c r="A145" s="139">
        <v>134</v>
      </c>
      <c r="B145" s="140"/>
      <c r="C145" s="140"/>
      <c r="D145" s="142"/>
      <c r="E145" s="16" t="str">
        <f t="shared" si="10"/>
        <v/>
      </c>
      <c r="F145" s="139"/>
      <c r="H145" s="71"/>
      <c r="I145" s="64"/>
      <c r="J145"/>
      <c r="K145" s="64"/>
      <c r="L145" s="64"/>
      <c r="M145" s="64"/>
      <c r="N145" s="64"/>
      <c r="O145" s="64"/>
      <c r="P145" s="64"/>
      <c r="Q145" s="64"/>
      <c r="R145" s="64"/>
    </row>
    <row r="146" spans="1:18" s="70" customFormat="1">
      <c r="A146" s="139">
        <v>135</v>
      </c>
      <c r="B146" s="140"/>
      <c r="C146" s="140"/>
      <c r="D146" s="142"/>
      <c r="E146" s="16" t="str">
        <f t="shared" si="10"/>
        <v/>
      </c>
      <c r="F146" s="139"/>
      <c r="H146" s="71"/>
      <c r="I146" s="64"/>
      <c r="J146"/>
      <c r="K146" s="64"/>
      <c r="L146" s="64"/>
      <c r="M146" s="64"/>
      <c r="N146" s="64"/>
      <c r="O146" s="64"/>
      <c r="P146" s="64"/>
      <c r="Q146" s="64"/>
      <c r="R146" s="64"/>
    </row>
    <row r="147" spans="1:18" s="70" customFormat="1">
      <c r="A147" s="139">
        <v>136</v>
      </c>
      <c r="B147" s="140"/>
      <c r="C147" s="140"/>
      <c r="D147" s="142"/>
      <c r="E147" s="16" t="str">
        <f t="shared" si="10"/>
        <v/>
      </c>
      <c r="F147" s="139"/>
      <c r="H147" s="71"/>
      <c r="I147" s="64"/>
      <c r="J147"/>
      <c r="K147" s="64"/>
      <c r="L147" s="64"/>
      <c r="M147" s="64"/>
      <c r="N147" s="64"/>
      <c r="O147" s="64"/>
      <c r="P147" s="64"/>
      <c r="Q147" s="64"/>
      <c r="R147" s="64"/>
    </row>
    <row r="148" spans="1:18" s="70" customFormat="1">
      <c r="A148" s="139">
        <v>137</v>
      </c>
      <c r="B148" s="140"/>
      <c r="C148" s="140"/>
      <c r="D148" s="142"/>
      <c r="E148" s="16" t="str">
        <f t="shared" si="10"/>
        <v/>
      </c>
      <c r="F148" s="139"/>
      <c r="H148" s="71"/>
      <c r="I148" s="64"/>
      <c r="J148"/>
      <c r="K148" s="64"/>
      <c r="L148" s="64"/>
      <c r="M148" s="64"/>
      <c r="N148" s="64"/>
      <c r="O148" s="64"/>
      <c r="P148" s="64"/>
      <c r="Q148" s="64"/>
      <c r="R148" s="64"/>
    </row>
    <row r="149" spans="1:18" s="70" customFormat="1">
      <c r="A149" s="139">
        <v>138</v>
      </c>
      <c r="B149" s="140"/>
      <c r="C149" s="140"/>
      <c r="D149" s="142"/>
      <c r="E149" s="16" t="str">
        <f t="shared" si="10"/>
        <v/>
      </c>
      <c r="F149" s="139"/>
      <c r="H149" s="71"/>
      <c r="I149" s="64"/>
      <c r="J149"/>
      <c r="K149" s="64"/>
      <c r="L149" s="64"/>
      <c r="M149" s="64"/>
      <c r="N149" s="64"/>
      <c r="O149" s="64"/>
      <c r="P149" s="64"/>
      <c r="Q149" s="64"/>
      <c r="R149" s="64"/>
    </row>
    <row r="150" spans="1:18" s="70" customFormat="1">
      <c r="A150" s="139">
        <v>139</v>
      </c>
      <c r="B150" s="140"/>
      <c r="C150" s="140"/>
      <c r="D150" s="142"/>
      <c r="E150" s="16" t="str">
        <f t="shared" si="10"/>
        <v/>
      </c>
      <c r="F150" s="139"/>
      <c r="H150" s="71"/>
      <c r="I150" s="64"/>
      <c r="J150"/>
      <c r="K150" s="64"/>
      <c r="L150" s="64"/>
      <c r="M150" s="64"/>
      <c r="N150" s="64"/>
      <c r="O150" s="64"/>
      <c r="P150" s="64"/>
      <c r="Q150" s="64"/>
      <c r="R150" s="64"/>
    </row>
    <row r="151" spans="1:18" s="70" customFormat="1">
      <c r="A151" s="139">
        <v>140</v>
      </c>
      <c r="B151" s="140"/>
      <c r="C151" s="140"/>
      <c r="D151" s="142"/>
      <c r="E151" s="16" t="str">
        <f t="shared" si="10"/>
        <v/>
      </c>
      <c r="F151" s="139"/>
      <c r="H151" s="71"/>
      <c r="I151" s="64"/>
      <c r="J151"/>
      <c r="K151" s="64"/>
      <c r="L151" s="64"/>
      <c r="M151" s="64"/>
      <c r="N151" s="64"/>
      <c r="O151" s="64"/>
      <c r="P151" s="64"/>
      <c r="Q151" s="64"/>
      <c r="R151" s="64"/>
    </row>
    <row r="152" spans="1:18" s="70" customFormat="1">
      <c r="A152" s="139">
        <v>141</v>
      </c>
      <c r="B152" s="140"/>
      <c r="C152" s="140"/>
      <c r="D152" s="142"/>
      <c r="E152" s="16" t="str">
        <f t="shared" si="10"/>
        <v/>
      </c>
      <c r="F152" s="139"/>
      <c r="H152" s="71"/>
      <c r="I152" s="64"/>
      <c r="J152"/>
      <c r="K152" s="64"/>
      <c r="L152" s="64"/>
      <c r="M152" s="64"/>
      <c r="N152" s="64"/>
      <c r="O152" s="64"/>
      <c r="P152" s="64"/>
      <c r="Q152" s="64"/>
      <c r="R152" s="64"/>
    </row>
    <row r="153" spans="1:18" s="70" customFormat="1">
      <c r="A153" s="139">
        <v>142</v>
      </c>
      <c r="B153" s="140"/>
      <c r="C153" s="140"/>
      <c r="D153" s="142"/>
      <c r="E153" s="16" t="str">
        <f t="shared" si="10"/>
        <v/>
      </c>
      <c r="F153" s="139"/>
      <c r="H153" s="71"/>
      <c r="I153" s="64"/>
      <c r="J153"/>
      <c r="K153" s="64"/>
      <c r="L153" s="64"/>
      <c r="M153" s="64"/>
      <c r="N153" s="64"/>
      <c r="O153" s="64"/>
      <c r="P153" s="64"/>
      <c r="Q153" s="64"/>
      <c r="R153" s="64"/>
    </row>
    <row r="154" spans="1:18" s="70" customFormat="1">
      <c r="A154" s="139">
        <v>143</v>
      </c>
      <c r="B154" s="140"/>
      <c r="C154" s="140"/>
      <c r="D154" s="142"/>
      <c r="E154" s="16" t="str">
        <f t="shared" si="10"/>
        <v/>
      </c>
      <c r="F154" s="139"/>
      <c r="H154" s="71"/>
      <c r="I154" s="64"/>
      <c r="J154"/>
      <c r="K154" s="64"/>
      <c r="L154" s="64"/>
      <c r="M154" s="64"/>
      <c r="N154" s="64"/>
      <c r="O154" s="64"/>
      <c r="P154" s="64"/>
      <c r="Q154" s="64"/>
      <c r="R154" s="64"/>
    </row>
    <row r="155" spans="1:18" s="70" customFormat="1">
      <c r="A155" s="139">
        <v>144</v>
      </c>
      <c r="B155" s="140"/>
      <c r="C155" s="140"/>
      <c r="D155" s="142"/>
      <c r="E155" s="16" t="str">
        <f t="shared" si="10"/>
        <v/>
      </c>
      <c r="F155" s="139"/>
      <c r="H155" s="71"/>
      <c r="I155" s="64"/>
      <c r="J155"/>
      <c r="K155" s="64"/>
      <c r="L155" s="64"/>
      <c r="M155" s="64"/>
      <c r="N155" s="64"/>
      <c r="O155" s="64"/>
      <c r="P155" s="64"/>
      <c r="Q155" s="64"/>
      <c r="R155" s="64"/>
    </row>
    <row r="156" spans="1:18" s="70" customFormat="1">
      <c r="A156" s="139">
        <v>145</v>
      </c>
      <c r="B156" s="140"/>
      <c r="C156" s="140"/>
      <c r="D156" s="142"/>
      <c r="E156" s="16" t="str">
        <f t="shared" si="10"/>
        <v/>
      </c>
      <c r="F156" s="139"/>
      <c r="H156" s="71"/>
      <c r="I156" s="64"/>
      <c r="J156"/>
      <c r="K156" s="64"/>
      <c r="L156" s="64"/>
      <c r="M156" s="64"/>
      <c r="N156" s="64"/>
      <c r="O156" s="64"/>
      <c r="P156" s="64"/>
      <c r="Q156" s="64"/>
      <c r="R156" s="64"/>
    </row>
    <row r="157" spans="1:18" s="70" customFormat="1">
      <c r="A157" s="139">
        <v>146</v>
      </c>
      <c r="B157" s="140"/>
      <c r="C157" s="140"/>
      <c r="D157" s="142"/>
      <c r="E157" s="16" t="str">
        <f t="shared" si="10"/>
        <v/>
      </c>
      <c r="F157" s="139"/>
      <c r="H157" s="71"/>
      <c r="I157" s="64"/>
      <c r="J157"/>
      <c r="K157" s="64"/>
      <c r="L157" s="64"/>
      <c r="M157" s="64"/>
      <c r="N157" s="64"/>
      <c r="O157" s="64"/>
      <c r="P157" s="64"/>
      <c r="Q157" s="64"/>
      <c r="R157" s="64"/>
    </row>
    <row r="158" spans="1:18" s="70" customFormat="1">
      <c r="A158" s="139">
        <v>147</v>
      </c>
      <c r="B158" s="140"/>
      <c r="C158" s="140"/>
      <c r="D158" s="142"/>
      <c r="E158" s="16" t="str">
        <f t="shared" si="10"/>
        <v/>
      </c>
      <c r="F158" s="139"/>
      <c r="H158" s="71"/>
      <c r="I158" s="64"/>
      <c r="J158"/>
      <c r="K158" s="64"/>
      <c r="L158" s="64"/>
      <c r="M158" s="64"/>
      <c r="N158" s="64"/>
      <c r="O158" s="64"/>
      <c r="P158" s="64"/>
      <c r="Q158" s="64"/>
      <c r="R158" s="64"/>
    </row>
    <row r="159" spans="1:18" s="70" customFormat="1">
      <c r="A159" s="139">
        <v>148</v>
      </c>
      <c r="B159" s="140"/>
      <c r="C159" s="140"/>
      <c r="D159" s="142"/>
      <c r="E159" s="16" t="str">
        <f t="shared" si="10"/>
        <v/>
      </c>
      <c r="F159" s="139"/>
      <c r="H159" s="71"/>
      <c r="I159" s="64"/>
      <c r="J159"/>
      <c r="K159" s="64"/>
      <c r="L159" s="64"/>
      <c r="M159" s="64"/>
      <c r="N159" s="64"/>
      <c r="O159" s="64"/>
      <c r="P159" s="64"/>
      <c r="Q159" s="64"/>
      <c r="R159" s="64"/>
    </row>
    <row r="160" spans="1:18" s="70" customFormat="1">
      <c r="A160" s="139">
        <v>149</v>
      </c>
      <c r="B160" s="140"/>
      <c r="C160" s="140"/>
      <c r="D160" s="142"/>
      <c r="E160" s="16" t="str">
        <f t="shared" si="10"/>
        <v/>
      </c>
      <c r="F160" s="139"/>
      <c r="H160" s="71"/>
      <c r="I160" s="64"/>
      <c r="J160"/>
      <c r="K160" s="64"/>
      <c r="L160" s="64"/>
      <c r="M160" s="64"/>
      <c r="N160" s="64"/>
      <c r="O160" s="64"/>
      <c r="P160" s="64"/>
      <c r="Q160" s="64"/>
      <c r="R160" s="64"/>
    </row>
    <row r="161" spans="1:18" s="70" customFormat="1">
      <c r="A161" s="139">
        <v>150</v>
      </c>
      <c r="B161" s="140"/>
      <c r="C161" s="140"/>
      <c r="D161" s="142"/>
      <c r="E161" s="16" t="str">
        <f t="shared" si="10"/>
        <v/>
      </c>
      <c r="F161" s="139"/>
      <c r="H161" s="71"/>
      <c r="I161" s="64"/>
      <c r="J161"/>
      <c r="K161" s="64"/>
      <c r="L161" s="64"/>
      <c r="M161" s="64"/>
      <c r="N161" s="64"/>
      <c r="O161" s="64"/>
      <c r="P161" s="64"/>
      <c r="Q161" s="64"/>
      <c r="R161" s="64"/>
    </row>
    <row r="162" spans="1:18" s="70" customFormat="1">
      <c r="A162" s="139">
        <v>151</v>
      </c>
      <c r="B162" s="140"/>
      <c r="C162" s="140"/>
      <c r="D162" s="142"/>
      <c r="E162" s="16" t="str">
        <f t="shared" si="10"/>
        <v/>
      </c>
      <c r="F162" s="139"/>
      <c r="H162" s="71"/>
      <c r="I162" s="64"/>
      <c r="J162"/>
      <c r="K162" s="64"/>
      <c r="L162" s="64"/>
      <c r="M162" s="64"/>
      <c r="N162" s="64"/>
      <c r="O162" s="64"/>
      <c r="P162" s="64"/>
      <c r="Q162" s="64"/>
      <c r="R162" s="64"/>
    </row>
    <row r="163" spans="1:18" s="70" customFormat="1">
      <c r="A163" s="139">
        <v>152</v>
      </c>
      <c r="B163" s="140"/>
      <c r="C163" s="140"/>
      <c r="D163" s="142"/>
      <c r="E163" s="16" t="str">
        <f t="shared" si="10"/>
        <v/>
      </c>
      <c r="F163" s="139"/>
      <c r="H163" s="71"/>
      <c r="I163" s="64"/>
      <c r="J163"/>
      <c r="K163" s="64"/>
      <c r="L163" s="64"/>
      <c r="M163" s="64"/>
      <c r="N163" s="64"/>
      <c r="O163" s="64"/>
      <c r="P163" s="64"/>
      <c r="Q163" s="64"/>
      <c r="R163" s="64"/>
    </row>
    <row r="164" spans="1:18" s="70" customFormat="1">
      <c r="A164" s="139">
        <v>153</v>
      </c>
      <c r="B164" s="140"/>
      <c r="C164" s="140"/>
      <c r="D164" s="142"/>
      <c r="E164" s="16" t="str">
        <f t="shared" si="10"/>
        <v/>
      </c>
      <c r="F164" s="139"/>
      <c r="H164" s="71"/>
      <c r="I164" s="64"/>
      <c r="J164"/>
      <c r="K164" s="64"/>
      <c r="L164" s="64"/>
      <c r="M164" s="64"/>
      <c r="N164" s="64"/>
      <c r="O164" s="64"/>
      <c r="P164" s="64"/>
      <c r="Q164" s="64"/>
      <c r="R164" s="64"/>
    </row>
    <row r="165" spans="1:18" s="70" customFormat="1">
      <c r="A165" s="139">
        <v>154</v>
      </c>
      <c r="B165" s="140"/>
      <c r="C165" s="140"/>
      <c r="D165" s="142"/>
      <c r="E165" s="16" t="str">
        <f t="shared" si="10"/>
        <v/>
      </c>
      <c r="F165" s="139"/>
      <c r="H165" s="71"/>
      <c r="I165" s="64"/>
      <c r="J165"/>
      <c r="K165" s="64"/>
      <c r="L165" s="64"/>
      <c r="M165" s="64"/>
      <c r="N165" s="64"/>
      <c r="O165" s="64"/>
      <c r="P165" s="64"/>
      <c r="Q165" s="64"/>
      <c r="R165" s="64"/>
    </row>
    <row r="166" spans="1:18" s="70" customFormat="1">
      <c r="A166" s="139">
        <v>155</v>
      </c>
      <c r="B166" s="140"/>
      <c r="C166" s="140"/>
      <c r="D166" s="142"/>
      <c r="E166" s="16" t="str">
        <f t="shared" si="10"/>
        <v/>
      </c>
      <c r="F166" s="139"/>
      <c r="H166" s="71"/>
      <c r="I166" s="64"/>
      <c r="J166"/>
      <c r="K166" s="64"/>
      <c r="L166" s="64"/>
      <c r="M166" s="64"/>
      <c r="N166" s="64"/>
      <c r="O166" s="64"/>
      <c r="P166" s="64"/>
      <c r="Q166" s="64"/>
      <c r="R166" s="64"/>
    </row>
    <row r="167" spans="1:18" s="70" customFormat="1">
      <c r="A167" s="139">
        <v>156</v>
      </c>
      <c r="B167" s="140"/>
      <c r="C167" s="140"/>
      <c r="D167" s="142"/>
      <c r="E167" s="16" t="str">
        <f t="shared" si="10"/>
        <v/>
      </c>
      <c r="F167" s="139"/>
      <c r="H167" s="71"/>
      <c r="I167" s="64"/>
      <c r="J167"/>
      <c r="K167" s="64"/>
      <c r="L167" s="64"/>
      <c r="M167" s="64"/>
      <c r="N167" s="64"/>
      <c r="O167" s="64"/>
      <c r="P167" s="64"/>
      <c r="Q167" s="64"/>
      <c r="R167" s="64"/>
    </row>
    <row r="168" spans="1:18" s="70" customFormat="1">
      <c r="A168" s="139">
        <v>157</v>
      </c>
      <c r="B168" s="140"/>
      <c r="C168" s="140"/>
      <c r="D168" s="142"/>
      <c r="E168" s="16" t="str">
        <f t="shared" si="10"/>
        <v/>
      </c>
      <c r="F168" s="139"/>
      <c r="H168" s="71"/>
      <c r="I168" s="64"/>
      <c r="J168"/>
      <c r="K168" s="64"/>
      <c r="L168" s="64"/>
      <c r="M168" s="64"/>
      <c r="N168" s="64"/>
      <c r="O168" s="64"/>
      <c r="P168" s="64"/>
      <c r="Q168" s="64"/>
      <c r="R168" s="64"/>
    </row>
    <row r="169" spans="1:18" s="70" customFormat="1">
      <c r="A169" s="139">
        <v>158</v>
      </c>
      <c r="B169" s="140"/>
      <c r="C169" s="140"/>
      <c r="D169" s="142"/>
      <c r="E169" s="16" t="str">
        <f t="shared" si="10"/>
        <v/>
      </c>
      <c r="F169" s="139"/>
      <c r="H169" s="71"/>
      <c r="I169" s="64"/>
      <c r="J169"/>
      <c r="K169" s="64"/>
      <c r="L169" s="64"/>
      <c r="M169" s="64"/>
      <c r="N169" s="64"/>
      <c r="O169" s="64"/>
      <c r="P169" s="64"/>
      <c r="Q169" s="64"/>
      <c r="R169" s="64"/>
    </row>
    <row r="170" spans="1:18" s="70" customFormat="1">
      <c r="A170" s="139">
        <v>159</v>
      </c>
      <c r="B170" s="140"/>
      <c r="C170" s="140"/>
      <c r="D170" s="142"/>
      <c r="E170" s="16" t="str">
        <f t="shared" si="10"/>
        <v/>
      </c>
      <c r="F170" s="139"/>
      <c r="H170" s="71"/>
      <c r="I170" s="64"/>
      <c r="J170"/>
      <c r="K170" s="64"/>
      <c r="L170" s="64"/>
      <c r="M170" s="64"/>
      <c r="N170" s="64"/>
      <c r="O170" s="64"/>
      <c r="P170" s="64"/>
      <c r="Q170" s="64"/>
      <c r="R170" s="64"/>
    </row>
    <row r="171" spans="1:18" s="70" customFormat="1">
      <c r="A171" s="139">
        <v>160</v>
      </c>
      <c r="B171" s="140"/>
      <c r="C171" s="140"/>
      <c r="D171" s="142"/>
      <c r="E171" s="16" t="str">
        <f t="shared" si="10"/>
        <v/>
      </c>
      <c r="F171" s="139"/>
      <c r="H171" s="71"/>
      <c r="I171" s="64"/>
      <c r="J171"/>
      <c r="K171" s="64"/>
      <c r="L171" s="64"/>
      <c r="M171" s="64"/>
      <c r="N171" s="64"/>
      <c r="O171" s="64"/>
      <c r="P171" s="64"/>
      <c r="Q171" s="64"/>
      <c r="R171" s="64"/>
    </row>
    <row r="172" spans="1:18" s="70" customFormat="1">
      <c r="A172" s="139">
        <v>161</v>
      </c>
      <c r="B172" s="140"/>
      <c r="C172" s="140"/>
      <c r="D172" s="142"/>
      <c r="E172" s="16" t="str">
        <f t="shared" si="10"/>
        <v/>
      </c>
      <c r="F172" s="139"/>
      <c r="H172" s="71"/>
      <c r="I172" s="64"/>
      <c r="J172"/>
      <c r="K172" s="64"/>
      <c r="L172" s="64"/>
      <c r="M172" s="64"/>
      <c r="N172" s="64"/>
      <c r="O172" s="64"/>
      <c r="P172" s="64"/>
      <c r="Q172" s="64"/>
      <c r="R172" s="64"/>
    </row>
    <row r="173" spans="1:18" s="70" customFormat="1">
      <c r="A173" s="139">
        <v>162</v>
      </c>
      <c r="B173" s="140"/>
      <c r="C173" s="140"/>
      <c r="D173" s="142"/>
      <c r="E173" s="16" t="str">
        <f t="shared" si="10"/>
        <v/>
      </c>
      <c r="F173" s="139"/>
      <c r="H173" s="71"/>
      <c r="I173" s="64"/>
      <c r="J173"/>
      <c r="K173" s="64"/>
      <c r="L173" s="64"/>
      <c r="M173" s="64"/>
      <c r="N173" s="64"/>
      <c r="O173" s="64"/>
      <c r="P173" s="64"/>
      <c r="Q173" s="64"/>
      <c r="R173" s="64"/>
    </row>
    <row r="174" spans="1:18" s="70" customFormat="1">
      <c r="A174" s="139">
        <v>163</v>
      </c>
      <c r="B174" s="140"/>
      <c r="C174" s="140"/>
      <c r="D174" s="142"/>
      <c r="E174" s="16" t="str">
        <f t="shared" si="10"/>
        <v/>
      </c>
      <c r="F174" s="139"/>
      <c r="H174" s="71"/>
      <c r="I174" s="64"/>
      <c r="J174"/>
      <c r="K174" s="64"/>
      <c r="L174" s="64"/>
      <c r="M174" s="64"/>
      <c r="N174" s="64"/>
      <c r="O174" s="64"/>
      <c r="P174" s="64"/>
      <c r="Q174" s="64"/>
      <c r="R174" s="64"/>
    </row>
    <row r="175" spans="1:18" s="70" customFormat="1">
      <c r="A175" s="139">
        <v>164</v>
      </c>
      <c r="B175" s="140"/>
      <c r="C175" s="140"/>
      <c r="D175" s="142"/>
      <c r="E175" s="16" t="str">
        <f t="shared" si="10"/>
        <v/>
      </c>
      <c r="F175" s="139"/>
      <c r="H175" s="71"/>
      <c r="I175" s="64"/>
      <c r="J175"/>
      <c r="K175" s="64"/>
      <c r="L175" s="64"/>
      <c r="M175" s="64"/>
      <c r="N175" s="64"/>
      <c r="O175" s="64"/>
      <c r="P175" s="64"/>
      <c r="Q175" s="64"/>
      <c r="R175" s="64"/>
    </row>
    <row r="176" spans="1:18" s="70" customFormat="1">
      <c r="A176" s="139">
        <v>165</v>
      </c>
      <c r="B176" s="140"/>
      <c r="C176" s="140"/>
      <c r="D176" s="142"/>
      <c r="E176" s="16" t="str">
        <f t="shared" si="10"/>
        <v/>
      </c>
      <c r="F176" s="139"/>
      <c r="H176" s="71"/>
      <c r="I176" s="64"/>
      <c r="J176"/>
      <c r="K176" s="64"/>
      <c r="L176" s="64"/>
      <c r="M176" s="64"/>
      <c r="N176" s="64"/>
      <c r="O176" s="64"/>
      <c r="P176" s="64"/>
      <c r="Q176" s="64"/>
      <c r="R176" s="64"/>
    </row>
    <row r="177" spans="1:18" s="70" customFormat="1">
      <c r="A177" s="139">
        <v>166</v>
      </c>
      <c r="B177" s="140"/>
      <c r="C177" s="140"/>
      <c r="D177" s="142"/>
      <c r="E177" s="16" t="str">
        <f t="shared" si="10"/>
        <v/>
      </c>
      <c r="F177" s="139"/>
      <c r="H177" s="71"/>
      <c r="I177" s="64"/>
      <c r="J177"/>
      <c r="K177" s="64"/>
      <c r="L177" s="64"/>
      <c r="M177" s="64"/>
      <c r="N177" s="64"/>
      <c r="O177" s="64"/>
      <c r="P177" s="64"/>
      <c r="Q177" s="64"/>
      <c r="R177" s="64"/>
    </row>
    <row r="178" spans="1:18" s="70" customFormat="1">
      <c r="A178" s="139">
        <v>167</v>
      </c>
      <c r="B178" s="140"/>
      <c r="C178" s="140"/>
      <c r="D178" s="142"/>
      <c r="E178" s="16" t="str">
        <f t="shared" si="10"/>
        <v/>
      </c>
      <c r="F178" s="139"/>
      <c r="H178" s="71"/>
      <c r="I178" s="64"/>
      <c r="J178"/>
      <c r="K178" s="64"/>
      <c r="L178" s="64"/>
      <c r="M178" s="64"/>
      <c r="N178" s="64"/>
      <c r="O178" s="64"/>
      <c r="P178" s="64"/>
      <c r="Q178" s="64"/>
      <c r="R178" s="64"/>
    </row>
    <row r="179" spans="1:18" s="70" customFormat="1">
      <c r="A179" s="139">
        <v>168</v>
      </c>
      <c r="B179" s="140"/>
      <c r="C179" s="140"/>
      <c r="D179" s="142"/>
      <c r="E179" s="16" t="str">
        <f t="shared" si="10"/>
        <v/>
      </c>
      <c r="F179" s="139"/>
      <c r="H179" s="71"/>
      <c r="I179" s="64"/>
      <c r="J179"/>
      <c r="K179" s="64"/>
      <c r="L179" s="64"/>
      <c r="M179" s="64"/>
      <c r="N179" s="64"/>
      <c r="O179" s="64"/>
      <c r="P179" s="64"/>
      <c r="Q179" s="64"/>
      <c r="R179" s="64"/>
    </row>
    <row r="180" spans="1:18" s="70" customFormat="1">
      <c r="A180" s="139">
        <v>169</v>
      </c>
      <c r="B180" s="140"/>
      <c r="C180" s="140"/>
      <c r="D180" s="142"/>
      <c r="E180" s="16" t="str">
        <f t="shared" si="10"/>
        <v/>
      </c>
      <c r="F180" s="139"/>
      <c r="H180" s="71"/>
      <c r="I180" s="64"/>
      <c r="J180"/>
      <c r="K180" s="64"/>
      <c r="L180" s="64"/>
      <c r="M180" s="64"/>
      <c r="N180" s="64"/>
      <c r="O180" s="64"/>
      <c r="P180" s="64"/>
      <c r="Q180" s="64"/>
      <c r="R180" s="64"/>
    </row>
    <row r="181" spans="1:18" s="70" customFormat="1">
      <c r="A181" s="139">
        <v>170</v>
      </c>
      <c r="B181" s="140"/>
      <c r="C181" s="140"/>
      <c r="D181" s="142"/>
      <c r="E181" s="16" t="str">
        <f t="shared" si="10"/>
        <v/>
      </c>
      <c r="F181" s="139"/>
      <c r="H181" s="71"/>
      <c r="I181" s="64"/>
      <c r="J181"/>
      <c r="K181" s="64"/>
      <c r="L181" s="64"/>
      <c r="M181" s="64"/>
      <c r="N181" s="64"/>
      <c r="O181" s="64"/>
      <c r="P181" s="64"/>
      <c r="Q181" s="64"/>
      <c r="R181" s="64"/>
    </row>
    <row r="182" spans="1:18" s="70" customFormat="1">
      <c r="A182" s="139">
        <v>171</v>
      </c>
      <c r="B182" s="140"/>
      <c r="C182" s="140"/>
      <c r="D182" s="142"/>
      <c r="E182" s="16" t="str">
        <f t="shared" si="10"/>
        <v/>
      </c>
      <c r="F182" s="139"/>
      <c r="H182" s="71"/>
      <c r="I182" s="64"/>
      <c r="J182"/>
      <c r="K182" s="64"/>
      <c r="L182" s="64"/>
      <c r="M182" s="64"/>
      <c r="N182" s="64"/>
      <c r="O182" s="64"/>
      <c r="P182" s="64"/>
      <c r="Q182" s="64"/>
      <c r="R182" s="64"/>
    </row>
    <row r="183" spans="1:18" s="70" customFormat="1">
      <c r="A183" s="139">
        <v>172</v>
      </c>
      <c r="B183" s="140"/>
      <c r="C183" s="140"/>
      <c r="D183" s="142"/>
      <c r="E183" s="16" t="str">
        <f t="shared" si="10"/>
        <v/>
      </c>
      <c r="F183" s="139"/>
      <c r="H183" s="71"/>
      <c r="I183" s="64"/>
      <c r="J183"/>
      <c r="K183" s="64"/>
      <c r="L183" s="64"/>
      <c r="M183" s="64"/>
      <c r="N183" s="64"/>
      <c r="O183" s="64"/>
      <c r="P183" s="64"/>
      <c r="Q183" s="64"/>
      <c r="R183" s="64"/>
    </row>
    <row r="184" spans="1:18" s="70" customFormat="1">
      <c r="A184" s="139">
        <v>173</v>
      </c>
      <c r="B184" s="140"/>
      <c r="C184" s="140"/>
      <c r="D184" s="142"/>
      <c r="E184" s="16" t="str">
        <f t="shared" si="10"/>
        <v/>
      </c>
      <c r="F184" s="139"/>
      <c r="H184" s="71"/>
      <c r="I184" s="64"/>
      <c r="J184"/>
      <c r="K184" s="64"/>
      <c r="L184" s="64"/>
      <c r="M184" s="64"/>
      <c r="N184" s="64"/>
      <c r="O184" s="64"/>
      <c r="P184" s="64"/>
      <c r="Q184" s="64"/>
      <c r="R184" s="64"/>
    </row>
    <row r="185" spans="1:18" s="70" customFormat="1">
      <c r="A185" s="139">
        <v>174</v>
      </c>
      <c r="B185" s="140"/>
      <c r="C185" s="140"/>
      <c r="D185" s="142"/>
      <c r="E185" s="16" t="str">
        <f t="shared" si="10"/>
        <v/>
      </c>
      <c r="F185" s="139"/>
      <c r="H185" s="71"/>
      <c r="I185" s="64"/>
      <c r="J185"/>
      <c r="K185" s="64"/>
      <c r="L185" s="64"/>
      <c r="M185" s="64"/>
      <c r="N185" s="64"/>
      <c r="O185" s="64"/>
      <c r="P185" s="64"/>
      <c r="Q185" s="64"/>
      <c r="R185" s="64"/>
    </row>
    <row r="186" spans="1:18" s="70" customFormat="1">
      <c r="A186" s="139">
        <v>175</v>
      </c>
      <c r="B186" s="140"/>
      <c r="C186" s="140"/>
      <c r="D186" s="142"/>
      <c r="E186" s="16" t="str">
        <f t="shared" si="10"/>
        <v/>
      </c>
      <c r="F186" s="139"/>
      <c r="H186" s="71"/>
      <c r="I186" s="64"/>
      <c r="J186"/>
      <c r="K186" s="64"/>
      <c r="L186" s="64"/>
      <c r="M186" s="64"/>
      <c r="N186" s="64"/>
      <c r="O186" s="64"/>
      <c r="P186" s="64"/>
      <c r="Q186" s="64"/>
      <c r="R186" s="64"/>
    </row>
    <row r="187" spans="1:18" s="70" customFormat="1">
      <c r="A187" s="139">
        <v>176</v>
      </c>
      <c r="B187" s="140"/>
      <c r="C187" s="140"/>
      <c r="D187" s="142"/>
      <c r="E187" s="16" t="str">
        <f t="shared" si="10"/>
        <v/>
      </c>
      <c r="F187" s="139"/>
      <c r="H187" s="71"/>
      <c r="I187" s="64"/>
      <c r="J187"/>
      <c r="K187" s="64"/>
      <c r="L187" s="64"/>
      <c r="M187" s="64"/>
      <c r="N187" s="64"/>
      <c r="O187" s="64"/>
      <c r="P187" s="64"/>
      <c r="Q187" s="64"/>
      <c r="R187" s="64"/>
    </row>
    <row r="188" spans="1:18" s="70" customFormat="1">
      <c r="A188" s="139">
        <v>177</v>
      </c>
      <c r="B188" s="140"/>
      <c r="C188" s="140"/>
      <c r="D188" s="142"/>
      <c r="E188" s="16" t="str">
        <f t="shared" si="10"/>
        <v/>
      </c>
      <c r="F188" s="139"/>
      <c r="H188" s="71"/>
      <c r="I188" s="64"/>
      <c r="J188"/>
      <c r="K188" s="64"/>
      <c r="L188" s="64"/>
      <c r="M188" s="64"/>
      <c r="N188" s="64"/>
      <c r="O188" s="64"/>
      <c r="P188" s="64"/>
      <c r="Q188" s="64"/>
      <c r="R188" s="64"/>
    </row>
    <row r="189" spans="1:18" s="70" customFormat="1">
      <c r="A189" s="139">
        <v>178</v>
      </c>
      <c r="B189" s="140"/>
      <c r="C189" s="140"/>
      <c r="D189" s="142"/>
      <c r="E189" s="16" t="str">
        <f t="shared" si="10"/>
        <v/>
      </c>
      <c r="F189" s="139"/>
      <c r="H189" s="71"/>
      <c r="I189" s="64"/>
      <c r="J189"/>
      <c r="K189" s="64"/>
      <c r="L189" s="64"/>
      <c r="M189" s="64"/>
      <c r="N189" s="64"/>
      <c r="O189" s="64"/>
      <c r="P189" s="64"/>
      <c r="Q189" s="64"/>
      <c r="R189" s="64"/>
    </row>
    <row r="190" spans="1:18" s="70" customFormat="1">
      <c r="A190" s="139">
        <v>179</v>
      </c>
      <c r="B190" s="140"/>
      <c r="C190" s="140"/>
      <c r="D190" s="142"/>
      <c r="E190" s="16" t="str">
        <f t="shared" si="10"/>
        <v/>
      </c>
      <c r="F190" s="139"/>
      <c r="H190" s="71"/>
      <c r="I190" s="64"/>
      <c r="J190"/>
      <c r="K190" s="64"/>
      <c r="L190" s="64"/>
      <c r="M190" s="64"/>
      <c r="N190" s="64"/>
      <c r="O190" s="64"/>
      <c r="P190" s="64"/>
      <c r="Q190" s="64"/>
      <c r="R190" s="64"/>
    </row>
    <row r="191" spans="1:18" s="70" customFormat="1">
      <c r="A191" s="139">
        <v>180</v>
      </c>
      <c r="B191" s="140"/>
      <c r="C191" s="140"/>
      <c r="D191" s="142"/>
      <c r="E191" s="16" t="str">
        <f t="shared" si="10"/>
        <v/>
      </c>
      <c r="F191" s="139"/>
      <c r="H191" s="71"/>
      <c r="I191" s="64"/>
      <c r="J191"/>
      <c r="K191" s="64"/>
      <c r="L191" s="64"/>
      <c r="M191" s="64"/>
      <c r="N191" s="64"/>
      <c r="O191" s="64"/>
      <c r="P191" s="64"/>
      <c r="Q191" s="64"/>
      <c r="R191" s="64"/>
    </row>
    <row r="192" spans="1:18" s="70" customFormat="1">
      <c r="A192" s="139">
        <v>181</v>
      </c>
      <c r="B192" s="140"/>
      <c r="C192" s="140"/>
      <c r="D192" s="142"/>
      <c r="E192" s="16" t="str">
        <f t="shared" si="10"/>
        <v/>
      </c>
      <c r="F192" s="139"/>
      <c r="H192" s="71"/>
      <c r="I192" s="64"/>
      <c r="J192"/>
      <c r="K192" s="64"/>
      <c r="L192" s="64"/>
      <c r="M192" s="64"/>
      <c r="N192" s="64"/>
      <c r="O192" s="64"/>
      <c r="P192" s="64"/>
      <c r="Q192" s="64"/>
      <c r="R192" s="64"/>
    </row>
    <row r="193" spans="1:18" s="70" customFormat="1">
      <c r="A193" s="139">
        <v>182</v>
      </c>
      <c r="B193" s="140"/>
      <c r="C193" s="140"/>
      <c r="D193" s="142"/>
      <c r="E193" s="16" t="str">
        <f t="shared" si="10"/>
        <v/>
      </c>
      <c r="F193" s="139"/>
      <c r="H193" s="71"/>
      <c r="I193" s="64"/>
      <c r="J193"/>
      <c r="K193" s="64"/>
      <c r="L193" s="64"/>
      <c r="M193" s="64"/>
      <c r="N193" s="64"/>
      <c r="O193" s="64"/>
      <c r="P193" s="64"/>
      <c r="Q193" s="64"/>
      <c r="R193" s="64"/>
    </row>
    <row r="194" spans="1:18" s="70" customFormat="1">
      <c r="A194" s="139">
        <v>183</v>
      </c>
      <c r="B194" s="140"/>
      <c r="C194" s="140"/>
      <c r="D194" s="142"/>
      <c r="E194" s="16" t="str">
        <f t="shared" si="10"/>
        <v/>
      </c>
      <c r="F194" s="139"/>
      <c r="H194" s="71"/>
      <c r="I194" s="64"/>
      <c r="J194"/>
      <c r="K194" s="64"/>
      <c r="L194" s="64"/>
      <c r="M194" s="64"/>
      <c r="N194" s="64"/>
      <c r="O194" s="64"/>
      <c r="P194" s="64"/>
      <c r="Q194" s="64"/>
      <c r="R194" s="64"/>
    </row>
    <row r="195" spans="1:18" s="70" customFormat="1">
      <c r="A195" s="139">
        <v>184</v>
      </c>
      <c r="B195" s="140"/>
      <c r="C195" s="140"/>
      <c r="D195" s="142"/>
      <c r="E195" s="16" t="str">
        <f t="shared" si="10"/>
        <v/>
      </c>
      <c r="F195" s="139"/>
      <c r="H195" s="71"/>
      <c r="I195" s="64"/>
      <c r="J195"/>
      <c r="K195" s="64"/>
      <c r="L195" s="64"/>
      <c r="M195" s="64"/>
      <c r="N195" s="64"/>
      <c r="O195" s="64"/>
      <c r="P195" s="64"/>
      <c r="Q195" s="64"/>
      <c r="R195" s="64"/>
    </row>
    <row r="196" spans="1:18" s="70" customFormat="1">
      <c r="A196" s="139">
        <v>185</v>
      </c>
      <c r="B196" s="140"/>
      <c r="C196" s="140"/>
      <c r="D196" s="142"/>
      <c r="E196" s="16" t="str">
        <f t="shared" si="10"/>
        <v/>
      </c>
      <c r="F196" s="139"/>
      <c r="H196" s="71"/>
      <c r="I196" s="64"/>
      <c r="J196"/>
      <c r="K196" s="64"/>
      <c r="L196" s="64"/>
      <c r="M196" s="64"/>
      <c r="N196" s="64"/>
      <c r="O196" s="64"/>
      <c r="P196" s="64"/>
      <c r="Q196" s="64"/>
      <c r="R196" s="64"/>
    </row>
    <row r="197" spans="1:18" s="70" customFormat="1">
      <c r="A197" s="139">
        <v>186</v>
      </c>
      <c r="B197" s="140"/>
      <c r="C197" s="140"/>
      <c r="D197" s="142"/>
      <c r="E197" s="16" t="str">
        <f t="shared" si="10"/>
        <v/>
      </c>
      <c r="F197" s="139"/>
      <c r="H197" s="71"/>
      <c r="I197" s="64"/>
      <c r="J197"/>
      <c r="K197" s="64"/>
      <c r="L197" s="64"/>
      <c r="M197" s="64"/>
      <c r="N197" s="64"/>
      <c r="O197" s="64"/>
      <c r="P197" s="64"/>
      <c r="Q197" s="64"/>
      <c r="R197" s="64"/>
    </row>
    <row r="198" spans="1:18" s="70" customFormat="1">
      <c r="A198" s="139">
        <v>187</v>
      </c>
      <c r="B198" s="140"/>
      <c r="C198" s="140"/>
      <c r="D198" s="142"/>
      <c r="E198" s="16" t="str">
        <f t="shared" si="10"/>
        <v/>
      </c>
      <c r="F198" s="139"/>
      <c r="H198" s="71"/>
      <c r="I198" s="64"/>
      <c r="J198"/>
      <c r="K198" s="64"/>
      <c r="L198" s="64"/>
      <c r="M198" s="64"/>
      <c r="N198" s="64"/>
      <c r="O198" s="64"/>
      <c r="P198" s="64"/>
      <c r="Q198" s="64"/>
      <c r="R198" s="64"/>
    </row>
    <row r="199" spans="1:18" s="70" customFormat="1">
      <c r="A199" s="139">
        <v>188</v>
      </c>
      <c r="B199" s="140"/>
      <c r="C199" s="140"/>
      <c r="D199" s="142"/>
      <c r="E199" s="16" t="str">
        <f t="shared" si="10"/>
        <v/>
      </c>
      <c r="F199" s="139"/>
      <c r="H199" s="71"/>
      <c r="I199" s="64"/>
      <c r="J199"/>
      <c r="K199" s="64"/>
      <c r="L199" s="64"/>
      <c r="M199" s="64"/>
      <c r="N199" s="64"/>
      <c r="O199" s="64"/>
      <c r="P199" s="64"/>
      <c r="Q199" s="64"/>
      <c r="R199" s="64"/>
    </row>
    <row r="200" spans="1:18" s="70" customFormat="1">
      <c r="A200" s="139">
        <v>189</v>
      </c>
      <c r="B200" s="140"/>
      <c r="C200" s="140"/>
      <c r="D200" s="142"/>
      <c r="E200" s="16" t="str">
        <f t="shared" si="10"/>
        <v/>
      </c>
      <c r="F200" s="139"/>
      <c r="H200" s="71"/>
      <c r="I200" s="64"/>
      <c r="J200"/>
      <c r="K200" s="64"/>
      <c r="L200" s="64"/>
      <c r="M200" s="64"/>
      <c r="N200" s="64"/>
      <c r="O200" s="64"/>
      <c r="P200" s="64"/>
      <c r="Q200" s="64"/>
      <c r="R200" s="64"/>
    </row>
    <row r="201" spans="1:18" s="70" customFormat="1">
      <c r="A201" s="139">
        <v>190</v>
      </c>
      <c r="B201" s="140"/>
      <c r="C201" s="140"/>
      <c r="D201" s="142"/>
      <c r="E201" s="16" t="str">
        <f t="shared" si="10"/>
        <v/>
      </c>
      <c r="F201" s="139"/>
      <c r="H201" s="71"/>
      <c r="I201" s="64"/>
      <c r="J201"/>
      <c r="K201" s="64"/>
      <c r="L201" s="64"/>
      <c r="M201" s="64"/>
      <c r="N201" s="64"/>
      <c r="O201" s="64"/>
      <c r="P201" s="64"/>
      <c r="Q201" s="64"/>
      <c r="R201" s="64"/>
    </row>
    <row r="202" spans="1:18" s="70" customFormat="1">
      <c r="A202" s="139">
        <v>191</v>
      </c>
      <c r="B202" s="140"/>
      <c r="C202" s="140"/>
      <c r="D202" s="142"/>
      <c r="E202" s="16" t="str">
        <f t="shared" si="10"/>
        <v/>
      </c>
      <c r="F202" s="139"/>
      <c r="H202" s="71"/>
      <c r="I202" s="64"/>
      <c r="J202"/>
      <c r="K202" s="64"/>
      <c r="L202" s="64"/>
      <c r="M202" s="64"/>
      <c r="N202" s="64"/>
      <c r="O202" s="64"/>
      <c r="P202" s="64"/>
      <c r="Q202" s="64"/>
      <c r="R202" s="64"/>
    </row>
    <row r="203" spans="1:18" s="70" customFormat="1">
      <c r="A203" s="139">
        <v>192</v>
      </c>
      <c r="B203" s="140"/>
      <c r="C203" s="140"/>
      <c r="D203" s="142"/>
      <c r="E203" s="16" t="str">
        <f t="shared" si="10"/>
        <v/>
      </c>
      <c r="F203" s="139"/>
      <c r="H203" s="71"/>
      <c r="I203" s="64"/>
      <c r="J203"/>
      <c r="K203" s="64"/>
      <c r="L203" s="64"/>
      <c r="M203" s="64"/>
      <c r="N203" s="64"/>
      <c r="O203" s="64"/>
      <c r="P203" s="64"/>
      <c r="Q203" s="64"/>
      <c r="R203" s="64"/>
    </row>
    <row r="204" spans="1:18" s="70" customFormat="1">
      <c r="A204" s="139">
        <v>193</v>
      </c>
      <c r="B204" s="140"/>
      <c r="C204" s="140"/>
      <c r="D204" s="142"/>
      <c r="E204" s="16" t="str">
        <f t="shared" ref="E204:E261" si="11">IF(OR($B204="",,$D204&lt;an_initial,$D204&gt;an_final),"",G204*(HLOOKUP(C204,iii5punctaje,2,FALSE)))</f>
        <v/>
      </c>
      <c r="F204" s="139"/>
      <c r="H204" s="71"/>
      <c r="I204" s="64"/>
      <c r="J204"/>
      <c r="K204" s="64"/>
      <c r="L204" s="64"/>
      <c r="M204" s="64"/>
      <c r="N204" s="64"/>
      <c r="O204" s="64"/>
      <c r="P204" s="64"/>
      <c r="Q204" s="64"/>
      <c r="R204" s="64"/>
    </row>
    <row r="205" spans="1:18" s="70" customFormat="1">
      <c r="A205" s="139">
        <v>194</v>
      </c>
      <c r="B205" s="140"/>
      <c r="C205" s="140"/>
      <c r="D205" s="142"/>
      <c r="E205" s="16" t="str">
        <f t="shared" si="11"/>
        <v/>
      </c>
      <c r="F205" s="139"/>
      <c r="H205" s="71"/>
      <c r="I205" s="64"/>
      <c r="J205"/>
      <c r="K205" s="64"/>
      <c r="L205" s="64"/>
      <c r="M205" s="64"/>
      <c r="N205" s="64"/>
      <c r="O205" s="64"/>
      <c r="P205" s="64"/>
      <c r="Q205" s="64"/>
      <c r="R205" s="64"/>
    </row>
    <row r="206" spans="1:18" s="70" customFormat="1">
      <c r="A206" s="139">
        <v>195</v>
      </c>
      <c r="B206" s="140"/>
      <c r="C206" s="140"/>
      <c r="D206" s="142"/>
      <c r="E206" s="16" t="str">
        <f t="shared" si="11"/>
        <v/>
      </c>
      <c r="F206" s="139"/>
      <c r="H206" s="71"/>
      <c r="I206" s="64"/>
      <c r="J206"/>
      <c r="K206" s="64"/>
      <c r="L206" s="64"/>
      <c r="M206" s="64"/>
      <c r="N206" s="64"/>
      <c r="O206" s="64"/>
      <c r="P206" s="64"/>
      <c r="Q206" s="64"/>
      <c r="R206" s="64"/>
    </row>
    <row r="207" spans="1:18" s="70" customFormat="1">
      <c r="A207" s="139">
        <v>196</v>
      </c>
      <c r="B207" s="140"/>
      <c r="C207" s="140"/>
      <c r="D207" s="142"/>
      <c r="E207" s="16" t="str">
        <f t="shared" si="11"/>
        <v/>
      </c>
      <c r="F207" s="139"/>
      <c r="H207" s="71"/>
      <c r="I207" s="64"/>
      <c r="J207"/>
      <c r="K207" s="64"/>
      <c r="L207" s="64"/>
      <c r="M207" s="64"/>
      <c r="N207" s="64"/>
      <c r="O207" s="64"/>
      <c r="P207" s="64"/>
      <c r="Q207" s="64"/>
      <c r="R207" s="64"/>
    </row>
    <row r="208" spans="1:18" s="70" customFormat="1">
      <c r="A208" s="139">
        <v>197</v>
      </c>
      <c r="B208" s="140"/>
      <c r="C208" s="140"/>
      <c r="D208" s="142"/>
      <c r="E208" s="16" t="str">
        <f t="shared" si="11"/>
        <v/>
      </c>
      <c r="F208" s="139"/>
      <c r="H208" s="71"/>
      <c r="I208" s="64"/>
      <c r="J208"/>
      <c r="K208" s="64"/>
      <c r="L208" s="64"/>
      <c r="M208" s="64"/>
      <c r="N208" s="64"/>
      <c r="O208" s="64"/>
      <c r="P208" s="64"/>
      <c r="Q208" s="64"/>
      <c r="R208" s="64"/>
    </row>
    <row r="209" spans="1:18" s="70" customFormat="1">
      <c r="A209" s="139">
        <v>198</v>
      </c>
      <c r="B209" s="140"/>
      <c r="C209" s="140"/>
      <c r="D209" s="142"/>
      <c r="E209" s="16" t="str">
        <f t="shared" si="11"/>
        <v/>
      </c>
      <c r="F209" s="139"/>
      <c r="H209" s="71"/>
      <c r="I209" s="64"/>
      <c r="J209"/>
      <c r="K209" s="64"/>
      <c r="L209" s="64"/>
      <c r="M209" s="64"/>
      <c r="N209" s="64"/>
      <c r="O209" s="64"/>
      <c r="P209" s="64"/>
      <c r="Q209" s="64"/>
      <c r="R209" s="64"/>
    </row>
    <row r="210" spans="1:18" s="70" customFormat="1">
      <c r="A210" s="139">
        <v>199</v>
      </c>
      <c r="B210" s="140"/>
      <c r="C210" s="140"/>
      <c r="D210" s="142"/>
      <c r="E210" s="16" t="str">
        <f t="shared" si="11"/>
        <v/>
      </c>
      <c r="F210" s="139"/>
      <c r="H210" s="71"/>
      <c r="I210" s="64"/>
      <c r="J210"/>
      <c r="K210" s="64"/>
      <c r="L210" s="64"/>
      <c r="M210" s="64"/>
      <c r="N210" s="64"/>
      <c r="O210" s="64"/>
      <c r="P210" s="64"/>
      <c r="Q210" s="64"/>
      <c r="R210" s="64"/>
    </row>
    <row r="211" spans="1:18" s="70" customFormat="1">
      <c r="A211" s="139">
        <v>200</v>
      </c>
      <c r="B211" s="140"/>
      <c r="C211" s="140"/>
      <c r="D211" s="142"/>
      <c r="E211" s="16" t="str">
        <f t="shared" si="11"/>
        <v/>
      </c>
      <c r="F211" s="139"/>
      <c r="H211" s="71"/>
      <c r="I211" s="64"/>
      <c r="J211"/>
      <c r="K211" s="64"/>
      <c r="L211" s="64"/>
      <c r="M211" s="64"/>
      <c r="N211" s="64"/>
      <c r="O211" s="64"/>
      <c r="P211" s="64"/>
      <c r="Q211" s="64"/>
      <c r="R211" s="64"/>
    </row>
    <row r="212" spans="1:18" s="70" customFormat="1">
      <c r="A212" s="139">
        <v>201</v>
      </c>
      <c r="B212" s="140"/>
      <c r="C212" s="140"/>
      <c r="D212" s="142"/>
      <c r="E212" s="16" t="str">
        <f t="shared" si="11"/>
        <v/>
      </c>
      <c r="F212" s="139"/>
      <c r="H212" s="71"/>
      <c r="I212" s="64"/>
      <c r="J212"/>
      <c r="K212" s="64"/>
      <c r="L212" s="64"/>
      <c r="M212" s="64"/>
      <c r="N212" s="64"/>
      <c r="O212" s="64"/>
      <c r="P212" s="64"/>
      <c r="Q212" s="64"/>
      <c r="R212" s="64"/>
    </row>
    <row r="213" spans="1:18" s="70" customFormat="1">
      <c r="A213" s="139">
        <v>202</v>
      </c>
      <c r="B213" s="140"/>
      <c r="C213" s="140"/>
      <c r="D213" s="142"/>
      <c r="E213" s="16" t="str">
        <f t="shared" si="11"/>
        <v/>
      </c>
      <c r="F213" s="139"/>
      <c r="H213" s="71"/>
      <c r="I213" s="64"/>
      <c r="J213"/>
      <c r="K213" s="64"/>
      <c r="L213" s="64"/>
      <c r="M213" s="64"/>
      <c r="N213" s="64"/>
      <c r="O213" s="64"/>
      <c r="P213" s="64"/>
      <c r="Q213" s="64"/>
      <c r="R213" s="64"/>
    </row>
    <row r="214" spans="1:18" s="70" customFormat="1">
      <c r="A214" s="139">
        <v>203</v>
      </c>
      <c r="B214" s="140"/>
      <c r="C214" s="140"/>
      <c r="D214" s="142"/>
      <c r="E214" s="16" t="str">
        <f t="shared" si="11"/>
        <v/>
      </c>
      <c r="F214" s="139"/>
      <c r="H214" s="71"/>
      <c r="I214" s="64"/>
      <c r="J214"/>
      <c r="K214" s="64"/>
      <c r="L214" s="64"/>
      <c r="M214" s="64"/>
      <c r="N214" s="64"/>
      <c r="O214" s="64"/>
      <c r="P214" s="64"/>
      <c r="Q214" s="64"/>
      <c r="R214" s="64"/>
    </row>
    <row r="215" spans="1:18" s="70" customFormat="1">
      <c r="A215" s="139">
        <v>204</v>
      </c>
      <c r="B215" s="140"/>
      <c r="C215" s="140"/>
      <c r="D215" s="142"/>
      <c r="E215" s="16" t="str">
        <f t="shared" si="11"/>
        <v/>
      </c>
      <c r="F215" s="139"/>
      <c r="H215" s="71"/>
      <c r="I215" s="64"/>
      <c r="J215"/>
      <c r="K215" s="64"/>
      <c r="L215" s="64"/>
      <c r="M215" s="64"/>
      <c r="N215" s="64"/>
      <c r="O215" s="64"/>
      <c r="P215" s="64"/>
      <c r="Q215" s="64"/>
      <c r="R215" s="64"/>
    </row>
    <row r="216" spans="1:18" s="70" customFormat="1">
      <c r="A216" s="139">
        <v>205</v>
      </c>
      <c r="B216" s="140"/>
      <c r="C216" s="140"/>
      <c r="D216" s="142"/>
      <c r="E216" s="16" t="str">
        <f t="shared" si="11"/>
        <v/>
      </c>
      <c r="F216" s="139"/>
      <c r="H216" s="71"/>
      <c r="I216" s="64"/>
      <c r="J216"/>
      <c r="K216" s="64"/>
      <c r="L216" s="64"/>
      <c r="M216" s="64"/>
      <c r="N216" s="64"/>
      <c r="O216" s="64"/>
      <c r="P216" s="64"/>
      <c r="Q216" s="64"/>
      <c r="R216" s="64"/>
    </row>
    <row r="217" spans="1:18" s="70" customFormat="1">
      <c r="A217" s="139">
        <v>206</v>
      </c>
      <c r="B217" s="140"/>
      <c r="C217" s="140"/>
      <c r="D217" s="142"/>
      <c r="E217" s="16" t="str">
        <f t="shared" si="11"/>
        <v/>
      </c>
      <c r="F217" s="139"/>
      <c r="H217" s="71"/>
      <c r="I217" s="64"/>
      <c r="J217"/>
      <c r="K217" s="64"/>
      <c r="L217" s="64"/>
      <c r="M217" s="64"/>
      <c r="N217" s="64"/>
      <c r="O217" s="64"/>
      <c r="P217" s="64"/>
      <c r="Q217" s="64"/>
      <c r="R217" s="64"/>
    </row>
    <row r="218" spans="1:18" s="70" customFormat="1">
      <c r="A218" s="139">
        <v>207</v>
      </c>
      <c r="B218" s="140"/>
      <c r="C218" s="140"/>
      <c r="D218" s="142"/>
      <c r="E218" s="16" t="str">
        <f t="shared" si="11"/>
        <v/>
      </c>
      <c r="F218" s="139"/>
      <c r="H218" s="71"/>
      <c r="I218" s="64"/>
      <c r="J218"/>
      <c r="K218" s="64"/>
      <c r="L218" s="64"/>
      <c r="M218" s="64"/>
      <c r="N218" s="64"/>
      <c r="O218" s="64"/>
      <c r="P218" s="64"/>
      <c r="Q218" s="64"/>
      <c r="R218" s="64"/>
    </row>
    <row r="219" spans="1:18" s="70" customFormat="1">
      <c r="A219" s="139">
        <v>208</v>
      </c>
      <c r="B219" s="140"/>
      <c r="C219" s="140"/>
      <c r="D219" s="142"/>
      <c r="E219" s="16" t="str">
        <f t="shared" si="11"/>
        <v/>
      </c>
      <c r="F219" s="139"/>
      <c r="H219" s="71"/>
      <c r="I219" s="64"/>
      <c r="J219"/>
      <c r="K219" s="64"/>
      <c r="L219" s="64"/>
      <c r="M219" s="64"/>
      <c r="N219" s="64"/>
      <c r="O219" s="64"/>
      <c r="P219" s="64"/>
      <c r="Q219" s="64"/>
      <c r="R219" s="64"/>
    </row>
    <row r="220" spans="1:18" s="70" customFormat="1">
      <c r="A220" s="139">
        <v>209</v>
      </c>
      <c r="B220" s="140"/>
      <c r="C220" s="140"/>
      <c r="D220" s="142"/>
      <c r="E220" s="16" t="str">
        <f t="shared" si="11"/>
        <v/>
      </c>
      <c r="F220" s="139"/>
      <c r="H220" s="71"/>
      <c r="I220" s="64"/>
      <c r="J220"/>
      <c r="K220" s="64"/>
      <c r="L220" s="64"/>
      <c r="M220" s="64"/>
      <c r="N220" s="64"/>
      <c r="O220" s="64"/>
      <c r="P220" s="64"/>
      <c r="Q220" s="64"/>
      <c r="R220" s="64"/>
    </row>
    <row r="221" spans="1:18" s="70" customFormat="1">
      <c r="A221" s="139">
        <v>210</v>
      </c>
      <c r="B221" s="140"/>
      <c r="C221" s="140"/>
      <c r="D221" s="142"/>
      <c r="E221" s="16" t="str">
        <f t="shared" si="11"/>
        <v/>
      </c>
      <c r="F221" s="139"/>
      <c r="H221" s="71"/>
      <c r="I221" s="64"/>
      <c r="J221"/>
      <c r="K221" s="64"/>
      <c r="L221" s="64"/>
      <c r="M221" s="64"/>
      <c r="N221" s="64"/>
      <c r="O221" s="64"/>
      <c r="P221" s="64"/>
      <c r="Q221" s="64"/>
      <c r="R221" s="64"/>
    </row>
    <row r="222" spans="1:18" s="70" customFormat="1">
      <c r="A222" s="139">
        <v>211</v>
      </c>
      <c r="B222" s="140"/>
      <c r="C222" s="140"/>
      <c r="D222" s="142"/>
      <c r="E222" s="16" t="str">
        <f t="shared" si="11"/>
        <v/>
      </c>
      <c r="F222" s="139"/>
      <c r="H222" s="71"/>
      <c r="I222" s="64"/>
      <c r="J222"/>
      <c r="K222" s="64"/>
      <c r="L222" s="64"/>
      <c r="M222" s="64"/>
      <c r="N222" s="64"/>
      <c r="O222" s="64"/>
      <c r="P222" s="64"/>
      <c r="Q222" s="64"/>
      <c r="R222" s="64"/>
    </row>
    <row r="223" spans="1:18" s="70" customFormat="1">
      <c r="A223" s="139">
        <v>212</v>
      </c>
      <c r="B223" s="140"/>
      <c r="C223" s="140"/>
      <c r="D223" s="142"/>
      <c r="E223" s="16" t="str">
        <f t="shared" si="11"/>
        <v/>
      </c>
      <c r="F223" s="139"/>
      <c r="H223" s="71"/>
      <c r="I223" s="64"/>
      <c r="J223"/>
      <c r="K223" s="64"/>
      <c r="L223" s="64"/>
      <c r="M223" s="64"/>
      <c r="N223" s="64"/>
      <c r="O223" s="64"/>
      <c r="P223" s="64"/>
      <c r="Q223" s="64"/>
      <c r="R223" s="64"/>
    </row>
    <row r="224" spans="1:18" s="70" customFormat="1">
      <c r="A224" s="139">
        <v>213</v>
      </c>
      <c r="B224" s="140"/>
      <c r="C224" s="140"/>
      <c r="D224" s="142"/>
      <c r="E224" s="16" t="str">
        <f t="shared" si="11"/>
        <v/>
      </c>
      <c r="F224" s="139"/>
      <c r="H224" s="71"/>
      <c r="I224" s="64"/>
      <c r="J224"/>
      <c r="K224" s="64"/>
      <c r="L224" s="64"/>
      <c r="M224" s="64"/>
      <c r="N224" s="64"/>
      <c r="O224" s="64"/>
      <c r="P224" s="64"/>
      <c r="Q224" s="64"/>
      <c r="R224" s="64"/>
    </row>
    <row r="225" spans="1:18" s="70" customFormat="1">
      <c r="A225" s="139">
        <v>214</v>
      </c>
      <c r="B225" s="140"/>
      <c r="C225" s="140"/>
      <c r="D225" s="142"/>
      <c r="E225" s="16" t="str">
        <f t="shared" si="11"/>
        <v/>
      </c>
      <c r="F225" s="139"/>
      <c r="H225" s="71"/>
      <c r="I225" s="64"/>
      <c r="J225"/>
      <c r="K225" s="64"/>
      <c r="L225" s="64"/>
      <c r="M225" s="64"/>
      <c r="N225" s="64"/>
      <c r="O225" s="64"/>
      <c r="P225" s="64"/>
      <c r="Q225" s="64"/>
      <c r="R225" s="64"/>
    </row>
    <row r="226" spans="1:18" s="70" customFormat="1">
      <c r="A226" s="139">
        <v>215</v>
      </c>
      <c r="B226" s="140"/>
      <c r="C226" s="140"/>
      <c r="D226" s="142"/>
      <c r="E226" s="16" t="str">
        <f t="shared" si="11"/>
        <v/>
      </c>
      <c r="F226" s="139"/>
      <c r="H226" s="71"/>
      <c r="I226" s="64"/>
      <c r="J226"/>
      <c r="K226" s="64"/>
      <c r="L226" s="64"/>
      <c r="M226" s="64"/>
      <c r="N226" s="64"/>
      <c r="O226" s="64"/>
      <c r="P226" s="64"/>
      <c r="Q226" s="64"/>
      <c r="R226" s="64"/>
    </row>
    <row r="227" spans="1:18" s="70" customFormat="1">
      <c r="A227" s="139">
        <v>216</v>
      </c>
      <c r="B227" s="140"/>
      <c r="C227" s="140"/>
      <c r="D227" s="142"/>
      <c r="E227" s="16" t="str">
        <f t="shared" si="11"/>
        <v/>
      </c>
      <c r="F227" s="139"/>
      <c r="H227" s="71"/>
      <c r="I227" s="64"/>
      <c r="J227"/>
      <c r="K227" s="64"/>
      <c r="L227" s="64"/>
      <c r="M227" s="64"/>
      <c r="N227" s="64"/>
      <c r="O227" s="64"/>
      <c r="P227" s="64"/>
      <c r="Q227" s="64"/>
      <c r="R227" s="64"/>
    </row>
    <row r="228" spans="1:18" s="70" customFormat="1">
      <c r="A228" s="139">
        <v>217</v>
      </c>
      <c r="B228" s="140"/>
      <c r="C228" s="140"/>
      <c r="D228" s="142"/>
      <c r="E228" s="16" t="str">
        <f t="shared" si="11"/>
        <v/>
      </c>
      <c r="F228" s="139"/>
      <c r="H228" s="71"/>
      <c r="I228" s="64"/>
      <c r="J228"/>
      <c r="K228" s="64"/>
      <c r="L228" s="64"/>
      <c r="M228" s="64"/>
      <c r="N228" s="64"/>
      <c r="O228" s="64"/>
      <c r="P228" s="64"/>
      <c r="Q228" s="64"/>
      <c r="R228" s="64"/>
    </row>
    <row r="229" spans="1:18" s="70" customFormat="1">
      <c r="A229" s="139">
        <v>218</v>
      </c>
      <c r="B229" s="140"/>
      <c r="C229" s="140"/>
      <c r="D229" s="142"/>
      <c r="E229" s="16" t="str">
        <f t="shared" si="11"/>
        <v/>
      </c>
      <c r="F229" s="139"/>
      <c r="H229" s="71"/>
      <c r="I229" s="64"/>
      <c r="J229"/>
      <c r="K229" s="64"/>
      <c r="L229" s="64"/>
      <c r="M229" s="64"/>
      <c r="N229" s="64"/>
      <c r="O229" s="64"/>
      <c r="P229" s="64"/>
      <c r="Q229" s="64"/>
      <c r="R229" s="64"/>
    </row>
    <row r="230" spans="1:18" s="70" customFormat="1">
      <c r="A230" s="139">
        <v>219</v>
      </c>
      <c r="B230" s="140"/>
      <c r="C230" s="140"/>
      <c r="D230" s="142"/>
      <c r="E230" s="16" t="str">
        <f t="shared" si="11"/>
        <v/>
      </c>
      <c r="F230" s="139"/>
      <c r="H230" s="71"/>
      <c r="I230" s="64"/>
      <c r="J230"/>
      <c r="K230" s="64"/>
      <c r="L230" s="64"/>
      <c r="M230" s="64"/>
      <c r="N230" s="64"/>
      <c r="O230" s="64"/>
      <c r="P230" s="64"/>
      <c r="Q230" s="64"/>
      <c r="R230" s="64"/>
    </row>
    <row r="231" spans="1:18" s="70" customFormat="1">
      <c r="A231" s="139">
        <v>220</v>
      </c>
      <c r="B231" s="140"/>
      <c r="C231" s="140"/>
      <c r="D231" s="142"/>
      <c r="E231" s="16" t="str">
        <f t="shared" si="11"/>
        <v/>
      </c>
      <c r="F231" s="139"/>
      <c r="H231" s="71"/>
      <c r="I231" s="64"/>
      <c r="J231"/>
      <c r="K231" s="64"/>
      <c r="L231" s="64"/>
      <c r="M231" s="64"/>
      <c r="N231" s="64"/>
      <c r="O231" s="64"/>
      <c r="P231" s="64"/>
      <c r="Q231" s="64"/>
      <c r="R231" s="64"/>
    </row>
    <row r="232" spans="1:18" s="70" customFormat="1">
      <c r="A232" s="139">
        <v>221</v>
      </c>
      <c r="B232" s="140"/>
      <c r="C232" s="140"/>
      <c r="D232" s="142"/>
      <c r="E232" s="16" t="str">
        <f t="shared" si="11"/>
        <v/>
      </c>
      <c r="F232" s="139"/>
      <c r="H232" s="71"/>
      <c r="I232" s="64"/>
      <c r="J232"/>
      <c r="K232" s="64"/>
      <c r="L232" s="64"/>
      <c r="M232" s="64"/>
      <c r="N232" s="64"/>
      <c r="O232" s="64"/>
      <c r="P232" s="64"/>
      <c r="Q232" s="64"/>
      <c r="R232" s="64"/>
    </row>
    <row r="233" spans="1:18" s="70" customFormat="1">
      <c r="A233" s="139">
        <v>222</v>
      </c>
      <c r="B233" s="140"/>
      <c r="C233" s="140"/>
      <c r="D233" s="142"/>
      <c r="E233" s="16" t="str">
        <f t="shared" si="11"/>
        <v/>
      </c>
      <c r="F233" s="139"/>
      <c r="H233" s="71"/>
      <c r="I233" s="64"/>
      <c r="J233"/>
      <c r="K233" s="64"/>
      <c r="L233" s="64"/>
      <c r="M233" s="64"/>
      <c r="N233" s="64"/>
      <c r="O233" s="64"/>
      <c r="P233" s="64"/>
      <c r="Q233" s="64"/>
      <c r="R233" s="64"/>
    </row>
    <row r="234" spans="1:18" s="70" customFormat="1">
      <c r="A234" s="139">
        <v>223</v>
      </c>
      <c r="B234" s="140"/>
      <c r="C234" s="140"/>
      <c r="D234" s="142"/>
      <c r="E234" s="16" t="str">
        <f t="shared" si="11"/>
        <v/>
      </c>
      <c r="F234" s="139"/>
      <c r="H234" s="71"/>
      <c r="I234" s="64"/>
      <c r="J234"/>
      <c r="K234" s="64"/>
      <c r="L234" s="64"/>
      <c r="M234" s="64"/>
      <c r="N234" s="64"/>
      <c r="O234" s="64"/>
      <c r="P234" s="64"/>
      <c r="Q234" s="64"/>
      <c r="R234" s="64"/>
    </row>
    <row r="235" spans="1:18" s="70" customFormat="1">
      <c r="A235" s="139">
        <v>224</v>
      </c>
      <c r="B235" s="140"/>
      <c r="C235" s="140"/>
      <c r="D235" s="142"/>
      <c r="E235" s="16" t="str">
        <f t="shared" si="11"/>
        <v/>
      </c>
      <c r="F235" s="139"/>
      <c r="H235" s="71"/>
      <c r="I235" s="64"/>
      <c r="J235"/>
      <c r="K235" s="64"/>
      <c r="L235" s="64"/>
      <c r="M235" s="64"/>
      <c r="N235" s="64"/>
      <c r="O235" s="64"/>
      <c r="P235" s="64"/>
      <c r="Q235" s="64"/>
      <c r="R235" s="64"/>
    </row>
    <row r="236" spans="1:18" s="70" customFormat="1">
      <c r="A236" s="139">
        <v>225</v>
      </c>
      <c r="B236" s="140"/>
      <c r="C236" s="140"/>
      <c r="D236" s="142"/>
      <c r="E236" s="16" t="str">
        <f t="shared" si="11"/>
        <v/>
      </c>
      <c r="F236" s="139"/>
      <c r="H236" s="71"/>
      <c r="I236" s="64"/>
      <c r="J236"/>
      <c r="K236" s="64"/>
      <c r="L236" s="64"/>
      <c r="M236" s="64"/>
      <c r="N236" s="64"/>
      <c r="O236" s="64"/>
      <c r="P236" s="64"/>
      <c r="Q236" s="64"/>
      <c r="R236" s="64"/>
    </row>
    <row r="237" spans="1:18" s="70" customFormat="1">
      <c r="A237" s="139">
        <v>226</v>
      </c>
      <c r="B237" s="140"/>
      <c r="C237" s="140"/>
      <c r="D237" s="142"/>
      <c r="E237" s="16" t="str">
        <f t="shared" si="11"/>
        <v/>
      </c>
      <c r="F237" s="139"/>
      <c r="H237" s="71"/>
      <c r="I237" s="64"/>
      <c r="J237"/>
      <c r="K237" s="64"/>
      <c r="L237" s="64"/>
      <c r="M237" s="64"/>
      <c r="N237" s="64"/>
      <c r="O237" s="64"/>
      <c r="P237" s="64"/>
      <c r="Q237" s="64"/>
      <c r="R237" s="64"/>
    </row>
    <row r="238" spans="1:18" s="70" customFormat="1">
      <c r="A238" s="139">
        <v>227</v>
      </c>
      <c r="B238" s="140"/>
      <c r="C238" s="140"/>
      <c r="D238" s="142"/>
      <c r="E238" s="16" t="str">
        <f t="shared" si="11"/>
        <v/>
      </c>
      <c r="F238" s="139"/>
      <c r="H238" s="71"/>
      <c r="I238" s="64"/>
      <c r="J238"/>
      <c r="K238" s="64"/>
      <c r="L238" s="64"/>
      <c r="M238" s="64"/>
      <c r="N238" s="64"/>
      <c r="O238" s="64"/>
      <c r="P238" s="64"/>
      <c r="Q238" s="64"/>
      <c r="R238" s="64"/>
    </row>
    <row r="239" spans="1:18" s="70" customFormat="1">
      <c r="A239" s="139">
        <v>228</v>
      </c>
      <c r="B239" s="140"/>
      <c r="C239" s="140"/>
      <c r="D239" s="142"/>
      <c r="E239" s="16" t="str">
        <f t="shared" si="11"/>
        <v/>
      </c>
      <c r="F239" s="139"/>
      <c r="H239" s="71"/>
      <c r="I239" s="64"/>
      <c r="J239"/>
      <c r="K239" s="64"/>
      <c r="L239" s="64"/>
      <c r="M239" s="64"/>
      <c r="N239" s="64"/>
      <c r="O239" s="64"/>
      <c r="P239" s="64"/>
      <c r="Q239" s="64"/>
      <c r="R239" s="64"/>
    </row>
    <row r="240" spans="1:18" s="70" customFormat="1">
      <c r="A240" s="139">
        <v>229</v>
      </c>
      <c r="B240" s="140"/>
      <c r="C240" s="140"/>
      <c r="D240" s="142"/>
      <c r="E240" s="16" t="str">
        <f t="shared" si="11"/>
        <v/>
      </c>
      <c r="F240" s="139"/>
      <c r="H240" s="71"/>
      <c r="I240" s="64"/>
      <c r="J240"/>
      <c r="K240" s="64"/>
      <c r="L240" s="64"/>
      <c r="M240" s="64"/>
      <c r="N240" s="64"/>
      <c r="O240" s="64"/>
      <c r="P240" s="64"/>
      <c r="Q240" s="64"/>
      <c r="R240" s="64"/>
    </row>
    <row r="241" spans="1:18" s="70" customFormat="1">
      <c r="A241" s="139">
        <v>230</v>
      </c>
      <c r="B241" s="140"/>
      <c r="C241" s="140"/>
      <c r="D241" s="142"/>
      <c r="E241" s="16" t="str">
        <f t="shared" si="11"/>
        <v/>
      </c>
      <c r="F241" s="139"/>
      <c r="H241" s="71"/>
      <c r="I241" s="64"/>
      <c r="J241"/>
      <c r="K241" s="64"/>
      <c r="L241" s="64"/>
      <c r="M241" s="64"/>
      <c r="N241" s="64"/>
      <c r="O241" s="64"/>
      <c r="P241" s="64"/>
      <c r="Q241" s="64"/>
      <c r="R241" s="64"/>
    </row>
    <row r="242" spans="1:18" s="70" customFormat="1">
      <c r="A242" s="139">
        <v>231</v>
      </c>
      <c r="B242" s="140"/>
      <c r="C242" s="140"/>
      <c r="D242" s="142"/>
      <c r="E242" s="16" t="str">
        <f t="shared" si="11"/>
        <v/>
      </c>
      <c r="F242" s="139"/>
      <c r="H242" s="71"/>
      <c r="I242" s="64"/>
      <c r="J242"/>
      <c r="K242" s="64"/>
      <c r="L242" s="64"/>
      <c r="M242" s="64"/>
      <c r="N242" s="64"/>
      <c r="O242" s="64"/>
      <c r="P242" s="64"/>
      <c r="Q242" s="64"/>
      <c r="R242" s="64"/>
    </row>
    <row r="243" spans="1:18" s="70" customFormat="1">
      <c r="A243" s="139">
        <v>232</v>
      </c>
      <c r="B243" s="140"/>
      <c r="C243" s="140"/>
      <c r="D243" s="142"/>
      <c r="E243" s="16" t="str">
        <f t="shared" si="11"/>
        <v/>
      </c>
      <c r="F243" s="139"/>
      <c r="H243" s="71"/>
      <c r="I243" s="64"/>
      <c r="J243"/>
      <c r="K243" s="64"/>
      <c r="L243" s="64"/>
      <c r="M243" s="64"/>
      <c r="N243" s="64"/>
      <c r="O243" s="64"/>
      <c r="P243" s="64"/>
      <c r="Q243" s="64"/>
      <c r="R243" s="64"/>
    </row>
    <row r="244" spans="1:18" s="70" customFormat="1">
      <c r="A244" s="139">
        <v>233</v>
      </c>
      <c r="B244" s="140"/>
      <c r="C244" s="140"/>
      <c r="D244" s="142"/>
      <c r="E244" s="16" t="str">
        <f t="shared" si="11"/>
        <v/>
      </c>
      <c r="F244" s="139"/>
      <c r="H244" s="71"/>
      <c r="I244" s="64"/>
      <c r="J244"/>
      <c r="K244" s="64"/>
      <c r="L244" s="64"/>
      <c r="M244" s="64"/>
      <c r="N244" s="64"/>
      <c r="O244" s="64"/>
      <c r="P244" s="64"/>
      <c r="Q244" s="64"/>
      <c r="R244" s="64"/>
    </row>
    <row r="245" spans="1:18" s="70" customFormat="1">
      <c r="A245" s="139">
        <v>234</v>
      </c>
      <c r="B245" s="140"/>
      <c r="C245" s="140"/>
      <c r="D245" s="142"/>
      <c r="E245" s="16" t="str">
        <f t="shared" si="11"/>
        <v/>
      </c>
      <c r="F245" s="139"/>
      <c r="H245" s="71"/>
      <c r="I245" s="64"/>
      <c r="J245"/>
      <c r="K245" s="64"/>
      <c r="L245" s="64"/>
      <c r="M245" s="64"/>
      <c r="N245" s="64"/>
      <c r="O245" s="64"/>
      <c r="P245" s="64"/>
      <c r="Q245" s="64"/>
      <c r="R245" s="64"/>
    </row>
    <row r="246" spans="1:18" s="70" customFormat="1">
      <c r="A246" s="139">
        <v>235</v>
      </c>
      <c r="B246" s="140"/>
      <c r="C246" s="140"/>
      <c r="D246" s="142"/>
      <c r="E246" s="16" t="str">
        <f t="shared" si="11"/>
        <v/>
      </c>
      <c r="F246" s="139"/>
      <c r="H246" s="71"/>
      <c r="I246" s="64"/>
      <c r="J246"/>
      <c r="K246" s="64"/>
      <c r="L246" s="64"/>
      <c r="M246" s="64"/>
      <c r="N246" s="64"/>
      <c r="O246" s="64"/>
      <c r="P246" s="64"/>
      <c r="Q246" s="64"/>
      <c r="R246" s="64"/>
    </row>
    <row r="247" spans="1:18" s="70" customFormat="1">
      <c r="A247" s="139">
        <v>236</v>
      </c>
      <c r="B247" s="140"/>
      <c r="C247" s="140"/>
      <c r="D247" s="142"/>
      <c r="E247" s="16" t="str">
        <f t="shared" si="11"/>
        <v/>
      </c>
      <c r="F247" s="139"/>
      <c r="H247" s="71"/>
      <c r="I247" s="64"/>
      <c r="J247"/>
      <c r="K247" s="64"/>
      <c r="L247" s="64"/>
      <c r="M247" s="64"/>
      <c r="N247" s="64"/>
      <c r="O247" s="64"/>
      <c r="P247" s="64"/>
      <c r="Q247" s="64"/>
      <c r="R247" s="64"/>
    </row>
    <row r="248" spans="1:18" s="70" customFormat="1">
      <c r="A248" s="139">
        <v>237</v>
      </c>
      <c r="B248" s="140"/>
      <c r="C248" s="140"/>
      <c r="D248" s="142"/>
      <c r="E248" s="16" t="str">
        <f t="shared" si="11"/>
        <v/>
      </c>
      <c r="F248" s="139"/>
      <c r="H248" s="71"/>
      <c r="I248" s="64"/>
      <c r="J248"/>
      <c r="K248" s="64"/>
      <c r="L248" s="64"/>
      <c r="M248" s="64"/>
      <c r="N248" s="64"/>
      <c r="O248" s="64"/>
      <c r="P248" s="64"/>
      <c r="Q248" s="64"/>
      <c r="R248" s="64"/>
    </row>
    <row r="249" spans="1:18" s="70" customFormat="1">
      <c r="A249" s="139">
        <v>238</v>
      </c>
      <c r="B249" s="140"/>
      <c r="C249" s="140"/>
      <c r="D249" s="142"/>
      <c r="E249" s="16" t="str">
        <f t="shared" si="11"/>
        <v/>
      </c>
      <c r="F249" s="139"/>
      <c r="H249" s="71"/>
      <c r="I249" s="64"/>
      <c r="J249"/>
      <c r="K249" s="64"/>
      <c r="L249" s="64"/>
      <c r="M249" s="64"/>
      <c r="N249" s="64"/>
      <c r="O249" s="64"/>
      <c r="P249" s="64"/>
      <c r="Q249" s="64"/>
      <c r="R249" s="64"/>
    </row>
    <row r="250" spans="1:18" s="70" customFormat="1">
      <c r="A250" s="139">
        <v>239</v>
      </c>
      <c r="B250" s="140"/>
      <c r="C250" s="140"/>
      <c r="D250" s="142"/>
      <c r="E250" s="16" t="str">
        <f t="shared" si="11"/>
        <v/>
      </c>
      <c r="F250" s="139"/>
      <c r="H250" s="71"/>
      <c r="I250" s="64"/>
      <c r="J250"/>
      <c r="K250" s="64"/>
      <c r="L250" s="64"/>
      <c r="M250" s="64"/>
      <c r="N250" s="64"/>
      <c r="O250" s="64"/>
      <c r="P250" s="64"/>
      <c r="Q250" s="64"/>
      <c r="R250" s="64"/>
    </row>
    <row r="251" spans="1:18" s="70" customFormat="1">
      <c r="A251" s="139">
        <v>240</v>
      </c>
      <c r="B251" s="140"/>
      <c r="C251" s="140"/>
      <c r="D251" s="142"/>
      <c r="E251" s="16" t="str">
        <f t="shared" si="11"/>
        <v/>
      </c>
      <c r="F251" s="139"/>
      <c r="H251" s="71"/>
      <c r="I251" s="64"/>
      <c r="J251"/>
      <c r="K251" s="64"/>
      <c r="L251" s="64"/>
      <c r="M251" s="64"/>
      <c r="N251" s="64"/>
      <c r="O251" s="64"/>
      <c r="P251" s="64"/>
      <c r="Q251" s="64"/>
      <c r="R251" s="64"/>
    </row>
    <row r="252" spans="1:18" s="70" customFormat="1">
      <c r="A252" s="139">
        <v>241</v>
      </c>
      <c r="B252" s="140"/>
      <c r="C252" s="140"/>
      <c r="D252" s="142"/>
      <c r="E252" s="16" t="str">
        <f t="shared" si="11"/>
        <v/>
      </c>
      <c r="F252" s="139"/>
      <c r="H252" s="71"/>
      <c r="I252" s="64"/>
      <c r="J252"/>
      <c r="K252" s="64"/>
      <c r="L252" s="64"/>
      <c r="M252" s="64"/>
      <c r="N252" s="64"/>
      <c r="O252" s="64"/>
      <c r="P252" s="64"/>
      <c r="Q252" s="64"/>
      <c r="R252" s="64"/>
    </row>
    <row r="253" spans="1:18" s="70" customFormat="1">
      <c r="A253" s="139">
        <v>242</v>
      </c>
      <c r="B253" s="140"/>
      <c r="C253" s="140"/>
      <c r="D253" s="142"/>
      <c r="E253" s="16" t="str">
        <f t="shared" si="11"/>
        <v/>
      </c>
      <c r="F253" s="139"/>
      <c r="H253" s="71"/>
      <c r="I253" s="64"/>
      <c r="J253"/>
      <c r="K253" s="64"/>
      <c r="L253" s="64"/>
      <c r="M253" s="64"/>
      <c r="N253" s="64"/>
      <c r="O253" s="64"/>
      <c r="P253" s="64"/>
      <c r="Q253" s="64"/>
      <c r="R253" s="64"/>
    </row>
    <row r="254" spans="1:18" s="70" customFormat="1">
      <c r="A254" s="139">
        <v>243</v>
      </c>
      <c r="B254" s="140"/>
      <c r="C254" s="140"/>
      <c r="D254" s="142"/>
      <c r="E254" s="16" t="str">
        <f t="shared" si="11"/>
        <v/>
      </c>
      <c r="F254" s="139"/>
      <c r="H254" s="71"/>
      <c r="I254" s="64"/>
      <c r="J254"/>
      <c r="K254" s="64"/>
      <c r="L254" s="64"/>
      <c r="M254" s="64"/>
      <c r="N254" s="64"/>
      <c r="O254" s="64"/>
      <c r="P254" s="64"/>
      <c r="Q254" s="64"/>
      <c r="R254" s="64"/>
    </row>
    <row r="255" spans="1:18" s="70" customFormat="1">
      <c r="A255" s="139">
        <v>244</v>
      </c>
      <c r="B255" s="140"/>
      <c r="C255" s="140"/>
      <c r="D255" s="142"/>
      <c r="E255" s="16" t="str">
        <f t="shared" si="11"/>
        <v/>
      </c>
      <c r="F255" s="139"/>
      <c r="H255" s="71"/>
      <c r="I255" s="64"/>
      <c r="J255"/>
      <c r="K255" s="64"/>
      <c r="L255" s="64"/>
      <c r="M255" s="64"/>
      <c r="N255" s="64"/>
      <c r="O255" s="64"/>
      <c r="P255" s="64"/>
      <c r="Q255" s="64"/>
      <c r="R255" s="64"/>
    </row>
    <row r="256" spans="1:18" s="70" customFormat="1">
      <c r="A256" s="139">
        <v>245</v>
      </c>
      <c r="B256" s="140"/>
      <c r="C256" s="140"/>
      <c r="D256" s="142"/>
      <c r="E256" s="16" t="str">
        <f t="shared" si="11"/>
        <v/>
      </c>
      <c r="F256" s="139"/>
      <c r="H256" s="71"/>
      <c r="I256" s="64"/>
      <c r="J256"/>
      <c r="K256" s="64"/>
      <c r="L256" s="64"/>
      <c r="M256" s="64"/>
      <c r="N256" s="64"/>
      <c r="O256" s="64"/>
      <c r="P256" s="64"/>
      <c r="Q256" s="64"/>
      <c r="R256" s="64"/>
    </row>
    <row r="257" spans="1:18" s="70" customFormat="1">
      <c r="A257" s="139">
        <v>246</v>
      </c>
      <c r="B257" s="140"/>
      <c r="C257" s="140"/>
      <c r="D257" s="142"/>
      <c r="E257" s="16" t="str">
        <f t="shared" si="11"/>
        <v/>
      </c>
      <c r="F257" s="139"/>
      <c r="H257" s="71"/>
      <c r="I257" s="64"/>
      <c r="J257"/>
      <c r="K257" s="64"/>
      <c r="L257" s="64"/>
      <c r="M257" s="64"/>
      <c r="N257" s="64"/>
      <c r="O257" s="64"/>
      <c r="P257" s="64"/>
      <c r="Q257" s="64"/>
      <c r="R257" s="64"/>
    </row>
    <row r="258" spans="1:18" s="70" customFormat="1">
      <c r="A258" s="139">
        <v>247</v>
      </c>
      <c r="B258" s="140"/>
      <c r="C258" s="140"/>
      <c r="D258" s="142"/>
      <c r="E258" s="16" t="str">
        <f t="shared" si="11"/>
        <v/>
      </c>
      <c r="F258" s="139"/>
      <c r="H258" s="71"/>
      <c r="I258" s="64"/>
      <c r="J258"/>
      <c r="K258" s="64"/>
      <c r="L258" s="64"/>
      <c r="M258" s="64"/>
      <c r="N258" s="64"/>
      <c r="O258" s="64"/>
      <c r="P258" s="64"/>
      <c r="Q258" s="64"/>
      <c r="R258" s="64"/>
    </row>
    <row r="259" spans="1:18" s="70" customFormat="1">
      <c r="A259" s="139">
        <v>248</v>
      </c>
      <c r="B259" s="140"/>
      <c r="C259" s="140"/>
      <c r="D259" s="142"/>
      <c r="E259" s="16" t="str">
        <f t="shared" si="11"/>
        <v/>
      </c>
      <c r="F259" s="139"/>
      <c r="H259" s="71"/>
      <c r="I259" s="64"/>
      <c r="J259"/>
      <c r="K259" s="64"/>
      <c r="L259" s="64"/>
      <c r="M259" s="64"/>
      <c r="N259" s="64"/>
      <c r="O259" s="64"/>
      <c r="P259" s="64"/>
      <c r="Q259" s="64"/>
      <c r="R259" s="64"/>
    </row>
    <row r="260" spans="1:18" s="70" customFormat="1">
      <c r="A260" s="139">
        <v>249</v>
      </c>
      <c r="B260" s="140"/>
      <c r="C260" s="140"/>
      <c r="D260" s="142"/>
      <c r="E260" s="16" t="str">
        <f t="shared" si="11"/>
        <v/>
      </c>
      <c r="F260" s="139"/>
      <c r="H260" s="71"/>
      <c r="I260" s="64"/>
      <c r="J260"/>
      <c r="K260" s="64"/>
      <c r="L260" s="64"/>
      <c r="M260" s="64"/>
      <c r="N260" s="64"/>
      <c r="O260" s="64"/>
      <c r="P260" s="64"/>
      <c r="Q260" s="64"/>
      <c r="R260" s="64"/>
    </row>
    <row r="261" spans="1:18" s="70" customFormat="1">
      <c r="A261" s="139">
        <v>250</v>
      </c>
      <c r="B261" s="140"/>
      <c r="C261" s="140"/>
      <c r="D261" s="142"/>
      <c r="E261" s="16" t="str">
        <f t="shared" si="11"/>
        <v/>
      </c>
      <c r="F261" s="139"/>
      <c r="H261" s="71"/>
      <c r="I261" s="64"/>
      <c r="J261"/>
      <c r="K261" s="64"/>
      <c r="L261" s="64"/>
      <c r="M261" s="64"/>
      <c r="N261" s="64"/>
      <c r="O261" s="64"/>
      <c r="P261" s="64"/>
      <c r="Q261" s="64"/>
      <c r="R261" s="64"/>
    </row>
  </sheetData>
  <sheetProtection algorithmName="SHA-512" hashValue="gM4Bf+3yB4ZCShYnYq9REf6n7yPCnmhdTlZdGmaG1FzG4Y8/4HyinvyDXvy9Rq3QEN8y7bIC2UZ4HY+pkgWU+Q==" saltValue="G631NsfykuEVG7dKJo25qQ=="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sqref="A1:H12"/>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228</v>
      </c>
      <c r="E1" s="61"/>
      <c r="F1" s="63"/>
      <c r="G1" s="62"/>
      <c r="H1" s="284"/>
      <c r="J1" s="63"/>
      <c r="K1" s="63"/>
      <c r="L1" s="63"/>
      <c r="M1" s="63"/>
    </row>
    <row r="2" spans="1:13" s="60" customFormat="1">
      <c r="A2" s="339" t="str">
        <f>IF(ISBLANK(facultate), IF(ISBLANK(departament),"","Departament " &amp; departament), "Facultatea " &amp; facultate)</f>
        <v>Facultatea Construcții</v>
      </c>
      <c r="E2" s="61"/>
      <c r="F2" s="63"/>
      <c r="G2" s="62"/>
      <c r="H2" s="284"/>
      <c r="J2" s="63"/>
      <c r="K2" s="63"/>
      <c r="L2" s="63"/>
      <c r="M2" s="63"/>
    </row>
    <row r="3" spans="1:13" s="60" customFormat="1">
      <c r="A3" s="339" t="str">
        <f>IF(ISBLANK(departament),"","Departamentul " &amp; departament)</f>
        <v>Departamentul Căi de Comunicație Terestre, Fundații și Cadastru</v>
      </c>
      <c r="E3" s="61"/>
      <c r="F3" s="63"/>
      <c r="G3" s="62"/>
      <c r="H3" s="284"/>
      <c r="J3" s="63"/>
      <c r="K3" s="63"/>
      <c r="L3" s="63"/>
      <c r="M3" s="63"/>
    </row>
    <row r="4" spans="1:13">
      <c r="A4" s="527" t="s">
        <v>583</v>
      </c>
      <c r="B4" s="527"/>
      <c r="C4" s="527"/>
      <c r="D4" s="527"/>
      <c r="E4" s="527"/>
      <c r="F4" s="527"/>
      <c r="G4" s="527"/>
      <c r="H4" s="527"/>
    </row>
    <row r="5" spans="1:13">
      <c r="A5" s="527" t="s">
        <v>607</v>
      </c>
      <c r="B5" s="527"/>
      <c r="C5" s="527"/>
      <c r="D5" s="527"/>
      <c r="E5" s="527"/>
      <c r="F5" s="527"/>
      <c r="G5" s="221"/>
    </row>
    <row r="6" spans="1:13" ht="13.5" customHeight="1">
      <c r="E6" s="64"/>
      <c r="F6" s="340" t="str">
        <f>CONCATENATE(functie," ",nume_candidat)</f>
        <v>Profesor Ciutina Adrian</v>
      </c>
      <c r="J6" s="340" t="str">
        <f>CONCATENATE(functie," ",nume_candidat)</f>
        <v>Profesor Ciutina Adrian</v>
      </c>
      <c r="K6" s="340" t="str">
        <f>CONCATENATE(functie," ",nume_candidat)</f>
        <v>Profesor Ciutina Adrian</v>
      </c>
      <c r="L6" s="340" t="str">
        <f>CONCATENATE(functie," ",nume_candidat)</f>
        <v>Profesor Ciutina Adrian</v>
      </c>
      <c r="M6" s="340" t="str">
        <f>CONCATENATE(functie," ",nume_candidat)</f>
        <v>Profesor Ciutina Adrian</v>
      </c>
    </row>
    <row r="7" spans="1:13" ht="18.75" customHeight="1">
      <c r="A7" s="525" t="s">
        <v>93</v>
      </c>
      <c r="B7" s="525" t="s">
        <v>571</v>
      </c>
      <c r="C7" s="525" t="s">
        <v>608</v>
      </c>
      <c r="D7" s="525" t="s">
        <v>614</v>
      </c>
      <c r="E7" s="535" t="s">
        <v>2</v>
      </c>
      <c r="F7" s="525" t="s">
        <v>289</v>
      </c>
      <c r="G7" s="525" t="s">
        <v>4</v>
      </c>
      <c r="H7" s="546" t="s">
        <v>286</v>
      </c>
      <c r="I7" s="532" t="s">
        <v>296</v>
      </c>
      <c r="J7" s="525" t="s">
        <v>610</v>
      </c>
      <c r="K7" s="525" t="s">
        <v>611</v>
      </c>
      <c r="L7" s="525" t="s">
        <v>612</v>
      </c>
      <c r="M7" s="525" t="s">
        <v>613</v>
      </c>
    </row>
    <row r="8" spans="1:13" ht="18.75" customHeight="1">
      <c r="A8" s="542"/>
      <c r="B8" s="542"/>
      <c r="C8" s="542"/>
      <c r="D8" s="542"/>
      <c r="E8" s="536"/>
      <c r="F8" s="542"/>
      <c r="G8" s="542"/>
      <c r="H8" s="547"/>
      <c r="I8" s="532"/>
      <c r="J8" s="542"/>
      <c r="K8" s="542"/>
      <c r="L8" s="542"/>
      <c r="M8" s="542"/>
    </row>
    <row r="9" spans="1:13" ht="18.75" customHeight="1">
      <c r="A9" s="542"/>
      <c r="B9" s="542"/>
      <c r="C9" s="542"/>
      <c r="D9" s="542"/>
      <c r="E9" s="536"/>
      <c r="F9" s="526"/>
      <c r="G9" s="526"/>
      <c r="H9" s="547"/>
      <c r="I9" s="532"/>
      <c r="J9" s="526"/>
      <c r="K9" s="526"/>
      <c r="L9" s="526"/>
      <c r="M9" s="526"/>
    </row>
    <row r="10" spans="1:13" ht="18.75" customHeight="1">
      <c r="A10" s="526"/>
      <c r="B10" s="526"/>
      <c r="C10" s="526"/>
      <c r="D10" s="526"/>
      <c r="E10" s="537"/>
      <c r="F10" s="341" t="str">
        <f>CONCATENATE("ultimii ",durata_evaluare," ani")</f>
        <v>ultimii 5 ani</v>
      </c>
      <c r="G10" s="341" t="str">
        <f>CONCATENATE("ultimii                                  ",durata_evaluare," ani")</f>
        <v>ultimii                                  5 ani</v>
      </c>
      <c r="H10" s="548"/>
      <c r="I10" s="532"/>
      <c r="J10" s="421" t="str">
        <f>CONCATENATE("ultimii ",durata_evaluare," ani")</f>
        <v>ultimii 5 ani</v>
      </c>
      <c r="K10" s="421" t="str">
        <f>CONCATENATE("ultimii ",durata_evaluare," ani")</f>
        <v>ultimii 5 ani</v>
      </c>
      <c r="L10" s="421" t="str">
        <f>CONCATENATE("ultimii ",durata_evaluare," ani")</f>
        <v>ultimii 5 ani</v>
      </c>
      <c r="M10" s="421" t="str">
        <f>CONCATENATE("ultimii ",durata_evaluare," ani")</f>
        <v>ultimii 5 ani</v>
      </c>
    </row>
    <row r="11" spans="1:13">
      <c r="A11" s="86"/>
      <c r="B11" s="65"/>
      <c r="C11" s="65"/>
      <c r="D11" s="65"/>
      <c r="E11" s="30"/>
      <c r="F11" s="144">
        <f>SUMIF(F12:F1012,"&gt;0")</f>
        <v>120</v>
      </c>
      <c r="G11" s="4">
        <f>SUMIF(G12:G1110,"&gt;0")</f>
        <v>1</v>
      </c>
      <c r="H11" s="293"/>
      <c r="J11" s="144">
        <f>SUMIF(J12:J1110,"&gt;0")</f>
        <v>120</v>
      </c>
      <c r="K11" s="144">
        <f>SUMIF(K12:K1110,"&gt;0")</f>
        <v>0</v>
      </c>
      <c r="L11" s="144">
        <f>SUMIF(L12:L1110,"&gt;0")</f>
        <v>0</v>
      </c>
      <c r="M11" s="144">
        <f>SUMIF(M12:M1110,"&gt;0")</f>
        <v>0</v>
      </c>
    </row>
    <row r="12" spans="1:13">
      <c r="A12" s="37">
        <v>1</v>
      </c>
      <c r="B12" s="7" t="s">
        <v>1154</v>
      </c>
      <c r="C12" s="7" t="s">
        <v>1155</v>
      </c>
      <c r="D12" s="7" t="s">
        <v>610</v>
      </c>
      <c r="E12" s="215">
        <v>2019</v>
      </c>
      <c r="F12" s="16">
        <f t="shared" ref="F12:F75" si="0">IF(OR($B12="",,$E12&lt;an_initial,$E12&gt;an_final),"",G12*(HLOOKUP(D12,iii6punctaje,2,FALSE)))</f>
        <v>120</v>
      </c>
      <c r="G12" s="58">
        <f t="shared" ref="G12:G43" si="1">IF(OR($B12="",,$E12="",$E12&gt;an_final),"",IF($E12&gt;=an_initial,1,""))</f>
        <v>1</v>
      </c>
      <c r="H12" s="342" t="b">
        <f t="shared" ref="H12:H75" si="2">IF(nume_candidat="",FALSE,ISNUMBER(SEARCH(nume_candidat,$B12)))</f>
        <v>0</v>
      </c>
      <c r="I12" s="343">
        <f t="shared" ref="I12:I43" si="3">LEN(B12)-LEN(SUBSTITUTE(B12,",",""))+1</f>
        <v>1</v>
      </c>
      <c r="J12" s="371">
        <f t="shared" ref="J12:J75" si="4">IF(OR($B12="",,$E12&lt;an_initial,$E12&gt;an_final),"",G12*(HLOOKUP(D12,iii6punctaje,2,FALSE))*COUNTIF(D12,$J$7))</f>
        <v>120</v>
      </c>
      <c r="K12" s="371">
        <f t="shared" ref="K12:K75" si="5">IF(OR($B12="",,$E12&lt;an_initial,$E12&gt;an_final),"",G12*(HLOOKUP(D12,iii6punctaje,2,FALSE))*COUNTIF(D12,$K$7))</f>
        <v>0</v>
      </c>
      <c r="L12" s="371">
        <f t="shared" ref="L12:L75" si="6">IF(OR($B12="",,$E12&lt;an_initial,$E12&gt;an_final),"",G12*(HLOOKUP(D12,iii6punctaje,2,FALSE))*COUNTIF(D12,$L$7))</f>
        <v>0</v>
      </c>
      <c r="M12" s="371">
        <f t="shared" ref="M12:M75" si="7">IF(OR($B12="",,$E12&lt;an_initial,$E12&gt;an_final),"",G12*(HLOOKUP(D12,iii6punctaje,2,FALSE))*COUNTIF(D12,$M$7))</f>
        <v>0</v>
      </c>
    </row>
    <row r="13" spans="1:13">
      <c r="A13" s="37">
        <v>2</v>
      </c>
      <c r="B13" s="7"/>
      <c r="C13" s="7"/>
      <c r="D13" s="7"/>
      <c r="E13" s="215"/>
      <c r="F13" s="16" t="str">
        <f t="shared" si="0"/>
        <v/>
      </c>
      <c r="G13" s="58" t="str">
        <f t="shared" si="1"/>
        <v/>
      </c>
      <c r="H13" s="342" t="b">
        <f t="shared" si="2"/>
        <v>0</v>
      </c>
      <c r="I13" s="343">
        <f t="shared" si="3"/>
        <v>1</v>
      </c>
      <c r="J13" s="371" t="str">
        <f t="shared" si="4"/>
        <v/>
      </c>
      <c r="K13" s="371" t="str">
        <f t="shared" si="5"/>
        <v/>
      </c>
      <c r="L13" s="371" t="str">
        <f t="shared" si="6"/>
        <v/>
      </c>
      <c r="M13" s="371" t="str">
        <f t="shared" si="7"/>
        <v/>
      </c>
    </row>
    <row r="14" spans="1:13">
      <c r="A14" s="37">
        <v>3</v>
      </c>
      <c r="B14" s="7"/>
      <c r="C14" s="7"/>
      <c r="D14" s="7"/>
      <c r="E14" s="215"/>
      <c r="F14" s="16" t="str">
        <f t="shared" si="0"/>
        <v/>
      </c>
      <c r="G14" s="58" t="str">
        <f t="shared" si="1"/>
        <v/>
      </c>
      <c r="H14" s="342" t="b">
        <f t="shared" si="2"/>
        <v>0</v>
      </c>
      <c r="I14" s="343">
        <f t="shared" si="3"/>
        <v>1</v>
      </c>
      <c r="J14" s="371" t="str">
        <f t="shared" si="4"/>
        <v/>
      </c>
      <c r="K14" s="371" t="str">
        <f t="shared" si="5"/>
        <v/>
      </c>
      <c r="L14" s="371" t="str">
        <f t="shared" si="6"/>
        <v/>
      </c>
      <c r="M14" s="371" t="str">
        <f t="shared" si="7"/>
        <v/>
      </c>
    </row>
    <row r="15" spans="1:13">
      <c r="A15" s="37">
        <v>4</v>
      </c>
      <c r="B15" s="369"/>
      <c r="C15" s="369"/>
      <c r="D15" s="369"/>
      <c r="E15" s="420"/>
      <c r="F15" s="16" t="str">
        <f t="shared" si="0"/>
        <v/>
      </c>
      <c r="G15" s="58" t="str">
        <f t="shared" si="1"/>
        <v/>
      </c>
      <c r="H15" s="342" t="b">
        <f t="shared" si="2"/>
        <v>0</v>
      </c>
      <c r="I15" s="343">
        <f t="shared" si="3"/>
        <v>1</v>
      </c>
      <c r="J15" s="371" t="str">
        <f t="shared" si="4"/>
        <v/>
      </c>
      <c r="K15" s="371" t="str">
        <f t="shared" si="5"/>
        <v/>
      </c>
      <c r="L15" s="371" t="str">
        <f t="shared" si="6"/>
        <v/>
      </c>
      <c r="M15" s="371" t="str">
        <f t="shared" si="7"/>
        <v/>
      </c>
    </row>
    <row r="16" spans="1:13">
      <c r="A16" s="37">
        <v>5</v>
      </c>
      <c r="B16" s="6"/>
      <c r="C16" s="6"/>
      <c r="D16" s="6"/>
      <c r="E16" s="211"/>
      <c r="F16" s="16" t="str">
        <f t="shared" si="0"/>
        <v/>
      </c>
      <c r="G16" s="58" t="str">
        <f t="shared" si="1"/>
        <v/>
      </c>
      <c r="H16" s="342" t="b">
        <f t="shared" si="2"/>
        <v>0</v>
      </c>
      <c r="I16" s="343">
        <f t="shared" si="3"/>
        <v>1</v>
      </c>
      <c r="J16" s="371" t="str">
        <f t="shared" si="4"/>
        <v/>
      </c>
      <c r="K16" s="371" t="str">
        <f t="shared" si="5"/>
        <v/>
      </c>
      <c r="L16" s="371" t="str">
        <f t="shared" si="6"/>
        <v/>
      </c>
      <c r="M16" s="371" t="str">
        <f t="shared" si="7"/>
        <v/>
      </c>
    </row>
    <row r="17" spans="1:13">
      <c r="A17" s="37">
        <v>6</v>
      </c>
      <c r="B17" s="6"/>
      <c r="C17" s="6"/>
      <c r="D17" s="6"/>
      <c r="E17" s="211"/>
      <c r="F17" s="16" t="str">
        <f t="shared" si="0"/>
        <v/>
      </c>
      <c r="G17" s="58" t="str">
        <f t="shared" si="1"/>
        <v/>
      </c>
      <c r="H17" s="342" t="b">
        <f t="shared" si="2"/>
        <v>0</v>
      </c>
      <c r="I17" s="343">
        <f t="shared" si="3"/>
        <v>1</v>
      </c>
      <c r="J17" s="371" t="str">
        <f t="shared" si="4"/>
        <v/>
      </c>
      <c r="K17" s="371" t="str">
        <f t="shared" si="5"/>
        <v/>
      </c>
      <c r="L17" s="371" t="str">
        <f t="shared" si="6"/>
        <v/>
      </c>
      <c r="M17" s="371" t="str">
        <f t="shared" si="7"/>
        <v/>
      </c>
    </row>
    <row r="18" spans="1:13">
      <c r="A18" s="37">
        <v>7</v>
      </c>
      <c r="B18" s="6"/>
      <c r="C18" s="6"/>
      <c r="D18" s="6"/>
      <c r="E18" s="211"/>
      <c r="F18" s="16" t="str">
        <f t="shared" si="0"/>
        <v/>
      </c>
      <c r="G18" s="58" t="str">
        <f t="shared" si="1"/>
        <v/>
      </c>
      <c r="H18" s="342" t="b">
        <f t="shared" si="2"/>
        <v>0</v>
      </c>
      <c r="I18" s="343">
        <f t="shared" si="3"/>
        <v>1</v>
      </c>
      <c r="J18" s="371" t="str">
        <f t="shared" si="4"/>
        <v/>
      </c>
      <c r="K18" s="371" t="str">
        <f t="shared" si="5"/>
        <v/>
      </c>
      <c r="L18" s="371" t="str">
        <f t="shared" si="6"/>
        <v/>
      </c>
      <c r="M18" s="371" t="str">
        <f t="shared" si="7"/>
        <v/>
      </c>
    </row>
    <row r="19" spans="1:13">
      <c r="A19" s="37">
        <v>8</v>
      </c>
      <c r="B19" s="6"/>
      <c r="C19" s="6"/>
      <c r="D19" s="6"/>
      <c r="E19" s="211"/>
      <c r="F19" s="16" t="str">
        <f t="shared" si="0"/>
        <v/>
      </c>
      <c r="G19" s="58" t="str">
        <f t="shared" si="1"/>
        <v/>
      </c>
      <c r="H19" s="342" t="b">
        <f t="shared" si="2"/>
        <v>0</v>
      </c>
      <c r="I19" s="343">
        <f t="shared" si="3"/>
        <v>1</v>
      </c>
      <c r="J19" s="371" t="str">
        <f t="shared" si="4"/>
        <v/>
      </c>
      <c r="K19" s="371" t="str">
        <f t="shared" si="5"/>
        <v/>
      </c>
      <c r="L19" s="371" t="str">
        <f t="shared" si="6"/>
        <v/>
      </c>
      <c r="M19" s="371" t="str">
        <f t="shared" si="7"/>
        <v/>
      </c>
    </row>
    <row r="20" spans="1:13">
      <c r="A20" s="37">
        <v>9</v>
      </c>
      <c r="B20" s="6"/>
      <c r="C20" s="6"/>
      <c r="D20" s="6"/>
      <c r="E20" s="211"/>
      <c r="F20" s="16" t="str">
        <f t="shared" si="0"/>
        <v/>
      </c>
      <c r="G20" s="58" t="str">
        <f t="shared" si="1"/>
        <v/>
      </c>
      <c r="H20" s="342" t="b">
        <f t="shared" si="2"/>
        <v>0</v>
      </c>
      <c r="I20" s="343">
        <f t="shared" si="3"/>
        <v>1</v>
      </c>
      <c r="J20" s="371" t="str">
        <f t="shared" si="4"/>
        <v/>
      </c>
      <c r="K20" s="371" t="str">
        <f t="shared" si="5"/>
        <v/>
      </c>
      <c r="L20" s="371" t="str">
        <f t="shared" si="6"/>
        <v/>
      </c>
      <c r="M20" s="371" t="str">
        <f t="shared" si="7"/>
        <v/>
      </c>
    </row>
    <row r="21" spans="1:13">
      <c r="A21" s="37">
        <v>10</v>
      </c>
      <c r="B21" s="6"/>
      <c r="C21" s="6"/>
      <c r="D21" s="6"/>
      <c r="E21" s="211"/>
      <c r="F21" s="16" t="str">
        <f t="shared" si="0"/>
        <v/>
      </c>
      <c r="G21" s="58" t="str">
        <f t="shared" si="1"/>
        <v/>
      </c>
      <c r="H21" s="342" t="b">
        <f t="shared" si="2"/>
        <v>0</v>
      </c>
      <c r="I21" s="343">
        <f t="shared" si="3"/>
        <v>1</v>
      </c>
      <c r="J21" s="371" t="str">
        <f t="shared" si="4"/>
        <v/>
      </c>
      <c r="K21" s="371" t="str">
        <f t="shared" si="5"/>
        <v/>
      </c>
      <c r="L21" s="371" t="str">
        <f t="shared" si="6"/>
        <v/>
      </c>
      <c r="M21" s="371" t="str">
        <f t="shared" si="7"/>
        <v/>
      </c>
    </row>
    <row r="22" spans="1:13">
      <c r="A22" s="37">
        <v>11</v>
      </c>
      <c r="B22" s="6"/>
      <c r="C22" s="6"/>
      <c r="D22" s="6"/>
      <c r="E22" s="211"/>
      <c r="F22" s="16" t="str">
        <f t="shared" si="0"/>
        <v/>
      </c>
      <c r="G22" s="58" t="str">
        <f t="shared" si="1"/>
        <v/>
      </c>
      <c r="H22" s="342" t="b">
        <f t="shared" si="2"/>
        <v>0</v>
      </c>
      <c r="I22" s="343">
        <f t="shared" si="3"/>
        <v>1</v>
      </c>
      <c r="J22" s="371" t="str">
        <f t="shared" si="4"/>
        <v/>
      </c>
      <c r="K22" s="371" t="str">
        <f t="shared" si="5"/>
        <v/>
      </c>
      <c r="L22" s="371" t="str">
        <f t="shared" si="6"/>
        <v/>
      </c>
      <c r="M22" s="371" t="str">
        <f t="shared" si="7"/>
        <v/>
      </c>
    </row>
    <row r="23" spans="1:13">
      <c r="A23" s="37">
        <v>12</v>
      </c>
      <c r="B23" s="6"/>
      <c r="C23" s="6"/>
      <c r="D23" s="6"/>
      <c r="E23" s="211"/>
      <c r="F23" s="16" t="str">
        <f t="shared" si="0"/>
        <v/>
      </c>
      <c r="G23" s="58" t="str">
        <f t="shared" si="1"/>
        <v/>
      </c>
      <c r="H23" s="342" t="b">
        <f t="shared" si="2"/>
        <v>0</v>
      </c>
      <c r="I23" s="343">
        <f t="shared" si="3"/>
        <v>1</v>
      </c>
      <c r="J23" s="371" t="str">
        <f t="shared" si="4"/>
        <v/>
      </c>
      <c r="K23" s="371" t="str">
        <f t="shared" si="5"/>
        <v/>
      </c>
      <c r="L23" s="371" t="str">
        <f t="shared" si="6"/>
        <v/>
      </c>
      <c r="M23" s="371" t="str">
        <f t="shared" si="7"/>
        <v/>
      </c>
    </row>
    <row r="24" spans="1:13">
      <c r="A24" s="37">
        <v>13</v>
      </c>
      <c r="B24" s="6"/>
      <c r="C24" s="6"/>
      <c r="D24" s="6"/>
      <c r="E24" s="211"/>
      <c r="F24" s="16" t="str">
        <f t="shared" si="0"/>
        <v/>
      </c>
      <c r="G24" s="58" t="str">
        <f t="shared" si="1"/>
        <v/>
      </c>
      <c r="H24" s="342" t="b">
        <f t="shared" si="2"/>
        <v>0</v>
      </c>
      <c r="I24" s="343">
        <f t="shared" si="3"/>
        <v>1</v>
      </c>
      <c r="J24" s="371" t="str">
        <f t="shared" si="4"/>
        <v/>
      </c>
      <c r="K24" s="371" t="str">
        <f t="shared" si="5"/>
        <v/>
      </c>
      <c r="L24" s="371" t="str">
        <f t="shared" si="6"/>
        <v/>
      </c>
      <c r="M24" s="371" t="str">
        <f t="shared" si="7"/>
        <v/>
      </c>
    </row>
    <row r="25" spans="1:13">
      <c r="A25" s="37">
        <v>14</v>
      </c>
      <c r="B25" s="6"/>
      <c r="C25" s="6"/>
      <c r="D25" s="6"/>
      <c r="E25" s="211"/>
      <c r="F25" s="16" t="str">
        <f t="shared" si="0"/>
        <v/>
      </c>
      <c r="G25" s="58" t="str">
        <f t="shared" si="1"/>
        <v/>
      </c>
      <c r="H25" s="342" t="b">
        <f t="shared" si="2"/>
        <v>0</v>
      </c>
      <c r="I25" s="343">
        <f t="shared" si="3"/>
        <v>1</v>
      </c>
      <c r="J25" s="371" t="str">
        <f t="shared" si="4"/>
        <v/>
      </c>
      <c r="K25" s="371" t="str">
        <f t="shared" si="5"/>
        <v/>
      </c>
      <c r="L25" s="371" t="str">
        <f t="shared" si="6"/>
        <v/>
      </c>
      <c r="M25" s="371" t="str">
        <f t="shared" si="7"/>
        <v/>
      </c>
    </row>
    <row r="26" spans="1:13">
      <c r="A26" s="37">
        <v>15</v>
      </c>
      <c r="B26" s="6"/>
      <c r="C26" s="6"/>
      <c r="D26" s="6"/>
      <c r="E26" s="211"/>
      <c r="F26" s="16" t="str">
        <f t="shared" si="0"/>
        <v/>
      </c>
      <c r="G26" s="58" t="str">
        <f t="shared" si="1"/>
        <v/>
      </c>
      <c r="H26" s="342" t="b">
        <f t="shared" si="2"/>
        <v>0</v>
      </c>
      <c r="I26" s="343">
        <f t="shared" si="3"/>
        <v>1</v>
      </c>
      <c r="J26" s="371" t="str">
        <f t="shared" si="4"/>
        <v/>
      </c>
      <c r="K26" s="371" t="str">
        <f t="shared" si="5"/>
        <v/>
      </c>
      <c r="L26" s="371" t="str">
        <f t="shared" si="6"/>
        <v/>
      </c>
      <c r="M26" s="371" t="str">
        <f t="shared" si="7"/>
        <v/>
      </c>
    </row>
    <row r="27" spans="1:13">
      <c r="A27" s="37">
        <v>16</v>
      </c>
      <c r="B27" s="6"/>
      <c r="C27" s="6"/>
      <c r="D27" s="6"/>
      <c r="E27" s="211"/>
      <c r="F27" s="16" t="str">
        <f t="shared" si="0"/>
        <v/>
      </c>
      <c r="G27" s="58" t="str">
        <f t="shared" si="1"/>
        <v/>
      </c>
      <c r="H27" s="342" t="b">
        <f t="shared" si="2"/>
        <v>0</v>
      </c>
      <c r="I27" s="343">
        <f t="shared" si="3"/>
        <v>1</v>
      </c>
      <c r="J27" s="371" t="str">
        <f t="shared" si="4"/>
        <v/>
      </c>
      <c r="K27" s="371" t="str">
        <f t="shared" si="5"/>
        <v/>
      </c>
      <c r="L27" s="371" t="str">
        <f t="shared" si="6"/>
        <v/>
      </c>
      <c r="M27" s="371" t="str">
        <f t="shared" si="7"/>
        <v/>
      </c>
    </row>
    <row r="28" spans="1:13">
      <c r="A28" s="37">
        <v>17</v>
      </c>
      <c r="B28" s="6"/>
      <c r="C28" s="6"/>
      <c r="D28" s="6"/>
      <c r="E28" s="211"/>
      <c r="F28" s="16" t="str">
        <f t="shared" si="0"/>
        <v/>
      </c>
      <c r="G28" s="58" t="str">
        <f t="shared" si="1"/>
        <v/>
      </c>
      <c r="H28" s="342" t="b">
        <f t="shared" si="2"/>
        <v>0</v>
      </c>
      <c r="I28" s="343">
        <f t="shared" si="3"/>
        <v>1</v>
      </c>
      <c r="J28" s="371" t="str">
        <f t="shared" si="4"/>
        <v/>
      </c>
      <c r="K28" s="371" t="str">
        <f t="shared" si="5"/>
        <v/>
      </c>
      <c r="L28" s="371" t="str">
        <f t="shared" si="6"/>
        <v/>
      </c>
      <c r="M28" s="371" t="str">
        <f t="shared" si="7"/>
        <v/>
      </c>
    </row>
    <row r="29" spans="1:13">
      <c r="A29" s="37">
        <v>18</v>
      </c>
      <c r="B29" s="6"/>
      <c r="C29" s="6"/>
      <c r="D29" s="6"/>
      <c r="E29" s="211"/>
      <c r="F29" s="16" t="str">
        <f t="shared" si="0"/>
        <v/>
      </c>
      <c r="G29" s="58" t="str">
        <f t="shared" si="1"/>
        <v/>
      </c>
      <c r="H29" s="342" t="b">
        <f t="shared" si="2"/>
        <v>0</v>
      </c>
      <c r="I29" s="343">
        <f t="shared" si="3"/>
        <v>1</v>
      </c>
      <c r="J29" s="371" t="str">
        <f t="shared" si="4"/>
        <v/>
      </c>
      <c r="K29" s="371" t="str">
        <f t="shared" si="5"/>
        <v/>
      </c>
      <c r="L29" s="371" t="str">
        <f t="shared" si="6"/>
        <v/>
      </c>
      <c r="M29" s="371" t="str">
        <f t="shared" si="7"/>
        <v/>
      </c>
    </row>
    <row r="30" spans="1:13">
      <c r="A30" s="37">
        <v>19</v>
      </c>
      <c r="B30" s="6"/>
      <c r="C30" s="6"/>
      <c r="D30" s="6"/>
      <c r="E30" s="211"/>
      <c r="F30" s="16" t="str">
        <f t="shared" si="0"/>
        <v/>
      </c>
      <c r="G30" s="58" t="str">
        <f t="shared" si="1"/>
        <v/>
      </c>
      <c r="H30" s="342" t="b">
        <f t="shared" si="2"/>
        <v>0</v>
      </c>
      <c r="I30" s="343">
        <f t="shared" si="3"/>
        <v>1</v>
      </c>
      <c r="J30" s="371" t="str">
        <f t="shared" si="4"/>
        <v/>
      </c>
      <c r="K30" s="371" t="str">
        <f t="shared" si="5"/>
        <v/>
      </c>
      <c r="L30" s="371" t="str">
        <f t="shared" si="6"/>
        <v/>
      </c>
      <c r="M30" s="371" t="str">
        <f t="shared" si="7"/>
        <v/>
      </c>
    </row>
    <row r="31" spans="1:13">
      <c r="A31" s="37">
        <v>20</v>
      </c>
      <c r="B31" s="6"/>
      <c r="C31" s="6"/>
      <c r="D31" s="6"/>
      <c r="E31" s="211"/>
      <c r="F31" s="16" t="str">
        <f t="shared" si="0"/>
        <v/>
      </c>
      <c r="G31" s="58" t="str">
        <f t="shared" si="1"/>
        <v/>
      </c>
      <c r="H31" s="342" t="b">
        <f t="shared" si="2"/>
        <v>0</v>
      </c>
      <c r="I31" s="343">
        <f t="shared" si="3"/>
        <v>1</v>
      </c>
      <c r="J31" s="371" t="str">
        <f t="shared" si="4"/>
        <v/>
      </c>
      <c r="K31" s="371" t="str">
        <f t="shared" si="5"/>
        <v/>
      </c>
      <c r="L31" s="371" t="str">
        <f t="shared" si="6"/>
        <v/>
      </c>
      <c r="M31" s="371" t="str">
        <f t="shared" si="7"/>
        <v/>
      </c>
    </row>
    <row r="32" spans="1:13">
      <c r="A32" s="37">
        <v>21</v>
      </c>
      <c r="B32" s="6"/>
      <c r="C32" s="6"/>
      <c r="D32" s="6"/>
      <c r="E32" s="211"/>
      <c r="F32" s="16" t="str">
        <f t="shared" si="0"/>
        <v/>
      </c>
      <c r="G32" s="58" t="str">
        <f t="shared" si="1"/>
        <v/>
      </c>
      <c r="H32" s="342" t="b">
        <f t="shared" si="2"/>
        <v>0</v>
      </c>
      <c r="I32" s="343">
        <f t="shared" si="3"/>
        <v>1</v>
      </c>
      <c r="J32" s="371" t="str">
        <f t="shared" si="4"/>
        <v/>
      </c>
      <c r="K32" s="371" t="str">
        <f t="shared" si="5"/>
        <v/>
      </c>
      <c r="L32" s="371" t="str">
        <f t="shared" si="6"/>
        <v/>
      </c>
      <c r="M32" s="371" t="str">
        <f t="shared" si="7"/>
        <v/>
      </c>
    </row>
    <row r="33" spans="1:13">
      <c r="A33" s="37">
        <v>22</v>
      </c>
      <c r="B33" s="6"/>
      <c r="C33" s="6"/>
      <c r="D33" s="6"/>
      <c r="E33" s="211"/>
      <c r="F33" s="16" t="str">
        <f t="shared" si="0"/>
        <v/>
      </c>
      <c r="G33" s="58" t="str">
        <f t="shared" si="1"/>
        <v/>
      </c>
      <c r="H33" s="342" t="b">
        <f t="shared" si="2"/>
        <v>0</v>
      </c>
      <c r="I33" s="343">
        <f t="shared" si="3"/>
        <v>1</v>
      </c>
      <c r="J33" s="371" t="str">
        <f t="shared" si="4"/>
        <v/>
      </c>
      <c r="K33" s="371" t="str">
        <f t="shared" si="5"/>
        <v/>
      </c>
      <c r="L33" s="371" t="str">
        <f t="shared" si="6"/>
        <v/>
      </c>
      <c r="M33" s="371" t="str">
        <f t="shared" si="7"/>
        <v/>
      </c>
    </row>
    <row r="34" spans="1:13">
      <c r="A34" s="37">
        <v>23</v>
      </c>
      <c r="B34" s="6"/>
      <c r="C34" s="6"/>
      <c r="D34" s="6"/>
      <c r="E34" s="211"/>
      <c r="F34" s="16" t="str">
        <f t="shared" si="0"/>
        <v/>
      </c>
      <c r="G34" s="58" t="str">
        <f t="shared" si="1"/>
        <v/>
      </c>
      <c r="H34" s="342" t="b">
        <f t="shared" si="2"/>
        <v>0</v>
      </c>
      <c r="I34" s="343">
        <f t="shared" si="3"/>
        <v>1</v>
      </c>
      <c r="J34" s="371" t="str">
        <f t="shared" si="4"/>
        <v/>
      </c>
      <c r="K34" s="371" t="str">
        <f t="shared" si="5"/>
        <v/>
      </c>
      <c r="L34" s="371" t="str">
        <f t="shared" si="6"/>
        <v/>
      </c>
      <c r="M34" s="371" t="str">
        <f t="shared" si="7"/>
        <v/>
      </c>
    </row>
    <row r="35" spans="1:13">
      <c r="A35" s="37">
        <v>24</v>
      </c>
      <c r="B35" s="6"/>
      <c r="C35" s="6"/>
      <c r="D35" s="6"/>
      <c r="E35" s="211"/>
      <c r="F35" s="16" t="str">
        <f t="shared" si="0"/>
        <v/>
      </c>
      <c r="G35" s="58" t="str">
        <f t="shared" si="1"/>
        <v/>
      </c>
      <c r="H35" s="342" t="b">
        <f t="shared" si="2"/>
        <v>0</v>
      </c>
      <c r="I35" s="343">
        <f t="shared" si="3"/>
        <v>1</v>
      </c>
      <c r="J35" s="371" t="str">
        <f t="shared" si="4"/>
        <v/>
      </c>
      <c r="K35" s="371" t="str">
        <f t="shared" si="5"/>
        <v/>
      </c>
      <c r="L35" s="371" t="str">
        <f t="shared" si="6"/>
        <v/>
      </c>
      <c r="M35" s="371" t="str">
        <f t="shared" si="7"/>
        <v/>
      </c>
    </row>
    <row r="36" spans="1:13">
      <c r="A36" s="37">
        <v>25</v>
      </c>
      <c r="B36" s="6"/>
      <c r="C36" s="6"/>
      <c r="D36" s="6"/>
      <c r="E36" s="211"/>
      <c r="F36" s="16" t="str">
        <f t="shared" si="0"/>
        <v/>
      </c>
      <c r="G36" s="58" t="str">
        <f t="shared" si="1"/>
        <v/>
      </c>
      <c r="H36" s="342" t="b">
        <f t="shared" si="2"/>
        <v>0</v>
      </c>
      <c r="I36" s="343">
        <f t="shared" si="3"/>
        <v>1</v>
      </c>
      <c r="J36" s="371" t="str">
        <f t="shared" si="4"/>
        <v/>
      </c>
      <c r="K36" s="371" t="str">
        <f t="shared" si="5"/>
        <v/>
      </c>
      <c r="L36" s="371" t="str">
        <f t="shared" si="6"/>
        <v/>
      </c>
      <c r="M36" s="371" t="str">
        <f t="shared" si="7"/>
        <v/>
      </c>
    </row>
    <row r="37" spans="1:13">
      <c r="A37" s="37">
        <v>26</v>
      </c>
      <c r="B37" s="6"/>
      <c r="C37" s="6"/>
      <c r="D37" s="6"/>
      <c r="E37" s="211"/>
      <c r="F37" s="16" t="str">
        <f t="shared" si="0"/>
        <v/>
      </c>
      <c r="G37" s="58" t="str">
        <f t="shared" si="1"/>
        <v/>
      </c>
      <c r="H37" s="342" t="b">
        <f t="shared" si="2"/>
        <v>0</v>
      </c>
      <c r="I37" s="343">
        <f t="shared" si="3"/>
        <v>1</v>
      </c>
      <c r="J37" s="371" t="str">
        <f t="shared" si="4"/>
        <v/>
      </c>
      <c r="K37" s="371" t="str">
        <f t="shared" si="5"/>
        <v/>
      </c>
      <c r="L37" s="371" t="str">
        <f t="shared" si="6"/>
        <v/>
      </c>
      <c r="M37" s="371" t="str">
        <f t="shared" si="7"/>
        <v/>
      </c>
    </row>
    <row r="38" spans="1:13">
      <c r="A38" s="37">
        <v>27</v>
      </c>
      <c r="B38" s="6"/>
      <c r="C38" s="6"/>
      <c r="D38" s="6"/>
      <c r="E38" s="211"/>
      <c r="F38" s="16" t="str">
        <f t="shared" si="0"/>
        <v/>
      </c>
      <c r="G38" s="58" t="str">
        <f t="shared" si="1"/>
        <v/>
      </c>
      <c r="H38" s="342" t="b">
        <f t="shared" si="2"/>
        <v>0</v>
      </c>
      <c r="I38" s="343">
        <f t="shared" si="3"/>
        <v>1</v>
      </c>
      <c r="J38" s="371" t="str">
        <f t="shared" si="4"/>
        <v/>
      </c>
      <c r="K38" s="371" t="str">
        <f t="shared" si="5"/>
        <v/>
      </c>
      <c r="L38" s="371" t="str">
        <f t="shared" si="6"/>
        <v/>
      </c>
      <c r="M38" s="371" t="str">
        <f t="shared" si="7"/>
        <v/>
      </c>
    </row>
    <row r="39" spans="1:13">
      <c r="A39" s="37">
        <v>28</v>
      </c>
      <c r="B39" s="6"/>
      <c r="C39" s="6"/>
      <c r="D39" s="6"/>
      <c r="E39" s="211"/>
      <c r="F39" s="16" t="str">
        <f t="shared" si="0"/>
        <v/>
      </c>
      <c r="G39" s="58" t="str">
        <f t="shared" si="1"/>
        <v/>
      </c>
      <c r="H39" s="342" t="b">
        <f t="shared" si="2"/>
        <v>0</v>
      </c>
      <c r="I39" s="343">
        <f t="shared" si="3"/>
        <v>1</v>
      </c>
      <c r="J39" s="371" t="str">
        <f t="shared" si="4"/>
        <v/>
      </c>
      <c r="K39" s="371" t="str">
        <f t="shared" si="5"/>
        <v/>
      </c>
      <c r="L39" s="371" t="str">
        <f t="shared" si="6"/>
        <v/>
      </c>
      <c r="M39" s="371" t="str">
        <f t="shared" si="7"/>
        <v/>
      </c>
    </row>
    <row r="40" spans="1:13">
      <c r="A40" s="37">
        <v>29</v>
      </c>
      <c r="B40" s="6"/>
      <c r="C40" s="6"/>
      <c r="D40" s="6"/>
      <c r="E40" s="211"/>
      <c r="F40" s="16" t="str">
        <f t="shared" si="0"/>
        <v/>
      </c>
      <c r="G40" s="58" t="str">
        <f t="shared" si="1"/>
        <v/>
      </c>
      <c r="H40" s="342" t="b">
        <f t="shared" si="2"/>
        <v>0</v>
      </c>
      <c r="I40" s="343">
        <f t="shared" si="3"/>
        <v>1</v>
      </c>
      <c r="J40" s="371" t="str">
        <f t="shared" si="4"/>
        <v/>
      </c>
      <c r="K40" s="371" t="str">
        <f t="shared" si="5"/>
        <v/>
      </c>
      <c r="L40" s="371" t="str">
        <f t="shared" si="6"/>
        <v/>
      </c>
      <c r="M40" s="371" t="str">
        <f t="shared" si="7"/>
        <v/>
      </c>
    </row>
    <row r="41" spans="1:13">
      <c r="A41" s="37">
        <v>30</v>
      </c>
      <c r="B41" s="6"/>
      <c r="C41" s="6"/>
      <c r="D41" s="6"/>
      <c r="E41" s="211"/>
      <c r="F41" s="16" t="str">
        <f t="shared" si="0"/>
        <v/>
      </c>
      <c r="G41" s="58" t="str">
        <f t="shared" si="1"/>
        <v/>
      </c>
      <c r="H41" s="342" t="b">
        <f t="shared" si="2"/>
        <v>0</v>
      </c>
      <c r="I41" s="343">
        <f t="shared" si="3"/>
        <v>1</v>
      </c>
      <c r="J41" s="371" t="str">
        <f t="shared" si="4"/>
        <v/>
      </c>
      <c r="K41" s="371" t="str">
        <f t="shared" si="5"/>
        <v/>
      </c>
      <c r="L41" s="371" t="str">
        <f t="shared" si="6"/>
        <v/>
      </c>
      <c r="M41" s="371" t="str">
        <f t="shared" si="7"/>
        <v/>
      </c>
    </row>
    <row r="42" spans="1:13">
      <c r="A42" s="37">
        <v>31</v>
      </c>
      <c r="B42" s="6"/>
      <c r="C42" s="6"/>
      <c r="D42" s="6"/>
      <c r="E42" s="211"/>
      <c r="F42" s="16" t="str">
        <f t="shared" si="0"/>
        <v/>
      </c>
      <c r="G42" s="58" t="str">
        <f t="shared" si="1"/>
        <v/>
      </c>
      <c r="H42" s="342" t="b">
        <f t="shared" si="2"/>
        <v>0</v>
      </c>
      <c r="I42" s="343">
        <f t="shared" si="3"/>
        <v>1</v>
      </c>
      <c r="J42" s="371" t="str">
        <f t="shared" si="4"/>
        <v/>
      </c>
      <c r="K42" s="371" t="str">
        <f t="shared" si="5"/>
        <v/>
      </c>
      <c r="L42" s="371" t="str">
        <f t="shared" si="6"/>
        <v/>
      </c>
      <c r="M42" s="371" t="str">
        <f t="shared" si="7"/>
        <v/>
      </c>
    </row>
    <row r="43" spans="1:13">
      <c r="A43" s="37">
        <v>32</v>
      </c>
      <c r="B43" s="6"/>
      <c r="C43" s="6"/>
      <c r="D43" s="6"/>
      <c r="E43" s="211"/>
      <c r="F43" s="16" t="str">
        <f t="shared" si="0"/>
        <v/>
      </c>
      <c r="G43" s="58" t="str">
        <f t="shared" si="1"/>
        <v/>
      </c>
      <c r="H43" s="342" t="b">
        <f t="shared" si="2"/>
        <v>0</v>
      </c>
      <c r="I43" s="343">
        <f t="shared" si="3"/>
        <v>1</v>
      </c>
      <c r="J43" s="371" t="str">
        <f t="shared" si="4"/>
        <v/>
      </c>
      <c r="K43" s="371" t="str">
        <f t="shared" si="5"/>
        <v/>
      </c>
      <c r="L43" s="371" t="str">
        <f t="shared" si="6"/>
        <v/>
      </c>
      <c r="M43" s="371" t="str">
        <f t="shared" si="7"/>
        <v/>
      </c>
    </row>
    <row r="44" spans="1:13">
      <c r="A44" s="37">
        <v>33</v>
      </c>
      <c r="B44" s="6"/>
      <c r="C44" s="6"/>
      <c r="D44" s="6"/>
      <c r="E44" s="211"/>
      <c r="F44" s="16" t="str">
        <f t="shared" si="0"/>
        <v/>
      </c>
      <c r="G44" s="58" t="str">
        <f t="shared" ref="G44:G75" si="8">IF(OR($B44="",,$E44="",$E44&gt;an_final),"",IF($E44&gt;=an_initial,1,""))</f>
        <v/>
      </c>
      <c r="H44" s="342" t="b">
        <f t="shared" si="2"/>
        <v>0</v>
      </c>
      <c r="I44" s="343">
        <f t="shared" ref="I44:I75" si="9">LEN(B44)-LEN(SUBSTITUTE(B44,",",""))+1</f>
        <v>1</v>
      </c>
      <c r="J44" s="371" t="str">
        <f t="shared" si="4"/>
        <v/>
      </c>
      <c r="K44" s="371" t="str">
        <f t="shared" si="5"/>
        <v/>
      </c>
      <c r="L44" s="371" t="str">
        <f t="shared" si="6"/>
        <v/>
      </c>
      <c r="M44" s="371" t="str">
        <f t="shared" si="7"/>
        <v/>
      </c>
    </row>
    <row r="45" spans="1:13">
      <c r="A45" s="37">
        <v>34</v>
      </c>
      <c r="B45" s="6"/>
      <c r="C45" s="6"/>
      <c r="D45" s="6"/>
      <c r="E45" s="211"/>
      <c r="F45" s="16" t="str">
        <f t="shared" si="0"/>
        <v/>
      </c>
      <c r="G45" s="58" t="str">
        <f t="shared" si="8"/>
        <v/>
      </c>
      <c r="H45" s="342" t="b">
        <f t="shared" si="2"/>
        <v>0</v>
      </c>
      <c r="I45" s="343">
        <f t="shared" si="9"/>
        <v>1</v>
      </c>
      <c r="J45" s="371" t="str">
        <f t="shared" si="4"/>
        <v/>
      </c>
      <c r="K45" s="371" t="str">
        <f t="shared" si="5"/>
        <v/>
      </c>
      <c r="L45" s="371" t="str">
        <f t="shared" si="6"/>
        <v/>
      </c>
      <c r="M45" s="371" t="str">
        <f t="shared" si="7"/>
        <v/>
      </c>
    </row>
    <row r="46" spans="1:13">
      <c r="A46" s="37">
        <v>35</v>
      </c>
      <c r="B46" s="6"/>
      <c r="C46" s="6"/>
      <c r="D46" s="6"/>
      <c r="E46" s="211"/>
      <c r="F46" s="16" t="str">
        <f t="shared" si="0"/>
        <v/>
      </c>
      <c r="G46" s="58" t="str">
        <f t="shared" si="8"/>
        <v/>
      </c>
      <c r="H46" s="342" t="b">
        <f t="shared" si="2"/>
        <v>0</v>
      </c>
      <c r="I46" s="343">
        <f t="shared" si="9"/>
        <v>1</v>
      </c>
      <c r="J46" s="371" t="str">
        <f t="shared" si="4"/>
        <v/>
      </c>
      <c r="K46" s="371" t="str">
        <f t="shared" si="5"/>
        <v/>
      </c>
      <c r="L46" s="371" t="str">
        <f t="shared" si="6"/>
        <v/>
      </c>
      <c r="M46" s="371" t="str">
        <f t="shared" si="7"/>
        <v/>
      </c>
    </row>
    <row r="47" spans="1:13">
      <c r="A47" s="37">
        <v>36</v>
      </c>
      <c r="B47" s="6"/>
      <c r="C47" s="6"/>
      <c r="D47" s="6"/>
      <c r="E47" s="211"/>
      <c r="F47" s="16" t="str">
        <f t="shared" si="0"/>
        <v/>
      </c>
      <c r="G47" s="58" t="str">
        <f t="shared" si="8"/>
        <v/>
      </c>
      <c r="H47" s="342" t="b">
        <f t="shared" si="2"/>
        <v>0</v>
      </c>
      <c r="I47" s="343">
        <f t="shared" si="9"/>
        <v>1</v>
      </c>
      <c r="J47" s="371" t="str">
        <f t="shared" si="4"/>
        <v/>
      </c>
      <c r="K47" s="371" t="str">
        <f t="shared" si="5"/>
        <v/>
      </c>
      <c r="L47" s="371" t="str">
        <f t="shared" si="6"/>
        <v/>
      </c>
      <c r="M47" s="371" t="str">
        <f t="shared" si="7"/>
        <v/>
      </c>
    </row>
    <row r="48" spans="1:13">
      <c r="A48" s="37">
        <v>37</v>
      </c>
      <c r="B48" s="6"/>
      <c r="C48" s="6"/>
      <c r="D48" s="6"/>
      <c r="E48" s="211"/>
      <c r="F48" s="16" t="str">
        <f t="shared" si="0"/>
        <v/>
      </c>
      <c r="G48" s="58" t="str">
        <f t="shared" si="8"/>
        <v/>
      </c>
      <c r="H48" s="342" t="b">
        <f t="shared" si="2"/>
        <v>0</v>
      </c>
      <c r="I48" s="343">
        <f t="shared" si="9"/>
        <v>1</v>
      </c>
      <c r="J48" s="371" t="str">
        <f t="shared" si="4"/>
        <v/>
      </c>
      <c r="K48" s="371" t="str">
        <f t="shared" si="5"/>
        <v/>
      </c>
      <c r="L48" s="371" t="str">
        <f t="shared" si="6"/>
        <v/>
      </c>
      <c r="M48" s="371" t="str">
        <f t="shared" si="7"/>
        <v/>
      </c>
    </row>
    <row r="49" spans="1:13">
      <c r="A49" s="37">
        <v>38</v>
      </c>
      <c r="B49" s="6"/>
      <c r="C49" s="6"/>
      <c r="D49" s="6"/>
      <c r="E49" s="211"/>
      <c r="F49" s="16" t="str">
        <f t="shared" si="0"/>
        <v/>
      </c>
      <c r="G49" s="58" t="str">
        <f t="shared" si="8"/>
        <v/>
      </c>
      <c r="H49" s="342" t="b">
        <f t="shared" si="2"/>
        <v>0</v>
      </c>
      <c r="I49" s="343">
        <f t="shared" si="9"/>
        <v>1</v>
      </c>
      <c r="J49" s="371" t="str">
        <f t="shared" si="4"/>
        <v/>
      </c>
      <c r="K49" s="371" t="str">
        <f t="shared" si="5"/>
        <v/>
      </c>
      <c r="L49" s="371" t="str">
        <f t="shared" si="6"/>
        <v/>
      </c>
      <c r="M49" s="371" t="str">
        <f t="shared" si="7"/>
        <v/>
      </c>
    </row>
    <row r="50" spans="1:13">
      <c r="A50" s="37">
        <v>39</v>
      </c>
      <c r="B50" s="6"/>
      <c r="C50" s="6"/>
      <c r="D50" s="6"/>
      <c r="E50" s="211"/>
      <c r="F50" s="16" t="str">
        <f t="shared" si="0"/>
        <v/>
      </c>
      <c r="G50" s="58" t="str">
        <f t="shared" si="8"/>
        <v/>
      </c>
      <c r="H50" s="342" t="b">
        <f t="shared" si="2"/>
        <v>0</v>
      </c>
      <c r="I50" s="343">
        <f t="shared" si="9"/>
        <v>1</v>
      </c>
      <c r="J50" s="371" t="str">
        <f t="shared" si="4"/>
        <v/>
      </c>
      <c r="K50" s="371" t="str">
        <f t="shared" si="5"/>
        <v/>
      </c>
      <c r="L50" s="371" t="str">
        <f t="shared" si="6"/>
        <v/>
      </c>
      <c r="M50" s="371" t="str">
        <f t="shared" si="7"/>
        <v/>
      </c>
    </row>
    <row r="51" spans="1:13">
      <c r="A51" s="37">
        <v>40</v>
      </c>
      <c r="B51" s="6"/>
      <c r="C51" s="6"/>
      <c r="D51" s="6"/>
      <c r="E51" s="211"/>
      <c r="F51" s="16" t="str">
        <f t="shared" si="0"/>
        <v/>
      </c>
      <c r="G51" s="58" t="str">
        <f t="shared" si="8"/>
        <v/>
      </c>
      <c r="H51" s="342" t="b">
        <f t="shared" si="2"/>
        <v>0</v>
      </c>
      <c r="I51" s="343">
        <f t="shared" si="9"/>
        <v>1</v>
      </c>
      <c r="J51" s="371" t="str">
        <f t="shared" si="4"/>
        <v/>
      </c>
      <c r="K51" s="371" t="str">
        <f t="shared" si="5"/>
        <v/>
      </c>
      <c r="L51" s="371" t="str">
        <f t="shared" si="6"/>
        <v/>
      </c>
      <c r="M51" s="371" t="str">
        <f t="shared" si="7"/>
        <v/>
      </c>
    </row>
    <row r="52" spans="1:13">
      <c r="A52" s="37">
        <v>41</v>
      </c>
      <c r="B52" s="6"/>
      <c r="C52" s="6"/>
      <c r="D52" s="6"/>
      <c r="E52" s="211"/>
      <c r="F52" s="16" t="str">
        <f t="shared" si="0"/>
        <v/>
      </c>
      <c r="G52" s="58" t="str">
        <f t="shared" si="8"/>
        <v/>
      </c>
      <c r="H52" s="342" t="b">
        <f t="shared" si="2"/>
        <v>0</v>
      </c>
      <c r="I52" s="343">
        <f t="shared" si="9"/>
        <v>1</v>
      </c>
      <c r="J52" s="371" t="str">
        <f t="shared" si="4"/>
        <v/>
      </c>
      <c r="K52" s="371" t="str">
        <f t="shared" si="5"/>
        <v/>
      </c>
      <c r="L52" s="371" t="str">
        <f t="shared" si="6"/>
        <v/>
      </c>
      <c r="M52" s="371" t="str">
        <f t="shared" si="7"/>
        <v/>
      </c>
    </row>
    <row r="53" spans="1:13">
      <c r="A53" s="37">
        <v>42</v>
      </c>
      <c r="B53" s="6"/>
      <c r="C53" s="6"/>
      <c r="D53" s="6"/>
      <c r="E53" s="211"/>
      <c r="F53" s="16" t="str">
        <f t="shared" si="0"/>
        <v/>
      </c>
      <c r="G53" s="58" t="str">
        <f t="shared" si="8"/>
        <v/>
      </c>
      <c r="H53" s="342" t="b">
        <f t="shared" si="2"/>
        <v>0</v>
      </c>
      <c r="I53" s="343">
        <f t="shared" si="9"/>
        <v>1</v>
      </c>
      <c r="J53" s="371" t="str">
        <f t="shared" si="4"/>
        <v/>
      </c>
      <c r="K53" s="371" t="str">
        <f t="shared" si="5"/>
        <v/>
      </c>
      <c r="L53" s="371" t="str">
        <f t="shared" si="6"/>
        <v/>
      </c>
      <c r="M53" s="371" t="str">
        <f t="shared" si="7"/>
        <v/>
      </c>
    </row>
    <row r="54" spans="1:13">
      <c r="A54" s="37">
        <v>43</v>
      </c>
      <c r="B54" s="6"/>
      <c r="C54" s="6"/>
      <c r="D54" s="6"/>
      <c r="E54" s="211"/>
      <c r="F54" s="16" t="str">
        <f t="shared" si="0"/>
        <v/>
      </c>
      <c r="G54" s="58" t="str">
        <f t="shared" si="8"/>
        <v/>
      </c>
      <c r="H54" s="342" t="b">
        <f t="shared" si="2"/>
        <v>0</v>
      </c>
      <c r="I54" s="343">
        <f t="shared" si="9"/>
        <v>1</v>
      </c>
      <c r="J54" s="371" t="str">
        <f t="shared" si="4"/>
        <v/>
      </c>
      <c r="K54" s="371" t="str">
        <f t="shared" si="5"/>
        <v/>
      </c>
      <c r="L54" s="371" t="str">
        <f t="shared" si="6"/>
        <v/>
      </c>
      <c r="M54" s="371" t="str">
        <f t="shared" si="7"/>
        <v/>
      </c>
    </row>
    <row r="55" spans="1:13">
      <c r="A55" s="37">
        <v>44</v>
      </c>
      <c r="B55" s="6"/>
      <c r="C55" s="6"/>
      <c r="D55" s="6"/>
      <c r="E55" s="211"/>
      <c r="F55" s="16" t="str">
        <f t="shared" si="0"/>
        <v/>
      </c>
      <c r="G55" s="58" t="str">
        <f t="shared" si="8"/>
        <v/>
      </c>
      <c r="H55" s="342" t="b">
        <f t="shared" si="2"/>
        <v>0</v>
      </c>
      <c r="I55" s="343">
        <f t="shared" si="9"/>
        <v>1</v>
      </c>
      <c r="J55" s="371" t="str">
        <f t="shared" si="4"/>
        <v/>
      </c>
      <c r="K55" s="371" t="str">
        <f t="shared" si="5"/>
        <v/>
      </c>
      <c r="L55" s="371" t="str">
        <f t="shared" si="6"/>
        <v/>
      </c>
      <c r="M55" s="371" t="str">
        <f t="shared" si="7"/>
        <v/>
      </c>
    </row>
    <row r="56" spans="1:13">
      <c r="A56" s="37">
        <v>45</v>
      </c>
      <c r="B56" s="6"/>
      <c r="C56" s="6"/>
      <c r="D56" s="6"/>
      <c r="E56" s="211"/>
      <c r="F56" s="16" t="str">
        <f t="shared" si="0"/>
        <v/>
      </c>
      <c r="G56" s="58" t="str">
        <f t="shared" si="8"/>
        <v/>
      </c>
      <c r="H56" s="342" t="b">
        <f t="shared" si="2"/>
        <v>0</v>
      </c>
      <c r="I56" s="343">
        <f t="shared" si="9"/>
        <v>1</v>
      </c>
      <c r="J56" s="371" t="str">
        <f t="shared" si="4"/>
        <v/>
      </c>
      <c r="K56" s="371" t="str">
        <f t="shared" si="5"/>
        <v/>
      </c>
      <c r="L56" s="371" t="str">
        <f t="shared" si="6"/>
        <v/>
      </c>
      <c r="M56" s="371" t="str">
        <f t="shared" si="7"/>
        <v/>
      </c>
    </row>
    <row r="57" spans="1:13">
      <c r="A57" s="37">
        <v>46</v>
      </c>
      <c r="B57" s="6"/>
      <c r="C57" s="6"/>
      <c r="D57" s="6"/>
      <c r="E57" s="211"/>
      <c r="F57" s="16" t="str">
        <f t="shared" si="0"/>
        <v/>
      </c>
      <c r="G57" s="58" t="str">
        <f t="shared" si="8"/>
        <v/>
      </c>
      <c r="H57" s="342" t="b">
        <f t="shared" si="2"/>
        <v>0</v>
      </c>
      <c r="I57" s="343">
        <f t="shared" si="9"/>
        <v>1</v>
      </c>
      <c r="J57" s="371" t="str">
        <f t="shared" si="4"/>
        <v/>
      </c>
      <c r="K57" s="371" t="str">
        <f t="shared" si="5"/>
        <v/>
      </c>
      <c r="L57" s="371" t="str">
        <f t="shared" si="6"/>
        <v/>
      </c>
      <c r="M57" s="371" t="str">
        <f t="shared" si="7"/>
        <v/>
      </c>
    </row>
    <row r="58" spans="1:13">
      <c r="A58" s="37">
        <v>47</v>
      </c>
      <c r="B58" s="6"/>
      <c r="C58" s="6"/>
      <c r="D58" s="6"/>
      <c r="E58" s="211"/>
      <c r="F58" s="16" t="str">
        <f t="shared" si="0"/>
        <v/>
      </c>
      <c r="G58" s="58" t="str">
        <f t="shared" si="8"/>
        <v/>
      </c>
      <c r="H58" s="342" t="b">
        <f t="shared" si="2"/>
        <v>0</v>
      </c>
      <c r="I58" s="343">
        <f t="shared" si="9"/>
        <v>1</v>
      </c>
      <c r="J58" s="371" t="str">
        <f t="shared" si="4"/>
        <v/>
      </c>
      <c r="K58" s="371" t="str">
        <f t="shared" si="5"/>
        <v/>
      </c>
      <c r="L58" s="371" t="str">
        <f t="shared" si="6"/>
        <v/>
      </c>
      <c r="M58" s="371" t="str">
        <f t="shared" si="7"/>
        <v/>
      </c>
    </row>
    <row r="59" spans="1:13">
      <c r="A59" s="37">
        <v>48</v>
      </c>
      <c r="B59" s="6"/>
      <c r="C59" s="6"/>
      <c r="D59" s="6"/>
      <c r="E59" s="211"/>
      <c r="F59" s="16" t="str">
        <f t="shared" si="0"/>
        <v/>
      </c>
      <c r="G59" s="58" t="str">
        <f t="shared" si="8"/>
        <v/>
      </c>
      <c r="H59" s="342" t="b">
        <f t="shared" si="2"/>
        <v>0</v>
      </c>
      <c r="I59" s="343">
        <f t="shared" si="9"/>
        <v>1</v>
      </c>
      <c r="J59" s="371" t="str">
        <f t="shared" si="4"/>
        <v/>
      </c>
      <c r="K59" s="371" t="str">
        <f t="shared" si="5"/>
        <v/>
      </c>
      <c r="L59" s="371" t="str">
        <f t="shared" si="6"/>
        <v/>
      </c>
      <c r="M59" s="371" t="str">
        <f t="shared" si="7"/>
        <v/>
      </c>
    </row>
    <row r="60" spans="1:13">
      <c r="A60" s="37">
        <v>49</v>
      </c>
      <c r="B60" s="6"/>
      <c r="C60" s="6"/>
      <c r="D60" s="6"/>
      <c r="E60" s="211"/>
      <c r="F60" s="16" t="str">
        <f t="shared" si="0"/>
        <v/>
      </c>
      <c r="G60" s="58" t="str">
        <f t="shared" si="8"/>
        <v/>
      </c>
      <c r="H60" s="342" t="b">
        <f t="shared" si="2"/>
        <v>0</v>
      </c>
      <c r="I60" s="343">
        <f t="shared" si="9"/>
        <v>1</v>
      </c>
      <c r="J60" s="371" t="str">
        <f t="shared" si="4"/>
        <v/>
      </c>
      <c r="K60" s="371" t="str">
        <f t="shared" si="5"/>
        <v/>
      </c>
      <c r="L60" s="371" t="str">
        <f t="shared" si="6"/>
        <v/>
      </c>
      <c r="M60" s="371" t="str">
        <f t="shared" si="7"/>
        <v/>
      </c>
    </row>
    <row r="61" spans="1:13">
      <c r="A61" s="37">
        <v>50</v>
      </c>
      <c r="B61" s="6"/>
      <c r="C61" s="6"/>
      <c r="D61" s="6"/>
      <c r="E61" s="211"/>
      <c r="F61" s="16" t="str">
        <f t="shared" si="0"/>
        <v/>
      </c>
      <c r="G61" s="58" t="str">
        <f t="shared" si="8"/>
        <v/>
      </c>
      <c r="H61" s="342" t="b">
        <f t="shared" si="2"/>
        <v>0</v>
      </c>
      <c r="I61" s="343">
        <f t="shared" si="9"/>
        <v>1</v>
      </c>
      <c r="J61" s="371" t="str">
        <f t="shared" si="4"/>
        <v/>
      </c>
      <c r="K61" s="371" t="str">
        <f t="shared" si="5"/>
        <v/>
      </c>
      <c r="L61" s="371" t="str">
        <f t="shared" si="6"/>
        <v/>
      </c>
      <c r="M61" s="371" t="str">
        <f t="shared" si="7"/>
        <v/>
      </c>
    </row>
    <row r="62" spans="1:13">
      <c r="A62" s="37">
        <v>51</v>
      </c>
      <c r="B62" s="6"/>
      <c r="C62" s="6"/>
      <c r="D62" s="6"/>
      <c r="E62" s="211"/>
      <c r="F62" s="16" t="str">
        <f t="shared" si="0"/>
        <v/>
      </c>
      <c r="G62" s="58" t="str">
        <f t="shared" si="8"/>
        <v/>
      </c>
      <c r="H62" s="342" t="b">
        <f t="shared" si="2"/>
        <v>0</v>
      </c>
      <c r="I62" s="343">
        <f t="shared" si="9"/>
        <v>1</v>
      </c>
      <c r="J62" s="371" t="str">
        <f t="shared" si="4"/>
        <v/>
      </c>
      <c r="K62" s="371" t="str">
        <f t="shared" si="5"/>
        <v/>
      </c>
      <c r="L62" s="371" t="str">
        <f t="shared" si="6"/>
        <v/>
      </c>
      <c r="M62" s="371" t="str">
        <f t="shared" si="7"/>
        <v/>
      </c>
    </row>
    <row r="63" spans="1:13">
      <c r="A63" s="37">
        <v>52</v>
      </c>
      <c r="B63" s="6"/>
      <c r="C63" s="6"/>
      <c r="D63" s="6"/>
      <c r="E63" s="211"/>
      <c r="F63" s="16" t="str">
        <f t="shared" si="0"/>
        <v/>
      </c>
      <c r="G63" s="58" t="str">
        <f t="shared" si="8"/>
        <v/>
      </c>
      <c r="H63" s="342" t="b">
        <f t="shared" si="2"/>
        <v>0</v>
      </c>
      <c r="I63" s="343">
        <f t="shared" si="9"/>
        <v>1</v>
      </c>
      <c r="J63" s="371" t="str">
        <f t="shared" si="4"/>
        <v/>
      </c>
      <c r="K63" s="371" t="str">
        <f t="shared" si="5"/>
        <v/>
      </c>
      <c r="L63" s="371" t="str">
        <f t="shared" si="6"/>
        <v/>
      </c>
      <c r="M63" s="371" t="str">
        <f t="shared" si="7"/>
        <v/>
      </c>
    </row>
    <row r="64" spans="1:13">
      <c r="A64" s="37">
        <v>53</v>
      </c>
      <c r="B64" s="6"/>
      <c r="C64" s="6"/>
      <c r="D64" s="6"/>
      <c r="E64" s="211"/>
      <c r="F64" s="16" t="str">
        <f t="shared" si="0"/>
        <v/>
      </c>
      <c r="G64" s="58" t="str">
        <f t="shared" si="8"/>
        <v/>
      </c>
      <c r="H64" s="342" t="b">
        <f t="shared" si="2"/>
        <v>0</v>
      </c>
      <c r="I64" s="343">
        <f t="shared" si="9"/>
        <v>1</v>
      </c>
      <c r="J64" s="371" t="str">
        <f t="shared" si="4"/>
        <v/>
      </c>
      <c r="K64" s="371" t="str">
        <f t="shared" si="5"/>
        <v/>
      </c>
      <c r="L64" s="371" t="str">
        <f t="shared" si="6"/>
        <v/>
      </c>
      <c r="M64" s="371" t="str">
        <f t="shared" si="7"/>
        <v/>
      </c>
    </row>
    <row r="65" spans="1:13">
      <c r="A65" s="37">
        <v>54</v>
      </c>
      <c r="B65" s="6"/>
      <c r="C65" s="6"/>
      <c r="D65" s="6"/>
      <c r="E65" s="211"/>
      <c r="F65" s="16" t="str">
        <f t="shared" si="0"/>
        <v/>
      </c>
      <c r="G65" s="58" t="str">
        <f t="shared" si="8"/>
        <v/>
      </c>
      <c r="H65" s="342" t="b">
        <f t="shared" si="2"/>
        <v>0</v>
      </c>
      <c r="I65" s="343">
        <f t="shared" si="9"/>
        <v>1</v>
      </c>
      <c r="J65" s="371" t="str">
        <f t="shared" si="4"/>
        <v/>
      </c>
      <c r="K65" s="371" t="str">
        <f t="shared" si="5"/>
        <v/>
      </c>
      <c r="L65" s="371" t="str">
        <f t="shared" si="6"/>
        <v/>
      </c>
      <c r="M65" s="371" t="str">
        <f t="shared" si="7"/>
        <v/>
      </c>
    </row>
    <row r="66" spans="1:13">
      <c r="A66" s="37">
        <v>55</v>
      </c>
      <c r="B66" s="6"/>
      <c r="C66" s="6"/>
      <c r="D66" s="6"/>
      <c r="E66" s="211"/>
      <c r="F66" s="16" t="str">
        <f t="shared" si="0"/>
        <v/>
      </c>
      <c r="G66" s="58" t="str">
        <f t="shared" si="8"/>
        <v/>
      </c>
      <c r="H66" s="342" t="b">
        <f t="shared" si="2"/>
        <v>0</v>
      </c>
      <c r="I66" s="343">
        <f t="shared" si="9"/>
        <v>1</v>
      </c>
      <c r="J66" s="371" t="str">
        <f t="shared" si="4"/>
        <v/>
      </c>
      <c r="K66" s="371" t="str">
        <f t="shared" si="5"/>
        <v/>
      </c>
      <c r="L66" s="371" t="str">
        <f t="shared" si="6"/>
        <v/>
      </c>
      <c r="M66" s="371" t="str">
        <f t="shared" si="7"/>
        <v/>
      </c>
    </row>
    <row r="67" spans="1:13">
      <c r="A67" s="37">
        <v>56</v>
      </c>
      <c r="B67" s="6"/>
      <c r="C67" s="6"/>
      <c r="D67" s="6"/>
      <c r="E67" s="211"/>
      <c r="F67" s="16" t="str">
        <f t="shared" si="0"/>
        <v/>
      </c>
      <c r="G67" s="58" t="str">
        <f t="shared" si="8"/>
        <v/>
      </c>
      <c r="H67" s="342" t="b">
        <f t="shared" si="2"/>
        <v>0</v>
      </c>
      <c r="I67" s="343">
        <f t="shared" si="9"/>
        <v>1</v>
      </c>
      <c r="J67" s="371" t="str">
        <f t="shared" si="4"/>
        <v/>
      </c>
      <c r="K67" s="371" t="str">
        <f t="shared" si="5"/>
        <v/>
      </c>
      <c r="L67" s="371" t="str">
        <f t="shared" si="6"/>
        <v/>
      </c>
      <c r="M67" s="371" t="str">
        <f t="shared" si="7"/>
        <v/>
      </c>
    </row>
    <row r="68" spans="1:13">
      <c r="A68" s="37">
        <v>57</v>
      </c>
      <c r="B68" s="6"/>
      <c r="C68" s="6"/>
      <c r="D68" s="6"/>
      <c r="E68" s="211"/>
      <c r="F68" s="16" t="str">
        <f t="shared" si="0"/>
        <v/>
      </c>
      <c r="G68" s="58" t="str">
        <f t="shared" si="8"/>
        <v/>
      </c>
      <c r="H68" s="342" t="b">
        <f t="shared" si="2"/>
        <v>0</v>
      </c>
      <c r="I68" s="343">
        <f t="shared" si="9"/>
        <v>1</v>
      </c>
      <c r="J68" s="371" t="str">
        <f t="shared" si="4"/>
        <v/>
      </c>
      <c r="K68" s="371" t="str">
        <f t="shared" si="5"/>
        <v/>
      </c>
      <c r="L68" s="371" t="str">
        <f t="shared" si="6"/>
        <v/>
      </c>
      <c r="M68" s="371" t="str">
        <f t="shared" si="7"/>
        <v/>
      </c>
    </row>
    <row r="69" spans="1:13">
      <c r="A69" s="37">
        <v>58</v>
      </c>
      <c r="B69" s="6"/>
      <c r="C69" s="6"/>
      <c r="D69" s="6"/>
      <c r="E69" s="211"/>
      <c r="F69" s="16" t="str">
        <f t="shared" si="0"/>
        <v/>
      </c>
      <c r="G69" s="58" t="str">
        <f t="shared" si="8"/>
        <v/>
      </c>
      <c r="H69" s="342" t="b">
        <f t="shared" si="2"/>
        <v>0</v>
      </c>
      <c r="I69" s="343">
        <f t="shared" si="9"/>
        <v>1</v>
      </c>
      <c r="J69" s="371" t="str">
        <f t="shared" si="4"/>
        <v/>
      </c>
      <c r="K69" s="371" t="str">
        <f t="shared" si="5"/>
        <v/>
      </c>
      <c r="L69" s="371" t="str">
        <f t="shared" si="6"/>
        <v/>
      </c>
      <c r="M69" s="371" t="str">
        <f t="shared" si="7"/>
        <v/>
      </c>
    </row>
    <row r="70" spans="1:13">
      <c r="A70" s="37">
        <v>59</v>
      </c>
      <c r="B70" s="6"/>
      <c r="C70" s="6"/>
      <c r="D70" s="6"/>
      <c r="E70" s="211"/>
      <c r="F70" s="16" t="str">
        <f t="shared" si="0"/>
        <v/>
      </c>
      <c r="G70" s="58" t="str">
        <f t="shared" si="8"/>
        <v/>
      </c>
      <c r="H70" s="342" t="b">
        <f t="shared" si="2"/>
        <v>0</v>
      </c>
      <c r="I70" s="343">
        <f t="shared" si="9"/>
        <v>1</v>
      </c>
      <c r="J70" s="371" t="str">
        <f t="shared" si="4"/>
        <v/>
      </c>
      <c r="K70" s="371" t="str">
        <f t="shared" si="5"/>
        <v/>
      </c>
      <c r="L70" s="371" t="str">
        <f t="shared" si="6"/>
        <v/>
      </c>
      <c r="M70" s="371" t="str">
        <f t="shared" si="7"/>
        <v/>
      </c>
    </row>
    <row r="71" spans="1:13">
      <c r="A71" s="37">
        <v>60</v>
      </c>
      <c r="B71" s="6"/>
      <c r="C71" s="6"/>
      <c r="D71" s="6"/>
      <c r="E71" s="211"/>
      <c r="F71" s="16" t="str">
        <f t="shared" si="0"/>
        <v/>
      </c>
      <c r="G71" s="58" t="str">
        <f t="shared" si="8"/>
        <v/>
      </c>
      <c r="H71" s="342" t="b">
        <f t="shared" si="2"/>
        <v>0</v>
      </c>
      <c r="I71" s="343">
        <f t="shared" si="9"/>
        <v>1</v>
      </c>
      <c r="J71" s="371" t="str">
        <f t="shared" si="4"/>
        <v/>
      </c>
      <c r="K71" s="371" t="str">
        <f t="shared" si="5"/>
        <v/>
      </c>
      <c r="L71" s="371" t="str">
        <f t="shared" si="6"/>
        <v/>
      </c>
      <c r="M71" s="371" t="str">
        <f t="shared" si="7"/>
        <v/>
      </c>
    </row>
    <row r="72" spans="1:13">
      <c r="A72" s="37">
        <v>61</v>
      </c>
      <c r="B72" s="6"/>
      <c r="C72" s="6"/>
      <c r="D72" s="6"/>
      <c r="E72" s="211"/>
      <c r="F72" s="16" t="str">
        <f t="shared" si="0"/>
        <v/>
      </c>
      <c r="G72" s="58" t="str">
        <f t="shared" si="8"/>
        <v/>
      </c>
      <c r="H72" s="342" t="b">
        <f t="shared" si="2"/>
        <v>0</v>
      </c>
      <c r="I72" s="343">
        <f t="shared" si="9"/>
        <v>1</v>
      </c>
      <c r="J72" s="371" t="str">
        <f t="shared" si="4"/>
        <v/>
      </c>
      <c r="K72" s="371" t="str">
        <f t="shared" si="5"/>
        <v/>
      </c>
      <c r="L72" s="371" t="str">
        <f t="shared" si="6"/>
        <v/>
      </c>
      <c r="M72" s="371" t="str">
        <f t="shared" si="7"/>
        <v/>
      </c>
    </row>
    <row r="73" spans="1:13">
      <c r="A73" s="37">
        <v>62</v>
      </c>
      <c r="B73" s="6"/>
      <c r="C73" s="6"/>
      <c r="D73" s="6"/>
      <c r="E73" s="211"/>
      <c r="F73" s="16" t="str">
        <f t="shared" si="0"/>
        <v/>
      </c>
      <c r="G73" s="58" t="str">
        <f t="shared" si="8"/>
        <v/>
      </c>
      <c r="H73" s="342" t="b">
        <f t="shared" si="2"/>
        <v>0</v>
      </c>
      <c r="I73" s="343">
        <f t="shared" si="9"/>
        <v>1</v>
      </c>
      <c r="J73" s="371" t="str">
        <f t="shared" si="4"/>
        <v/>
      </c>
      <c r="K73" s="371" t="str">
        <f t="shared" si="5"/>
        <v/>
      </c>
      <c r="L73" s="371" t="str">
        <f t="shared" si="6"/>
        <v/>
      </c>
      <c r="M73" s="371" t="str">
        <f t="shared" si="7"/>
        <v/>
      </c>
    </row>
    <row r="74" spans="1:13">
      <c r="A74" s="37">
        <v>63</v>
      </c>
      <c r="B74" s="6"/>
      <c r="C74" s="6"/>
      <c r="D74" s="6"/>
      <c r="E74" s="211"/>
      <c r="F74" s="16" t="str">
        <f t="shared" si="0"/>
        <v/>
      </c>
      <c r="G74" s="58" t="str">
        <f t="shared" si="8"/>
        <v/>
      </c>
      <c r="H74" s="342" t="b">
        <f t="shared" si="2"/>
        <v>0</v>
      </c>
      <c r="I74" s="343">
        <f t="shared" si="9"/>
        <v>1</v>
      </c>
      <c r="J74" s="371" t="str">
        <f t="shared" si="4"/>
        <v/>
      </c>
      <c r="K74" s="371" t="str">
        <f t="shared" si="5"/>
        <v/>
      </c>
      <c r="L74" s="371" t="str">
        <f t="shared" si="6"/>
        <v/>
      </c>
      <c r="M74" s="371" t="str">
        <f t="shared" si="7"/>
        <v/>
      </c>
    </row>
    <row r="75" spans="1:13">
      <c r="A75" s="37">
        <v>64</v>
      </c>
      <c r="B75" s="6"/>
      <c r="C75" s="6"/>
      <c r="D75" s="6"/>
      <c r="E75" s="211"/>
      <c r="F75" s="16" t="str">
        <f t="shared" si="0"/>
        <v/>
      </c>
      <c r="G75" s="58" t="str">
        <f t="shared" si="8"/>
        <v/>
      </c>
      <c r="H75" s="342" t="b">
        <f t="shared" si="2"/>
        <v>0</v>
      </c>
      <c r="I75" s="343">
        <f t="shared" si="9"/>
        <v>1</v>
      </c>
      <c r="J75" s="371" t="str">
        <f t="shared" si="4"/>
        <v/>
      </c>
      <c r="K75" s="371" t="str">
        <f t="shared" si="5"/>
        <v/>
      </c>
      <c r="L75" s="371" t="str">
        <f t="shared" si="6"/>
        <v/>
      </c>
      <c r="M75" s="371" t="str">
        <f t="shared" si="7"/>
        <v/>
      </c>
    </row>
    <row r="76" spans="1:13">
      <c r="A76" s="37">
        <v>65</v>
      </c>
      <c r="B76" s="6"/>
      <c r="C76" s="6"/>
      <c r="D76" s="6"/>
      <c r="E76" s="211"/>
      <c r="F76" s="16" t="str">
        <f t="shared" ref="F76:F139" si="10">IF(OR($B76="",,$E76&lt;an_initial,$E76&gt;an_final),"",G76*(HLOOKUP(D76,iii6punctaje,2,FALSE)))</f>
        <v/>
      </c>
      <c r="G76" s="58" t="str">
        <f t="shared" ref="G76:G110" si="11">IF(OR($B76="",,$E76="",$E76&gt;an_final),"",IF($E76&gt;=an_initial,1,""))</f>
        <v/>
      </c>
      <c r="H76" s="342" t="b">
        <f t="shared" ref="H76:H110" si="12">IF(nume_candidat="",FALSE,ISNUMBER(SEARCH(nume_candidat,$B76)))</f>
        <v>0</v>
      </c>
      <c r="I76" s="343">
        <f t="shared" ref="I76:I110" si="13">LEN(B76)-LEN(SUBSTITUTE(B76,",",""))+1</f>
        <v>1</v>
      </c>
      <c r="J76" s="371" t="str">
        <f t="shared" ref="J76:J139" si="14">IF(OR($B76="",,$E76&lt;an_initial,$E76&gt;an_final),"",G76*(HLOOKUP(D76,iii6punctaje,2,FALSE))*COUNTIF(D76,$J$7))</f>
        <v/>
      </c>
      <c r="K76" s="371" t="str">
        <f t="shared" ref="K76:K139" si="15">IF(OR($B76="",,$E76&lt;an_initial,$E76&gt;an_final),"",G76*(HLOOKUP(D76,iii6punctaje,2,FALSE))*COUNTIF(D76,$K$7))</f>
        <v/>
      </c>
      <c r="L76" s="371" t="str">
        <f t="shared" ref="L76:L139" si="16">IF(OR($B76="",,$E76&lt;an_initial,$E76&gt;an_final),"",G76*(HLOOKUP(D76,iii6punctaje,2,FALSE))*COUNTIF(D76,$L$7))</f>
        <v/>
      </c>
      <c r="M76" s="371" t="str">
        <f t="shared" ref="M76:M139" si="17">IF(OR($B76="",,$E76&lt;an_initial,$E76&gt;an_final),"",G76*(HLOOKUP(D76,iii6punctaje,2,FALSE))*COUNTIF(D76,$M$7))</f>
        <v/>
      </c>
    </row>
    <row r="77" spans="1:13">
      <c r="A77" s="37">
        <v>66</v>
      </c>
      <c r="B77" s="6"/>
      <c r="C77" s="6"/>
      <c r="D77" s="6"/>
      <c r="E77" s="211"/>
      <c r="F77" s="16" t="str">
        <f t="shared" si="10"/>
        <v/>
      </c>
      <c r="G77" s="58" t="str">
        <f t="shared" si="11"/>
        <v/>
      </c>
      <c r="H77" s="342" t="b">
        <f t="shared" si="12"/>
        <v>0</v>
      </c>
      <c r="I77" s="343">
        <f t="shared" si="13"/>
        <v>1</v>
      </c>
      <c r="J77" s="371" t="str">
        <f t="shared" si="14"/>
        <v/>
      </c>
      <c r="K77" s="371" t="str">
        <f t="shared" si="15"/>
        <v/>
      </c>
      <c r="L77" s="371" t="str">
        <f t="shared" si="16"/>
        <v/>
      </c>
      <c r="M77" s="371" t="str">
        <f t="shared" si="17"/>
        <v/>
      </c>
    </row>
    <row r="78" spans="1:13">
      <c r="A78" s="37">
        <v>67</v>
      </c>
      <c r="B78" s="6"/>
      <c r="C78" s="6"/>
      <c r="D78" s="6"/>
      <c r="E78" s="211"/>
      <c r="F78" s="16" t="str">
        <f t="shared" si="10"/>
        <v/>
      </c>
      <c r="G78" s="58" t="str">
        <f t="shared" si="11"/>
        <v/>
      </c>
      <c r="H78" s="342" t="b">
        <f t="shared" si="12"/>
        <v>0</v>
      </c>
      <c r="I78" s="343">
        <f t="shared" si="13"/>
        <v>1</v>
      </c>
      <c r="J78" s="371" t="str">
        <f t="shared" si="14"/>
        <v/>
      </c>
      <c r="K78" s="371" t="str">
        <f t="shared" si="15"/>
        <v/>
      </c>
      <c r="L78" s="371" t="str">
        <f t="shared" si="16"/>
        <v/>
      </c>
      <c r="M78" s="371" t="str">
        <f t="shared" si="17"/>
        <v/>
      </c>
    </row>
    <row r="79" spans="1:13">
      <c r="A79" s="37">
        <v>68</v>
      </c>
      <c r="B79" s="6"/>
      <c r="C79" s="6"/>
      <c r="D79" s="6"/>
      <c r="E79" s="211"/>
      <c r="F79" s="16" t="str">
        <f t="shared" si="10"/>
        <v/>
      </c>
      <c r="G79" s="58" t="str">
        <f t="shared" si="11"/>
        <v/>
      </c>
      <c r="H79" s="342" t="b">
        <f t="shared" si="12"/>
        <v>0</v>
      </c>
      <c r="I79" s="343">
        <f t="shared" si="13"/>
        <v>1</v>
      </c>
      <c r="J79" s="371" t="str">
        <f t="shared" si="14"/>
        <v/>
      </c>
      <c r="K79" s="371" t="str">
        <f t="shared" si="15"/>
        <v/>
      </c>
      <c r="L79" s="371" t="str">
        <f t="shared" si="16"/>
        <v/>
      </c>
      <c r="M79" s="371" t="str">
        <f t="shared" si="17"/>
        <v/>
      </c>
    </row>
    <row r="80" spans="1:13">
      <c r="A80" s="37">
        <v>69</v>
      </c>
      <c r="B80" s="6"/>
      <c r="C80" s="6"/>
      <c r="D80" s="6"/>
      <c r="E80" s="211"/>
      <c r="F80" s="16" t="str">
        <f t="shared" si="10"/>
        <v/>
      </c>
      <c r="G80" s="58" t="str">
        <f t="shared" si="11"/>
        <v/>
      </c>
      <c r="H80" s="342" t="b">
        <f t="shared" si="12"/>
        <v>0</v>
      </c>
      <c r="I80" s="343">
        <f t="shared" si="13"/>
        <v>1</v>
      </c>
      <c r="J80" s="371" t="str">
        <f t="shared" si="14"/>
        <v/>
      </c>
      <c r="K80" s="371" t="str">
        <f t="shared" si="15"/>
        <v/>
      </c>
      <c r="L80" s="371" t="str">
        <f t="shared" si="16"/>
        <v/>
      </c>
      <c r="M80" s="371" t="str">
        <f t="shared" si="17"/>
        <v/>
      </c>
    </row>
    <row r="81" spans="1:13">
      <c r="A81" s="37">
        <v>70</v>
      </c>
      <c r="B81" s="6"/>
      <c r="C81" s="6"/>
      <c r="D81" s="6"/>
      <c r="E81" s="211"/>
      <c r="F81" s="16" t="str">
        <f t="shared" si="10"/>
        <v/>
      </c>
      <c r="G81" s="58" t="str">
        <f t="shared" si="11"/>
        <v/>
      </c>
      <c r="H81" s="342" t="b">
        <f t="shared" si="12"/>
        <v>0</v>
      </c>
      <c r="I81" s="343">
        <f t="shared" si="13"/>
        <v>1</v>
      </c>
      <c r="J81" s="371" t="str">
        <f t="shared" si="14"/>
        <v/>
      </c>
      <c r="K81" s="371" t="str">
        <f t="shared" si="15"/>
        <v/>
      </c>
      <c r="L81" s="371" t="str">
        <f t="shared" si="16"/>
        <v/>
      </c>
      <c r="M81" s="371" t="str">
        <f t="shared" si="17"/>
        <v/>
      </c>
    </row>
    <row r="82" spans="1:13">
      <c r="A82" s="37">
        <v>71</v>
      </c>
      <c r="B82" s="6"/>
      <c r="C82" s="6"/>
      <c r="D82" s="6"/>
      <c r="E82" s="211"/>
      <c r="F82" s="16" t="str">
        <f t="shared" si="10"/>
        <v/>
      </c>
      <c r="G82" s="58" t="str">
        <f t="shared" si="11"/>
        <v/>
      </c>
      <c r="H82" s="342" t="b">
        <f t="shared" si="12"/>
        <v>0</v>
      </c>
      <c r="I82" s="343">
        <f t="shared" si="13"/>
        <v>1</v>
      </c>
      <c r="J82" s="371" t="str">
        <f t="shared" si="14"/>
        <v/>
      </c>
      <c r="K82" s="371" t="str">
        <f t="shared" si="15"/>
        <v/>
      </c>
      <c r="L82" s="371" t="str">
        <f t="shared" si="16"/>
        <v/>
      </c>
      <c r="M82" s="371" t="str">
        <f t="shared" si="17"/>
        <v/>
      </c>
    </row>
    <row r="83" spans="1:13">
      <c r="A83" s="37">
        <v>72</v>
      </c>
      <c r="B83" s="6"/>
      <c r="C83" s="6"/>
      <c r="D83" s="6"/>
      <c r="E83" s="211"/>
      <c r="F83" s="16" t="str">
        <f t="shared" si="10"/>
        <v/>
      </c>
      <c r="G83" s="58" t="str">
        <f t="shared" si="11"/>
        <v/>
      </c>
      <c r="H83" s="342" t="b">
        <f t="shared" si="12"/>
        <v>0</v>
      </c>
      <c r="I83" s="343">
        <f t="shared" si="13"/>
        <v>1</v>
      </c>
      <c r="J83" s="371" t="str">
        <f t="shared" si="14"/>
        <v/>
      </c>
      <c r="K83" s="371" t="str">
        <f t="shared" si="15"/>
        <v/>
      </c>
      <c r="L83" s="371" t="str">
        <f t="shared" si="16"/>
        <v/>
      </c>
      <c r="M83" s="371" t="str">
        <f t="shared" si="17"/>
        <v/>
      </c>
    </row>
    <row r="84" spans="1:13">
      <c r="A84" s="37">
        <v>73</v>
      </c>
      <c r="B84" s="6"/>
      <c r="C84" s="6"/>
      <c r="D84" s="6"/>
      <c r="E84" s="211"/>
      <c r="F84" s="16" t="str">
        <f t="shared" si="10"/>
        <v/>
      </c>
      <c r="G84" s="58" t="str">
        <f t="shared" si="11"/>
        <v/>
      </c>
      <c r="H84" s="342" t="b">
        <f t="shared" si="12"/>
        <v>0</v>
      </c>
      <c r="I84" s="343">
        <f t="shared" si="13"/>
        <v>1</v>
      </c>
      <c r="J84" s="371" t="str">
        <f t="shared" si="14"/>
        <v/>
      </c>
      <c r="K84" s="371" t="str">
        <f t="shared" si="15"/>
        <v/>
      </c>
      <c r="L84" s="371" t="str">
        <f t="shared" si="16"/>
        <v/>
      </c>
      <c r="M84" s="371" t="str">
        <f t="shared" si="17"/>
        <v/>
      </c>
    </row>
    <row r="85" spans="1:13">
      <c r="A85" s="37">
        <v>74</v>
      </c>
      <c r="B85" s="6"/>
      <c r="C85" s="6"/>
      <c r="D85" s="6"/>
      <c r="E85" s="211"/>
      <c r="F85" s="16" t="str">
        <f t="shared" si="10"/>
        <v/>
      </c>
      <c r="G85" s="58" t="str">
        <f t="shared" si="11"/>
        <v/>
      </c>
      <c r="H85" s="342" t="b">
        <f t="shared" si="12"/>
        <v>0</v>
      </c>
      <c r="I85" s="343">
        <f t="shared" si="13"/>
        <v>1</v>
      </c>
      <c r="J85" s="371" t="str">
        <f t="shared" si="14"/>
        <v/>
      </c>
      <c r="K85" s="371" t="str">
        <f t="shared" si="15"/>
        <v/>
      </c>
      <c r="L85" s="371" t="str">
        <f t="shared" si="16"/>
        <v/>
      </c>
      <c r="M85" s="371" t="str">
        <f t="shared" si="17"/>
        <v/>
      </c>
    </row>
    <row r="86" spans="1:13">
      <c r="A86" s="37">
        <v>75</v>
      </c>
      <c r="B86" s="6"/>
      <c r="C86" s="6"/>
      <c r="D86" s="6"/>
      <c r="E86" s="211"/>
      <c r="F86" s="16" t="str">
        <f t="shared" si="10"/>
        <v/>
      </c>
      <c r="G86" s="58" t="str">
        <f t="shared" si="11"/>
        <v/>
      </c>
      <c r="H86" s="342" t="b">
        <f t="shared" si="12"/>
        <v>0</v>
      </c>
      <c r="I86" s="343">
        <f t="shared" si="13"/>
        <v>1</v>
      </c>
      <c r="J86" s="371" t="str">
        <f t="shared" si="14"/>
        <v/>
      </c>
      <c r="K86" s="371" t="str">
        <f t="shared" si="15"/>
        <v/>
      </c>
      <c r="L86" s="371" t="str">
        <f t="shared" si="16"/>
        <v/>
      </c>
      <c r="M86" s="371" t="str">
        <f t="shared" si="17"/>
        <v/>
      </c>
    </row>
    <row r="87" spans="1:13">
      <c r="A87" s="37">
        <v>76</v>
      </c>
      <c r="B87" s="6"/>
      <c r="C87" s="6"/>
      <c r="D87" s="6"/>
      <c r="E87" s="211"/>
      <c r="F87" s="16" t="str">
        <f t="shared" si="10"/>
        <v/>
      </c>
      <c r="G87" s="58" t="str">
        <f t="shared" si="11"/>
        <v/>
      </c>
      <c r="H87" s="342" t="b">
        <f t="shared" si="12"/>
        <v>0</v>
      </c>
      <c r="I87" s="343">
        <f t="shared" si="13"/>
        <v>1</v>
      </c>
      <c r="J87" s="371" t="str">
        <f t="shared" si="14"/>
        <v/>
      </c>
      <c r="K87" s="371" t="str">
        <f t="shared" si="15"/>
        <v/>
      </c>
      <c r="L87" s="371" t="str">
        <f t="shared" si="16"/>
        <v/>
      </c>
      <c r="M87" s="371" t="str">
        <f t="shared" si="17"/>
        <v/>
      </c>
    </row>
    <row r="88" spans="1:13">
      <c r="A88" s="37">
        <v>77</v>
      </c>
      <c r="B88" s="6"/>
      <c r="C88" s="6"/>
      <c r="D88" s="6"/>
      <c r="E88" s="211"/>
      <c r="F88" s="16" t="str">
        <f t="shared" si="10"/>
        <v/>
      </c>
      <c r="G88" s="58" t="str">
        <f t="shared" si="11"/>
        <v/>
      </c>
      <c r="H88" s="342" t="b">
        <f t="shared" si="12"/>
        <v>0</v>
      </c>
      <c r="I88" s="343">
        <f t="shared" si="13"/>
        <v>1</v>
      </c>
      <c r="J88" s="371" t="str">
        <f t="shared" si="14"/>
        <v/>
      </c>
      <c r="K88" s="371" t="str">
        <f t="shared" si="15"/>
        <v/>
      </c>
      <c r="L88" s="371" t="str">
        <f t="shared" si="16"/>
        <v/>
      </c>
      <c r="M88" s="371" t="str">
        <f t="shared" si="17"/>
        <v/>
      </c>
    </row>
    <row r="89" spans="1:13">
      <c r="A89" s="37">
        <v>78</v>
      </c>
      <c r="B89" s="6"/>
      <c r="C89" s="6"/>
      <c r="D89" s="6"/>
      <c r="E89" s="211"/>
      <c r="F89" s="16" t="str">
        <f t="shared" si="10"/>
        <v/>
      </c>
      <c r="G89" s="58" t="str">
        <f t="shared" si="11"/>
        <v/>
      </c>
      <c r="H89" s="342" t="b">
        <f t="shared" si="12"/>
        <v>0</v>
      </c>
      <c r="I89" s="343">
        <f t="shared" si="13"/>
        <v>1</v>
      </c>
      <c r="J89" s="371" t="str">
        <f t="shared" si="14"/>
        <v/>
      </c>
      <c r="K89" s="371" t="str">
        <f t="shared" si="15"/>
        <v/>
      </c>
      <c r="L89" s="371" t="str">
        <f t="shared" si="16"/>
        <v/>
      </c>
      <c r="M89" s="371" t="str">
        <f t="shared" si="17"/>
        <v/>
      </c>
    </row>
    <row r="90" spans="1:13">
      <c r="A90" s="37">
        <v>79</v>
      </c>
      <c r="B90" s="6"/>
      <c r="C90" s="6"/>
      <c r="D90" s="6"/>
      <c r="E90" s="211"/>
      <c r="F90" s="16" t="str">
        <f t="shared" si="10"/>
        <v/>
      </c>
      <c r="G90" s="58" t="str">
        <f t="shared" si="11"/>
        <v/>
      </c>
      <c r="H90" s="342" t="b">
        <f t="shared" si="12"/>
        <v>0</v>
      </c>
      <c r="I90" s="343">
        <f t="shared" si="13"/>
        <v>1</v>
      </c>
      <c r="J90" s="371" t="str">
        <f t="shared" si="14"/>
        <v/>
      </c>
      <c r="K90" s="371" t="str">
        <f t="shared" si="15"/>
        <v/>
      </c>
      <c r="L90" s="371" t="str">
        <f t="shared" si="16"/>
        <v/>
      </c>
      <c r="M90" s="371" t="str">
        <f t="shared" si="17"/>
        <v/>
      </c>
    </row>
    <row r="91" spans="1:13">
      <c r="A91" s="37">
        <v>80</v>
      </c>
      <c r="B91" s="6"/>
      <c r="C91" s="6"/>
      <c r="D91" s="6"/>
      <c r="E91" s="211"/>
      <c r="F91" s="16" t="str">
        <f t="shared" si="10"/>
        <v/>
      </c>
      <c r="G91" s="58" t="str">
        <f t="shared" si="11"/>
        <v/>
      </c>
      <c r="H91" s="342" t="b">
        <f t="shared" si="12"/>
        <v>0</v>
      </c>
      <c r="I91" s="343">
        <f t="shared" si="13"/>
        <v>1</v>
      </c>
      <c r="J91" s="371" t="str">
        <f t="shared" si="14"/>
        <v/>
      </c>
      <c r="K91" s="371" t="str">
        <f t="shared" si="15"/>
        <v/>
      </c>
      <c r="L91" s="371" t="str">
        <f t="shared" si="16"/>
        <v/>
      </c>
      <c r="M91" s="371" t="str">
        <f t="shared" si="17"/>
        <v/>
      </c>
    </row>
    <row r="92" spans="1:13">
      <c r="A92" s="37">
        <v>81</v>
      </c>
      <c r="B92" s="6"/>
      <c r="C92" s="6"/>
      <c r="D92" s="6"/>
      <c r="E92" s="211"/>
      <c r="F92" s="16" t="str">
        <f t="shared" si="10"/>
        <v/>
      </c>
      <c r="G92" s="58" t="str">
        <f t="shared" si="11"/>
        <v/>
      </c>
      <c r="H92" s="342" t="b">
        <f t="shared" si="12"/>
        <v>0</v>
      </c>
      <c r="I92" s="343">
        <f t="shared" si="13"/>
        <v>1</v>
      </c>
      <c r="J92" s="371" t="str">
        <f t="shared" si="14"/>
        <v/>
      </c>
      <c r="K92" s="371" t="str">
        <f t="shared" si="15"/>
        <v/>
      </c>
      <c r="L92" s="371" t="str">
        <f t="shared" si="16"/>
        <v/>
      </c>
      <c r="M92" s="371" t="str">
        <f t="shared" si="17"/>
        <v/>
      </c>
    </row>
    <row r="93" spans="1:13">
      <c r="A93" s="37">
        <v>82</v>
      </c>
      <c r="B93" s="6"/>
      <c r="C93" s="6"/>
      <c r="D93" s="6"/>
      <c r="E93" s="211"/>
      <c r="F93" s="16" t="str">
        <f t="shared" si="10"/>
        <v/>
      </c>
      <c r="G93" s="58" t="str">
        <f t="shared" si="11"/>
        <v/>
      </c>
      <c r="H93" s="342" t="b">
        <f t="shared" si="12"/>
        <v>0</v>
      </c>
      <c r="I93" s="343">
        <f t="shared" si="13"/>
        <v>1</v>
      </c>
      <c r="J93" s="371" t="str">
        <f t="shared" si="14"/>
        <v/>
      </c>
      <c r="K93" s="371" t="str">
        <f t="shared" si="15"/>
        <v/>
      </c>
      <c r="L93" s="371" t="str">
        <f t="shared" si="16"/>
        <v/>
      </c>
      <c r="M93" s="371" t="str">
        <f t="shared" si="17"/>
        <v/>
      </c>
    </row>
    <row r="94" spans="1:13">
      <c r="A94" s="37">
        <v>83</v>
      </c>
      <c r="B94" s="6"/>
      <c r="C94" s="6"/>
      <c r="D94" s="6"/>
      <c r="E94" s="211"/>
      <c r="F94" s="16" t="str">
        <f t="shared" si="10"/>
        <v/>
      </c>
      <c r="G94" s="58" t="str">
        <f t="shared" si="11"/>
        <v/>
      </c>
      <c r="H94" s="342" t="b">
        <f t="shared" si="12"/>
        <v>0</v>
      </c>
      <c r="I94" s="343">
        <f t="shared" si="13"/>
        <v>1</v>
      </c>
      <c r="J94" s="371" t="str">
        <f t="shared" si="14"/>
        <v/>
      </c>
      <c r="K94" s="371" t="str">
        <f t="shared" si="15"/>
        <v/>
      </c>
      <c r="L94" s="371" t="str">
        <f t="shared" si="16"/>
        <v/>
      </c>
      <c r="M94" s="371" t="str">
        <f t="shared" si="17"/>
        <v/>
      </c>
    </row>
    <row r="95" spans="1:13">
      <c r="A95" s="37">
        <v>84</v>
      </c>
      <c r="B95" s="6"/>
      <c r="C95" s="6"/>
      <c r="D95" s="6"/>
      <c r="E95" s="211"/>
      <c r="F95" s="16" t="str">
        <f t="shared" si="10"/>
        <v/>
      </c>
      <c r="G95" s="58" t="str">
        <f t="shared" si="11"/>
        <v/>
      </c>
      <c r="H95" s="342" t="b">
        <f t="shared" si="12"/>
        <v>0</v>
      </c>
      <c r="I95" s="343">
        <f t="shared" si="13"/>
        <v>1</v>
      </c>
      <c r="J95" s="371" t="str">
        <f t="shared" si="14"/>
        <v/>
      </c>
      <c r="K95" s="371" t="str">
        <f t="shared" si="15"/>
        <v/>
      </c>
      <c r="L95" s="371" t="str">
        <f t="shared" si="16"/>
        <v/>
      </c>
      <c r="M95" s="371" t="str">
        <f t="shared" si="17"/>
        <v/>
      </c>
    </row>
    <row r="96" spans="1:13">
      <c r="A96" s="37">
        <v>85</v>
      </c>
      <c r="B96" s="6"/>
      <c r="C96" s="6"/>
      <c r="D96" s="6"/>
      <c r="E96" s="211"/>
      <c r="F96" s="16" t="str">
        <f t="shared" si="10"/>
        <v/>
      </c>
      <c r="G96" s="58" t="str">
        <f t="shared" si="11"/>
        <v/>
      </c>
      <c r="H96" s="342" t="b">
        <f t="shared" si="12"/>
        <v>0</v>
      </c>
      <c r="I96" s="343">
        <f t="shared" si="13"/>
        <v>1</v>
      </c>
      <c r="J96" s="371" t="str">
        <f t="shared" si="14"/>
        <v/>
      </c>
      <c r="K96" s="371" t="str">
        <f t="shared" si="15"/>
        <v/>
      </c>
      <c r="L96" s="371" t="str">
        <f t="shared" si="16"/>
        <v/>
      </c>
      <c r="M96" s="371" t="str">
        <f t="shared" si="17"/>
        <v/>
      </c>
    </row>
    <row r="97" spans="1:13">
      <c r="A97" s="37">
        <v>86</v>
      </c>
      <c r="B97" s="6"/>
      <c r="C97" s="6"/>
      <c r="D97" s="6"/>
      <c r="E97" s="211"/>
      <c r="F97" s="16" t="str">
        <f t="shared" si="10"/>
        <v/>
      </c>
      <c r="G97" s="58" t="str">
        <f t="shared" si="11"/>
        <v/>
      </c>
      <c r="H97" s="342" t="b">
        <f t="shared" si="12"/>
        <v>0</v>
      </c>
      <c r="I97" s="343">
        <f t="shared" si="13"/>
        <v>1</v>
      </c>
      <c r="J97" s="371" t="str">
        <f t="shared" si="14"/>
        <v/>
      </c>
      <c r="K97" s="371" t="str">
        <f t="shared" si="15"/>
        <v/>
      </c>
      <c r="L97" s="371" t="str">
        <f t="shared" si="16"/>
        <v/>
      </c>
      <c r="M97" s="371" t="str">
        <f t="shared" si="17"/>
        <v/>
      </c>
    </row>
    <row r="98" spans="1:13">
      <c r="A98" s="37">
        <v>87</v>
      </c>
      <c r="B98" s="6"/>
      <c r="C98" s="6"/>
      <c r="D98" s="6"/>
      <c r="E98" s="211"/>
      <c r="F98" s="16" t="str">
        <f t="shared" si="10"/>
        <v/>
      </c>
      <c r="G98" s="58" t="str">
        <f t="shared" si="11"/>
        <v/>
      </c>
      <c r="H98" s="342" t="b">
        <f t="shared" si="12"/>
        <v>0</v>
      </c>
      <c r="I98" s="343">
        <f t="shared" si="13"/>
        <v>1</v>
      </c>
      <c r="J98" s="371" t="str">
        <f t="shared" si="14"/>
        <v/>
      </c>
      <c r="K98" s="371" t="str">
        <f t="shared" si="15"/>
        <v/>
      </c>
      <c r="L98" s="371" t="str">
        <f t="shared" si="16"/>
        <v/>
      </c>
      <c r="M98" s="371" t="str">
        <f t="shared" si="17"/>
        <v/>
      </c>
    </row>
    <row r="99" spans="1:13">
      <c r="A99" s="37">
        <v>88</v>
      </c>
      <c r="B99" s="6"/>
      <c r="C99" s="6"/>
      <c r="D99" s="6"/>
      <c r="E99" s="211"/>
      <c r="F99" s="16" t="str">
        <f t="shared" si="10"/>
        <v/>
      </c>
      <c r="G99" s="58" t="str">
        <f t="shared" si="11"/>
        <v/>
      </c>
      <c r="H99" s="342" t="b">
        <f t="shared" si="12"/>
        <v>0</v>
      </c>
      <c r="I99" s="343">
        <f t="shared" si="13"/>
        <v>1</v>
      </c>
      <c r="J99" s="371" t="str">
        <f t="shared" si="14"/>
        <v/>
      </c>
      <c r="K99" s="371" t="str">
        <f t="shared" si="15"/>
        <v/>
      </c>
      <c r="L99" s="371" t="str">
        <f t="shared" si="16"/>
        <v/>
      </c>
      <c r="M99" s="371" t="str">
        <f t="shared" si="17"/>
        <v/>
      </c>
    </row>
    <row r="100" spans="1:13">
      <c r="A100" s="37">
        <v>89</v>
      </c>
      <c r="B100" s="6"/>
      <c r="C100" s="6"/>
      <c r="D100" s="6"/>
      <c r="E100" s="211"/>
      <c r="F100" s="16" t="str">
        <f t="shared" si="10"/>
        <v/>
      </c>
      <c r="G100" s="58" t="str">
        <f t="shared" si="11"/>
        <v/>
      </c>
      <c r="H100" s="342" t="b">
        <f t="shared" si="12"/>
        <v>0</v>
      </c>
      <c r="I100" s="343">
        <f t="shared" si="13"/>
        <v>1</v>
      </c>
      <c r="J100" s="371" t="str">
        <f t="shared" si="14"/>
        <v/>
      </c>
      <c r="K100" s="371" t="str">
        <f t="shared" si="15"/>
        <v/>
      </c>
      <c r="L100" s="371" t="str">
        <f t="shared" si="16"/>
        <v/>
      </c>
      <c r="M100" s="371" t="str">
        <f t="shared" si="17"/>
        <v/>
      </c>
    </row>
    <row r="101" spans="1:13">
      <c r="A101" s="37">
        <v>90</v>
      </c>
      <c r="B101" s="6"/>
      <c r="C101" s="6"/>
      <c r="D101" s="6"/>
      <c r="E101" s="211"/>
      <c r="F101" s="16" t="str">
        <f t="shared" si="10"/>
        <v/>
      </c>
      <c r="G101" s="58" t="str">
        <f t="shared" si="11"/>
        <v/>
      </c>
      <c r="H101" s="342" t="b">
        <f t="shared" si="12"/>
        <v>0</v>
      </c>
      <c r="I101" s="343">
        <f t="shared" si="13"/>
        <v>1</v>
      </c>
      <c r="J101" s="371" t="str">
        <f t="shared" si="14"/>
        <v/>
      </c>
      <c r="K101" s="371" t="str">
        <f t="shared" si="15"/>
        <v/>
      </c>
      <c r="L101" s="371" t="str">
        <f t="shared" si="16"/>
        <v/>
      </c>
      <c r="M101" s="371" t="str">
        <f t="shared" si="17"/>
        <v/>
      </c>
    </row>
    <row r="102" spans="1:13">
      <c r="A102" s="37">
        <v>91</v>
      </c>
      <c r="B102" s="6"/>
      <c r="C102" s="6"/>
      <c r="D102" s="6"/>
      <c r="E102" s="211"/>
      <c r="F102" s="16" t="str">
        <f t="shared" si="10"/>
        <v/>
      </c>
      <c r="G102" s="58" t="str">
        <f t="shared" si="11"/>
        <v/>
      </c>
      <c r="H102" s="342" t="b">
        <f t="shared" si="12"/>
        <v>0</v>
      </c>
      <c r="I102" s="343">
        <f t="shared" si="13"/>
        <v>1</v>
      </c>
      <c r="J102" s="371" t="str">
        <f t="shared" si="14"/>
        <v/>
      </c>
      <c r="K102" s="371" t="str">
        <f t="shared" si="15"/>
        <v/>
      </c>
      <c r="L102" s="371" t="str">
        <f t="shared" si="16"/>
        <v/>
      </c>
      <c r="M102" s="371" t="str">
        <f t="shared" si="17"/>
        <v/>
      </c>
    </row>
    <row r="103" spans="1:13">
      <c r="A103" s="37">
        <v>92</v>
      </c>
      <c r="B103" s="6"/>
      <c r="C103" s="6"/>
      <c r="D103" s="6"/>
      <c r="E103" s="211"/>
      <c r="F103" s="16" t="str">
        <f t="shared" si="10"/>
        <v/>
      </c>
      <c r="G103" s="58" t="str">
        <f t="shared" si="11"/>
        <v/>
      </c>
      <c r="H103" s="342" t="b">
        <f t="shared" si="12"/>
        <v>0</v>
      </c>
      <c r="I103" s="343">
        <f t="shared" si="13"/>
        <v>1</v>
      </c>
      <c r="J103" s="371" t="str">
        <f t="shared" si="14"/>
        <v/>
      </c>
      <c r="K103" s="371" t="str">
        <f t="shared" si="15"/>
        <v/>
      </c>
      <c r="L103" s="371" t="str">
        <f t="shared" si="16"/>
        <v/>
      </c>
      <c r="M103" s="371" t="str">
        <f t="shared" si="17"/>
        <v/>
      </c>
    </row>
    <row r="104" spans="1:13">
      <c r="A104" s="37">
        <v>93</v>
      </c>
      <c r="B104" s="6"/>
      <c r="C104" s="6"/>
      <c r="D104" s="6"/>
      <c r="E104" s="211"/>
      <c r="F104" s="16" t="str">
        <f t="shared" si="10"/>
        <v/>
      </c>
      <c r="G104" s="58" t="str">
        <f t="shared" si="11"/>
        <v/>
      </c>
      <c r="H104" s="342" t="b">
        <f t="shared" si="12"/>
        <v>0</v>
      </c>
      <c r="I104" s="343">
        <f t="shared" si="13"/>
        <v>1</v>
      </c>
      <c r="J104" s="371" t="str">
        <f t="shared" si="14"/>
        <v/>
      </c>
      <c r="K104" s="371" t="str">
        <f t="shared" si="15"/>
        <v/>
      </c>
      <c r="L104" s="371" t="str">
        <f t="shared" si="16"/>
        <v/>
      </c>
      <c r="M104" s="371" t="str">
        <f t="shared" si="17"/>
        <v/>
      </c>
    </row>
    <row r="105" spans="1:13">
      <c r="A105" s="37">
        <v>94</v>
      </c>
      <c r="B105" s="6"/>
      <c r="C105" s="6"/>
      <c r="D105" s="6"/>
      <c r="E105" s="211"/>
      <c r="F105" s="16" t="str">
        <f t="shared" si="10"/>
        <v/>
      </c>
      <c r="G105" s="58" t="str">
        <f t="shared" si="11"/>
        <v/>
      </c>
      <c r="H105" s="342" t="b">
        <f t="shared" si="12"/>
        <v>0</v>
      </c>
      <c r="I105" s="343">
        <f t="shared" si="13"/>
        <v>1</v>
      </c>
      <c r="J105" s="371" t="str">
        <f t="shared" si="14"/>
        <v/>
      </c>
      <c r="K105" s="371" t="str">
        <f t="shared" si="15"/>
        <v/>
      </c>
      <c r="L105" s="371" t="str">
        <f t="shared" si="16"/>
        <v/>
      </c>
      <c r="M105" s="371" t="str">
        <f t="shared" si="17"/>
        <v/>
      </c>
    </row>
    <row r="106" spans="1:13">
      <c r="A106" s="37">
        <v>95</v>
      </c>
      <c r="B106" s="6"/>
      <c r="C106" s="6"/>
      <c r="D106" s="6"/>
      <c r="E106" s="211"/>
      <c r="F106" s="16" t="str">
        <f t="shared" si="10"/>
        <v/>
      </c>
      <c r="G106" s="58" t="str">
        <f t="shared" si="11"/>
        <v/>
      </c>
      <c r="H106" s="342" t="b">
        <f t="shared" si="12"/>
        <v>0</v>
      </c>
      <c r="I106" s="343">
        <f t="shared" si="13"/>
        <v>1</v>
      </c>
      <c r="J106" s="371" t="str">
        <f t="shared" si="14"/>
        <v/>
      </c>
      <c r="K106" s="371" t="str">
        <f t="shared" si="15"/>
        <v/>
      </c>
      <c r="L106" s="371" t="str">
        <f t="shared" si="16"/>
        <v/>
      </c>
      <c r="M106" s="371" t="str">
        <f t="shared" si="17"/>
        <v/>
      </c>
    </row>
    <row r="107" spans="1:13">
      <c r="A107" s="37">
        <v>96</v>
      </c>
      <c r="B107" s="6"/>
      <c r="C107" s="6"/>
      <c r="D107" s="6"/>
      <c r="E107" s="211"/>
      <c r="F107" s="16" t="str">
        <f t="shared" si="10"/>
        <v/>
      </c>
      <c r="G107" s="58" t="str">
        <f t="shared" si="11"/>
        <v/>
      </c>
      <c r="H107" s="342" t="b">
        <f t="shared" si="12"/>
        <v>0</v>
      </c>
      <c r="I107" s="343">
        <f t="shared" si="13"/>
        <v>1</v>
      </c>
      <c r="J107" s="371" t="str">
        <f t="shared" si="14"/>
        <v/>
      </c>
      <c r="K107" s="371" t="str">
        <f t="shared" si="15"/>
        <v/>
      </c>
      <c r="L107" s="371" t="str">
        <f t="shared" si="16"/>
        <v/>
      </c>
      <c r="M107" s="371" t="str">
        <f t="shared" si="17"/>
        <v/>
      </c>
    </row>
    <row r="108" spans="1:13">
      <c r="A108" s="37">
        <v>97</v>
      </c>
      <c r="B108" s="6"/>
      <c r="C108" s="6"/>
      <c r="D108" s="6"/>
      <c r="E108" s="211"/>
      <c r="F108" s="16" t="str">
        <f t="shared" si="10"/>
        <v/>
      </c>
      <c r="G108" s="58" t="str">
        <f t="shared" si="11"/>
        <v/>
      </c>
      <c r="H108" s="342" t="b">
        <f t="shared" si="12"/>
        <v>0</v>
      </c>
      <c r="I108" s="343">
        <f t="shared" si="13"/>
        <v>1</v>
      </c>
      <c r="J108" s="371" t="str">
        <f t="shared" si="14"/>
        <v/>
      </c>
      <c r="K108" s="371" t="str">
        <f t="shared" si="15"/>
        <v/>
      </c>
      <c r="L108" s="371" t="str">
        <f t="shared" si="16"/>
        <v/>
      </c>
      <c r="M108" s="371" t="str">
        <f t="shared" si="17"/>
        <v/>
      </c>
    </row>
    <row r="109" spans="1:13">
      <c r="A109" s="37">
        <v>98</v>
      </c>
      <c r="B109" s="6"/>
      <c r="C109" s="6"/>
      <c r="D109" s="6"/>
      <c r="E109" s="211"/>
      <c r="F109" s="16" t="str">
        <f t="shared" si="10"/>
        <v/>
      </c>
      <c r="G109" s="58" t="str">
        <f t="shared" si="11"/>
        <v/>
      </c>
      <c r="H109" s="342" t="b">
        <f t="shared" si="12"/>
        <v>0</v>
      </c>
      <c r="I109" s="343">
        <f t="shared" si="13"/>
        <v>1</v>
      </c>
      <c r="J109" s="371" t="str">
        <f t="shared" si="14"/>
        <v/>
      </c>
      <c r="K109" s="371" t="str">
        <f t="shared" si="15"/>
        <v/>
      </c>
      <c r="L109" s="371" t="str">
        <f t="shared" si="16"/>
        <v/>
      </c>
      <c r="M109" s="371" t="str">
        <f t="shared" si="17"/>
        <v/>
      </c>
    </row>
    <row r="110" spans="1:13">
      <c r="A110" s="139">
        <v>99</v>
      </c>
      <c r="B110" s="6"/>
      <c r="C110" s="6"/>
      <c r="D110" s="6"/>
      <c r="E110" s="211"/>
      <c r="F110" s="16" t="str">
        <f t="shared" si="10"/>
        <v/>
      </c>
      <c r="G110" s="58" t="str">
        <f t="shared" si="11"/>
        <v/>
      </c>
      <c r="H110" s="342" t="b">
        <f t="shared" si="12"/>
        <v>0</v>
      </c>
      <c r="I110" s="343">
        <f t="shared" si="13"/>
        <v>1</v>
      </c>
      <c r="J110" s="371" t="str">
        <f t="shared" si="14"/>
        <v/>
      </c>
      <c r="K110" s="371" t="str">
        <f t="shared" si="15"/>
        <v/>
      </c>
      <c r="L110" s="371" t="str">
        <f t="shared" si="16"/>
        <v/>
      </c>
      <c r="M110" s="371" t="str">
        <f t="shared" si="17"/>
        <v/>
      </c>
    </row>
    <row r="111" spans="1:13">
      <c r="A111" s="139">
        <v>100</v>
      </c>
      <c r="B111" s="140"/>
      <c r="C111" s="140"/>
      <c r="D111" s="140"/>
      <c r="E111" s="142"/>
      <c r="F111" s="16" t="str">
        <f t="shared" si="10"/>
        <v/>
      </c>
      <c r="J111" s="371" t="str">
        <f t="shared" si="14"/>
        <v/>
      </c>
      <c r="K111" s="371" t="str">
        <f t="shared" si="15"/>
        <v/>
      </c>
      <c r="L111" s="371" t="str">
        <f t="shared" si="16"/>
        <v/>
      </c>
      <c r="M111" s="371" t="str">
        <f t="shared" si="17"/>
        <v/>
      </c>
    </row>
    <row r="112" spans="1:13">
      <c r="A112" s="139">
        <v>101</v>
      </c>
      <c r="B112" s="140"/>
      <c r="C112" s="140"/>
      <c r="D112" s="140"/>
      <c r="E112" s="142"/>
      <c r="F112" s="16" t="str">
        <f t="shared" si="10"/>
        <v/>
      </c>
      <c r="J112" s="371" t="str">
        <f t="shared" si="14"/>
        <v/>
      </c>
      <c r="K112" s="371" t="str">
        <f t="shared" si="15"/>
        <v/>
      </c>
      <c r="L112" s="371" t="str">
        <f t="shared" si="16"/>
        <v/>
      </c>
      <c r="M112" s="371" t="str">
        <f t="shared" si="17"/>
        <v/>
      </c>
    </row>
    <row r="113" spans="1:18">
      <c r="A113" s="139">
        <v>102</v>
      </c>
      <c r="B113" s="140"/>
      <c r="C113" s="140"/>
      <c r="D113" s="140"/>
      <c r="E113" s="142"/>
      <c r="F113" s="16" t="str">
        <f t="shared" si="10"/>
        <v/>
      </c>
      <c r="J113" s="371" t="str">
        <f t="shared" si="14"/>
        <v/>
      </c>
      <c r="K113" s="371" t="str">
        <f t="shared" si="15"/>
        <v/>
      </c>
      <c r="L113" s="371" t="str">
        <f t="shared" si="16"/>
        <v/>
      </c>
      <c r="M113" s="371" t="str">
        <f t="shared" si="17"/>
        <v/>
      </c>
    </row>
    <row r="114" spans="1:18">
      <c r="A114" s="139">
        <v>103</v>
      </c>
      <c r="B114" s="140"/>
      <c r="C114" s="140"/>
      <c r="D114" s="140"/>
      <c r="E114" s="142"/>
      <c r="F114" s="16" t="str">
        <f t="shared" si="10"/>
        <v/>
      </c>
      <c r="J114" s="371" t="str">
        <f t="shared" si="14"/>
        <v/>
      </c>
      <c r="K114" s="371" t="str">
        <f t="shared" si="15"/>
        <v/>
      </c>
      <c r="L114" s="371" t="str">
        <f t="shared" si="16"/>
        <v/>
      </c>
      <c r="M114" s="371" t="str">
        <f t="shared" si="17"/>
        <v/>
      </c>
    </row>
    <row r="115" spans="1:18" s="70" customFormat="1">
      <c r="A115" s="139">
        <v>104</v>
      </c>
      <c r="B115" s="140"/>
      <c r="C115" s="140"/>
      <c r="D115" s="140"/>
      <c r="E115" s="142"/>
      <c r="F115" s="16" t="str">
        <f t="shared" si="10"/>
        <v/>
      </c>
      <c r="H115" s="71"/>
      <c r="I115" s="64"/>
      <c r="J115" s="371" t="str">
        <f t="shared" si="14"/>
        <v/>
      </c>
      <c r="K115" s="371" t="str">
        <f t="shared" si="15"/>
        <v/>
      </c>
      <c r="L115" s="371" t="str">
        <f t="shared" si="16"/>
        <v/>
      </c>
      <c r="M115" s="371" t="str">
        <f t="shared" si="17"/>
        <v/>
      </c>
      <c r="N115" s="64"/>
      <c r="O115" s="64"/>
      <c r="P115" s="64"/>
      <c r="Q115" s="64"/>
      <c r="R115" s="64"/>
    </row>
    <row r="116" spans="1:18" s="70" customFormat="1">
      <c r="A116" s="139">
        <v>105</v>
      </c>
      <c r="B116" s="140"/>
      <c r="C116" s="140"/>
      <c r="D116" s="140"/>
      <c r="E116" s="142"/>
      <c r="F116" s="16" t="str">
        <f t="shared" si="10"/>
        <v/>
      </c>
      <c r="H116" s="71"/>
      <c r="I116" s="64"/>
      <c r="J116" s="371" t="str">
        <f t="shared" si="14"/>
        <v/>
      </c>
      <c r="K116" s="371" t="str">
        <f t="shared" si="15"/>
        <v/>
      </c>
      <c r="L116" s="371" t="str">
        <f t="shared" si="16"/>
        <v/>
      </c>
      <c r="M116" s="371" t="str">
        <f t="shared" si="17"/>
        <v/>
      </c>
      <c r="N116" s="64"/>
      <c r="O116" s="64"/>
      <c r="P116" s="64"/>
      <c r="Q116" s="64"/>
      <c r="R116" s="64"/>
    </row>
    <row r="117" spans="1:18" s="70" customFormat="1">
      <c r="A117" s="139">
        <v>106</v>
      </c>
      <c r="B117" s="140"/>
      <c r="C117" s="140"/>
      <c r="D117" s="140"/>
      <c r="E117" s="142"/>
      <c r="F117" s="16" t="str">
        <f t="shared" si="10"/>
        <v/>
      </c>
      <c r="H117" s="71"/>
      <c r="I117" s="64"/>
      <c r="J117" s="371" t="str">
        <f t="shared" si="14"/>
        <v/>
      </c>
      <c r="K117" s="371" t="str">
        <f t="shared" si="15"/>
        <v/>
      </c>
      <c r="L117" s="371" t="str">
        <f t="shared" si="16"/>
        <v/>
      </c>
      <c r="M117" s="371" t="str">
        <f t="shared" si="17"/>
        <v/>
      </c>
      <c r="N117" s="64"/>
      <c r="O117" s="64"/>
      <c r="P117" s="64"/>
      <c r="Q117" s="64"/>
      <c r="R117" s="64"/>
    </row>
    <row r="118" spans="1:18" s="70" customFormat="1">
      <c r="A118" s="139">
        <v>107</v>
      </c>
      <c r="B118" s="140"/>
      <c r="C118" s="140"/>
      <c r="D118" s="140"/>
      <c r="E118" s="142"/>
      <c r="F118" s="16" t="str">
        <f t="shared" si="10"/>
        <v/>
      </c>
      <c r="H118" s="71"/>
      <c r="I118" s="64"/>
      <c r="J118" s="371" t="str">
        <f t="shared" si="14"/>
        <v/>
      </c>
      <c r="K118" s="371" t="str">
        <f t="shared" si="15"/>
        <v/>
      </c>
      <c r="L118" s="371" t="str">
        <f t="shared" si="16"/>
        <v/>
      </c>
      <c r="M118" s="371" t="str">
        <f t="shared" si="17"/>
        <v/>
      </c>
      <c r="N118" s="64"/>
      <c r="O118" s="64"/>
      <c r="P118" s="64"/>
      <c r="Q118" s="64"/>
      <c r="R118" s="64"/>
    </row>
    <row r="119" spans="1:18" s="70" customFormat="1">
      <c r="A119" s="139">
        <v>108</v>
      </c>
      <c r="B119" s="140"/>
      <c r="C119" s="140"/>
      <c r="D119" s="140"/>
      <c r="E119" s="142"/>
      <c r="F119" s="16" t="str">
        <f t="shared" si="10"/>
        <v/>
      </c>
      <c r="H119" s="71"/>
      <c r="I119" s="64"/>
      <c r="J119" s="371" t="str">
        <f t="shared" si="14"/>
        <v/>
      </c>
      <c r="K119" s="371" t="str">
        <f t="shared" si="15"/>
        <v/>
      </c>
      <c r="L119" s="371" t="str">
        <f t="shared" si="16"/>
        <v/>
      </c>
      <c r="M119" s="371" t="str">
        <f t="shared" si="17"/>
        <v/>
      </c>
      <c r="N119" s="64"/>
      <c r="O119" s="64"/>
      <c r="P119" s="64"/>
      <c r="Q119" s="64"/>
      <c r="R119" s="64"/>
    </row>
    <row r="120" spans="1:18" s="70" customFormat="1">
      <c r="A120" s="139">
        <v>109</v>
      </c>
      <c r="B120" s="140"/>
      <c r="C120" s="140"/>
      <c r="D120" s="140"/>
      <c r="E120" s="142"/>
      <c r="F120" s="16" t="str">
        <f t="shared" si="10"/>
        <v/>
      </c>
      <c r="H120" s="71"/>
      <c r="I120" s="64"/>
      <c r="J120" s="371" t="str">
        <f t="shared" si="14"/>
        <v/>
      </c>
      <c r="K120" s="371" t="str">
        <f t="shared" si="15"/>
        <v/>
      </c>
      <c r="L120" s="371" t="str">
        <f t="shared" si="16"/>
        <v/>
      </c>
      <c r="M120" s="371" t="str">
        <f t="shared" si="17"/>
        <v/>
      </c>
      <c r="N120" s="64"/>
      <c r="O120" s="64"/>
      <c r="P120" s="64"/>
      <c r="Q120" s="64"/>
      <c r="R120" s="64"/>
    </row>
    <row r="121" spans="1:18" s="70" customFormat="1">
      <c r="A121" s="139">
        <v>110</v>
      </c>
      <c r="B121" s="140"/>
      <c r="C121" s="140"/>
      <c r="D121" s="140"/>
      <c r="E121" s="142"/>
      <c r="F121" s="16" t="str">
        <f t="shared" si="10"/>
        <v/>
      </c>
      <c r="H121" s="71"/>
      <c r="I121" s="64"/>
      <c r="J121" s="371" t="str">
        <f t="shared" si="14"/>
        <v/>
      </c>
      <c r="K121" s="371" t="str">
        <f t="shared" si="15"/>
        <v/>
      </c>
      <c r="L121" s="371" t="str">
        <f t="shared" si="16"/>
        <v/>
      </c>
      <c r="M121" s="371" t="str">
        <f t="shared" si="17"/>
        <v/>
      </c>
      <c r="N121" s="64"/>
      <c r="O121" s="64"/>
      <c r="P121" s="64"/>
      <c r="Q121" s="64"/>
      <c r="R121" s="64"/>
    </row>
    <row r="122" spans="1:18" s="70" customFormat="1">
      <c r="A122" s="139">
        <v>111</v>
      </c>
      <c r="B122" s="140"/>
      <c r="C122" s="140"/>
      <c r="D122" s="140"/>
      <c r="E122" s="142"/>
      <c r="F122" s="16" t="str">
        <f t="shared" si="10"/>
        <v/>
      </c>
      <c r="H122" s="71"/>
      <c r="I122" s="64"/>
      <c r="J122" s="371" t="str">
        <f t="shared" si="14"/>
        <v/>
      </c>
      <c r="K122" s="371" t="str">
        <f t="shared" si="15"/>
        <v/>
      </c>
      <c r="L122" s="371" t="str">
        <f t="shared" si="16"/>
        <v/>
      </c>
      <c r="M122" s="371" t="str">
        <f t="shared" si="17"/>
        <v/>
      </c>
      <c r="N122" s="64"/>
      <c r="O122" s="64"/>
      <c r="P122" s="64"/>
      <c r="Q122" s="64"/>
      <c r="R122" s="64"/>
    </row>
    <row r="123" spans="1:18" s="70" customFormat="1">
      <c r="A123" s="139">
        <v>112</v>
      </c>
      <c r="B123" s="140"/>
      <c r="C123" s="140"/>
      <c r="D123" s="140"/>
      <c r="E123" s="142"/>
      <c r="F123" s="16" t="str">
        <f t="shared" si="10"/>
        <v/>
      </c>
      <c r="H123" s="71"/>
      <c r="I123" s="64"/>
      <c r="J123" s="371" t="str">
        <f t="shared" si="14"/>
        <v/>
      </c>
      <c r="K123" s="371" t="str">
        <f t="shared" si="15"/>
        <v/>
      </c>
      <c r="L123" s="371" t="str">
        <f t="shared" si="16"/>
        <v/>
      </c>
      <c r="M123" s="371" t="str">
        <f t="shared" si="17"/>
        <v/>
      </c>
      <c r="N123" s="64"/>
      <c r="O123" s="64"/>
      <c r="P123" s="64"/>
      <c r="Q123" s="64"/>
      <c r="R123" s="64"/>
    </row>
    <row r="124" spans="1:18" s="70" customFormat="1">
      <c r="A124" s="139">
        <v>113</v>
      </c>
      <c r="B124" s="140"/>
      <c r="C124" s="140"/>
      <c r="D124" s="140"/>
      <c r="E124" s="142"/>
      <c r="F124" s="16" t="str">
        <f t="shared" si="10"/>
        <v/>
      </c>
      <c r="H124" s="71"/>
      <c r="I124" s="64"/>
      <c r="J124" s="371" t="str">
        <f t="shared" si="14"/>
        <v/>
      </c>
      <c r="K124" s="371" t="str">
        <f t="shared" si="15"/>
        <v/>
      </c>
      <c r="L124" s="371" t="str">
        <f t="shared" si="16"/>
        <v/>
      </c>
      <c r="M124" s="371" t="str">
        <f t="shared" si="17"/>
        <v/>
      </c>
      <c r="N124" s="64"/>
      <c r="O124" s="64"/>
      <c r="P124" s="64"/>
      <c r="Q124" s="64"/>
      <c r="R124" s="64"/>
    </row>
    <row r="125" spans="1:18" s="70" customFormat="1">
      <c r="A125" s="139">
        <v>114</v>
      </c>
      <c r="B125" s="140"/>
      <c r="C125" s="140"/>
      <c r="D125" s="140"/>
      <c r="E125" s="142"/>
      <c r="F125" s="16" t="str">
        <f t="shared" si="10"/>
        <v/>
      </c>
      <c r="H125" s="71"/>
      <c r="I125" s="64"/>
      <c r="J125" s="371" t="str">
        <f t="shared" si="14"/>
        <v/>
      </c>
      <c r="K125" s="371" t="str">
        <f t="shared" si="15"/>
        <v/>
      </c>
      <c r="L125" s="371" t="str">
        <f t="shared" si="16"/>
        <v/>
      </c>
      <c r="M125" s="371" t="str">
        <f t="shared" si="17"/>
        <v/>
      </c>
      <c r="N125" s="64"/>
      <c r="O125" s="64"/>
      <c r="P125" s="64"/>
      <c r="Q125" s="64"/>
      <c r="R125" s="64"/>
    </row>
    <row r="126" spans="1:18" s="70" customFormat="1">
      <c r="A126" s="139">
        <v>115</v>
      </c>
      <c r="B126" s="140"/>
      <c r="C126" s="140"/>
      <c r="D126" s="140"/>
      <c r="E126" s="142"/>
      <c r="F126" s="16" t="str">
        <f t="shared" si="10"/>
        <v/>
      </c>
      <c r="H126" s="71"/>
      <c r="I126" s="64"/>
      <c r="J126" s="371" t="str">
        <f t="shared" si="14"/>
        <v/>
      </c>
      <c r="K126" s="371" t="str">
        <f t="shared" si="15"/>
        <v/>
      </c>
      <c r="L126" s="371" t="str">
        <f t="shared" si="16"/>
        <v/>
      </c>
      <c r="M126" s="371" t="str">
        <f t="shared" si="17"/>
        <v/>
      </c>
      <c r="N126" s="64"/>
      <c r="O126" s="64"/>
      <c r="P126" s="64"/>
      <c r="Q126" s="64"/>
      <c r="R126" s="64"/>
    </row>
    <row r="127" spans="1:18" s="70" customFormat="1">
      <c r="A127" s="139">
        <v>116</v>
      </c>
      <c r="B127" s="140"/>
      <c r="C127" s="140"/>
      <c r="D127" s="140"/>
      <c r="E127" s="142"/>
      <c r="F127" s="16" t="str">
        <f t="shared" si="10"/>
        <v/>
      </c>
      <c r="H127" s="71"/>
      <c r="I127" s="64"/>
      <c r="J127" s="371" t="str">
        <f t="shared" si="14"/>
        <v/>
      </c>
      <c r="K127" s="371" t="str">
        <f t="shared" si="15"/>
        <v/>
      </c>
      <c r="L127" s="371" t="str">
        <f t="shared" si="16"/>
        <v/>
      </c>
      <c r="M127" s="371" t="str">
        <f t="shared" si="17"/>
        <v/>
      </c>
      <c r="N127" s="64"/>
      <c r="O127" s="64"/>
      <c r="P127" s="64"/>
      <c r="Q127" s="64"/>
      <c r="R127" s="64"/>
    </row>
    <row r="128" spans="1:18" s="70" customFormat="1">
      <c r="A128" s="139">
        <v>117</v>
      </c>
      <c r="B128" s="140"/>
      <c r="C128" s="140"/>
      <c r="D128" s="140"/>
      <c r="E128" s="142"/>
      <c r="F128" s="16" t="str">
        <f t="shared" si="10"/>
        <v/>
      </c>
      <c r="H128" s="71"/>
      <c r="I128" s="64"/>
      <c r="J128" s="371" t="str">
        <f t="shared" si="14"/>
        <v/>
      </c>
      <c r="K128" s="371" t="str">
        <f t="shared" si="15"/>
        <v/>
      </c>
      <c r="L128" s="371" t="str">
        <f t="shared" si="16"/>
        <v/>
      </c>
      <c r="M128" s="371" t="str">
        <f t="shared" si="17"/>
        <v/>
      </c>
      <c r="N128" s="64"/>
      <c r="O128" s="64"/>
      <c r="P128" s="64"/>
      <c r="Q128" s="64"/>
      <c r="R128" s="64"/>
    </row>
    <row r="129" spans="1:18" s="70" customFormat="1">
      <c r="A129" s="139">
        <v>118</v>
      </c>
      <c r="B129" s="140"/>
      <c r="C129" s="140"/>
      <c r="D129" s="140"/>
      <c r="E129" s="142"/>
      <c r="F129" s="16" t="str">
        <f t="shared" si="10"/>
        <v/>
      </c>
      <c r="H129" s="71"/>
      <c r="I129" s="64"/>
      <c r="J129" s="371" t="str">
        <f t="shared" si="14"/>
        <v/>
      </c>
      <c r="K129" s="371" t="str">
        <f t="shared" si="15"/>
        <v/>
      </c>
      <c r="L129" s="371" t="str">
        <f t="shared" si="16"/>
        <v/>
      </c>
      <c r="M129" s="371" t="str">
        <f t="shared" si="17"/>
        <v/>
      </c>
      <c r="N129" s="64"/>
      <c r="O129" s="64"/>
      <c r="P129" s="64"/>
      <c r="Q129" s="64"/>
      <c r="R129" s="64"/>
    </row>
    <row r="130" spans="1:18" s="70" customFormat="1">
      <c r="A130" s="139">
        <v>119</v>
      </c>
      <c r="B130" s="140"/>
      <c r="C130" s="140"/>
      <c r="D130" s="140"/>
      <c r="E130" s="142"/>
      <c r="F130" s="16" t="str">
        <f t="shared" si="10"/>
        <v/>
      </c>
      <c r="H130" s="71"/>
      <c r="I130" s="64"/>
      <c r="J130" s="371" t="str">
        <f t="shared" si="14"/>
        <v/>
      </c>
      <c r="K130" s="371" t="str">
        <f t="shared" si="15"/>
        <v/>
      </c>
      <c r="L130" s="371" t="str">
        <f t="shared" si="16"/>
        <v/>
      </c>
      <c r="M130" s="371" t="str">
        <f t="shared" si="17"/>
        <v/>
      </c>
      <c r="N130" s="64"/>
      <c r="O130" s="64"/>
      <c r="P130" s="64"/>
      <c r="Q130" s="64"/>
      <c r="R130" s="64"/>
    </row>
    <row r="131" spans="1:18" s="70" customFormat="1">
      <c r="A131" s="139">
        <v>120</v>
      </c>
      <c r="B131" s="140"/>
      <c r="C131" s="140"/>
      <c r="D131" s="140"/>
      <c r="E131" s="142"/>
      <c r="F131" s="16" t="str">
        <f t="shared" si="10"/>
        <v/>
      </c>
      <c r="H131" s="71"/>
      <c r="I131" s="64"/>
      <c r="J131" s="371" t="str">
        <f t="shared" si="14"/>
        <v/>
      </c>
      <c r="K131" s="371" t="str">
        <f t="shared" si="15"/>
        <v/>
      </c>
      <c r="L131" s="371" t="str">
        <f t="shared" si="16"/>
        <v/>
      </c>
      <c r="M131" s="371" t="str">
        <f t="shared" si="17"/>
        <v/>
      </c>
      <c r="N131" s="64"/>
      <c r="O131" s="64"/>
      <c r="P131" s="64"/>
      <c r="Q131" s="64"/>
      <c r="R131" s="64"/>
    </row>
    <row r="132" spans="1:18" s="70" customFormat="1">
      <c r="A132" s="139">
        <v>121</v>
      </c>
      <c r="B132" s="140"/>
      <c r="C132" s="140"/>
      <c r="D132" s="140"/>
      <c r="E132" s="142"/>
      <c r="F132" s="16" t="str">
        <f t="shared" si="10"/>
        <v/>
      </c>
      <c r="H132" s="71"/>
      <c r="I132" s="64"/>
      <c r="J132" s="371" t="str">
        <f t="shared" si="14"/>
        <v/>
      </c>
      <c r="K132" s="371" t="str">
        <f t="shared" si="15"/>
        <v/>
      </c>
      <c r="L132" s="371" t="str">
        <f t="shared" si="16"/>
        <v/>
      </c>
      <c r="M132" s="371" t="str">
        <f t="shared" si="17"/>
        <v/>
      </c>
      <c r="N132" s="64"/>
      <c r="O132" s="64"/>
      <c r="P132" s="64"/>
      <c r="Q132" s="64"/>
      <c r="R132" s="64"/>
    </row>
    <row r="133" spans="1:18" s="70" customFormat="1">
      <c r="A133" s="139">
        <v>122</v>
      </c>
      <c r="B133" s="140"/>
      <c r="C133" s="140"/>
      <c r="D133" s="140"/>
      <c r="E133" s="142"/>
      <c r="F133" s="16" t="str">
        <f t="shared" si="10"/>
        <v/>
      </c>
      <c r="H133" s="71"/>
      <c r="I133" s="64"/>
      <c r="J133" s="371" t="str">
        <f t="shared" si="14"/>
        <v/>
      </c>
      <c r="K133" s="371" t="str">
        <f t="shared" si="15"/>
        <v/>
      </c>
      <c r="L133" s="371" t="str">
        <f t="shared" si="16"/>
        <v/>
      </c>
      <c r="M133" s="371" t="str">
        <f t="shared" si="17"/>
        <v/>
      </c>
      <c r="N133" s="64"/>
      <c r="O133" s="64"/>
      <c r="P133" s="64"/>
      <c r="Q133" s="64"/>
      <c r="R133" s="64"/>
    </row>
    <row r="134" spans="1:18" s="70" customFormat="1">
      <c r="A134" s="139">
        <v>123</v>
      </c>
      <c r="B134" s="140"/>
      <c r="C134" s="140"/>
      <c r="D134" s="140"/>
      <c r="E134" s="142"/>
      <c r="F134" s="16" t="str">
        <f t="shared" si="10"/>
        <v/>
      </c>
      <c r="H134" s="71"/>
      <c r="I134" s="64"/>
      <c r="J134" s="371" t="str">
        <f t="shared" si="14"/>
        <v/>
      </c>
      <c r="K134" s="371" t="str">
        <f t="shared" si="15"/>
        <v/>
      </c>
      <c r="L134" s="371" t="str">
        <f t="shared" si="16"/>
        <v/>
      </c>
      <c r="M134" s="371" t="str">
        <f t="shared" si="17"/>
        <v/>
      </c>
      <c r="N134" s="64"/>
      <c r="O134" s="64"/>
      <c r="P134" s="64"/>
      <c r="Q134" s="64"/>
      <c r="R134" s="64"/>
    </row>
    <row r="135" spans="1:18" s="70" customFormat="1">
      <c r="A135" s="139">
        <v>124</v>
      </c>
      <c r="B135" s="140"/>
      <c r="C135" s="140"/>
      <c r="D135" s="140"/>
      <c r="E135" s="142"/>
      <c r="F135" s="16" t="str">
        <f t="shared" si="10"/>
        <v/>
      </c>
      <c r="H135" s="71"/>
      <c r="I135" s="64"/>
      <c r="J135" s="371" t="str">
        <f t="shared" si="14"/>
        <v/>
      </c>
      <c r="K135" s="371" t="str">
        <f t="shared" si="15"/>
        <v/>
      </c>
      <c r="L135" s="371" t="str">
        <f t="shared" si="16"/>
        <v/>
      </c>
      <c r="M135" s="371" t="str">
        <f t="shared" si="17"/>
        <v/>
      </c>
      <c r="N135" s="64"/>
      <c r="O135" s="64"/>
      <c r="P135" s="64"/>
      <c r="Q135" s="64"/>
      <c r="R135" s="64"/>
    </row>
    <row r="136" spans="1:18" s="70" customFormat="1">
      <c r="A136" s="139">
        <v>125</v>
      </c>
      <c r="B136" s="140"/>
      <c r="C136" s="140"/>
      <c r="D136" s="140"/>
      <c r="E136" s="142"/>
      <c r="F136" s="16" t="str">
        <f t="shared" si="10"/>
        <v/>
      </c>
      <c r="H136" s="71"/>
      <c r="I136" s="64"/>
      <c r="J136" s="371" t="str">
        <f t="shared" si="14"/>
        <v/>
      </c>
      <c r="K136" s="371" t="str">
        <f t="shared" si="15"/>
        <v/>
      </c>
      <c r="L136" s="371" t="str">
        <f t="shared" si="16"/>
        <v/>
      </c>
      <c r="M136" s="371" t="str">
        <f t="shared" si="17"/>
        <v/>
      </c>
      <c r="N136" s="64"/>
      <c r="O136" s="64"/>
      <c r="P136" s="64"/>
      <c r="Q136" s="64"/>
      <c r="R136" s="64"/>
    </row>
    <row r="137" spans="1:18" s="70" customFormat="1">
      <c r="A137" s="139">
        <v>126</v>
      </c>
      <c r="B137" s="140"/>
      <c r="C137" s="140"/>
      <c r="D137" s="140"/>
      <c r="E137" s="142"/>
      <c r="F137" s="16" t="str">
        <f t="shared" si="10"/>
        <v/>
      </c>
      <c r="H137" s="71"/>
      <c r="I137" s="64"/>
      <c r="J137" s="371" t="str">
        <f t="shared" si="14"/>
        <v/>
      </c>
      <c r="K137" s="371" t="str">
        <f t="shared" si="15"/>
        <v/>
      </c>
      <c r="L137" s="371" t="str">
        <f t="shared" si="16"/>
        <v/>
      </c>
      <c r="M137" s="371" t="str">
        <f t="shared" si="17"/>
        <v/>
      </c>
      <c r="N137" s="64"/>
      <c r="O137" s="64"/>
      <c r="P137" s="64"/>
      <c r="Q137" s="64"/>
      <c r="R137" s="64"/>
    </row>
    <row r="138" spans="1:18" s="70" customFormat="1">
      <c r="A138" s="139">
        <v>127</v>
      </c>
      <c r="B138" s="140"/>
      <c r="C138" s="140"/>
      <c r="D138" s="140"/>
      <c r="E138" s="142"/>
      <c r="F138" s="16" t="str">
        <f t="shared" si="10"/>
        <v/>
      </c>
      <c r="H138" s="71"/>
      <c r="I138" s="64"/>
      <c r="J138" s="371" t="str">
        <f t="shared" si="14"/>
        <v/>
      </c>
      <c r="K138" s="371" t="str">
        <f t="shared" si="15"/>
        <v/>
      </c>
      <c r="L138" s="371" t="str">
        <f t="shared" si="16"/>
        <v/>
      </c>
      <c r="M138" s="371" t="str">
        <f t="shared" si="17"/>
        <v/>
      </c>
      <c r="N138" s="64"/>
      <c r="O138" s="64"/>
      <c r="P138" s="64"/>
      <c r="Q138" s="64"/>
      <c r="R138" s="64"/>
    </row>
    <row r="139" spans="1:18" s="70" customFormat="1">
      <c r="A139" s="139">
        <v>128</v>
      </c>
      <c r="B139" s="140"/>
      <c r="C139" s="140"/>
      <c r="D139" s="140"/>
      <c r="E139" s="142"/>
      <c r="F139" s="16" t="str">
        <f t="shared" si="10"/>
        <v/>
      </c>
      <c r="H139" s="71"/>
      <c r="I139" s="64"/>
      <c r="J139" s="371" t="str">
        <f t="shared" si="14"/>
        <v/>
      </c>
      <c r="K139" s="371" t="str">
        <f t="shared" si="15"/>
        <v/>
      </c>
      <c r="L139" s="371" t="str">
        <f t="shared" si="16"/>
        <v/>
      </c>
      <c r="M139" s="371" t="str">
        <f t="shared" si="17"/>
        <v/>
      </c>
      <c r="N139" s="64"/>
      <c r="O139" s="64"/>
      <c r="P139" s="64"/>
      <c r="Q139" s="64"/>
      <c r="R139" s="64"/>
    </row>
    <row r="140" spans="1:18" s="70" customFormat="1">
      <c r="A140" s="139">
        <v>129</v>
      </c>
      <c r="B140" s="140"/>
      <c r="C140" s="140"/>
      <c r="D140" s="140"/>
      <c r="E140" s="142"/>
      <c r="F140" s="16" t="str">
        <f t="shared" ref="F140:F203" si="18">IF(OR($B140="",,$E140&lt;an_initial,$E140&gt;an_final),"",G140*(HLOOKUP(D140,iii6punctaje,2,FALSE)))</f>
        <v/>
      </c>
      <c r="H140" s="71"/>
      <c r="I140" s="64"/>
      <c r="J140" s="371" t="str">
        <f t="shared" ref="J140:J203" si="19">IF(OR($B140="",,$E140&lt;an_initial,$E140&gt;an_final),"",G140*(HLOOKUP(D140,iii6punctaje,2,FALSE))*COUNTIF(D140,$J$7))</f>
        <v/>
      </c>
      <c r="K140" s="371" t="str">
        <f t="shared" ref="K140:K203" si="20">IF(OR($B140="",,$E140&lt;an_initial,$E140&gt;an_final),"",G140*(HLOOKUP(D140,iii6punctaje,2,FALSE))*COUNTIF(D140,$K$7))</f>
        <v/>
      </c>
      <c r="L140" s="371" t="str">
        <f t="shared" ref="L140:L203" si="21">IF(OR($B140="",,$E140&lt;an_initial,$E140&gt;an_final),"",G140*(HLOOKUP(D140,iii6punctaje,2,FALSE))*COUNTIF(D140,$L$7))</f>
        <v/>
      </c>
      <c r="M140" s="371" t="str">
        <f t="shared" ref="M140:M203" si="22">IF(OR($B140="",,$E140&lt;an_initial,$E140&gt;an_final),"",G140*(HLOOKUP(D140,iii6punctaje,2,FALSE))*COUNTIF(D140,$M$7))</f>
        <v/>
      </c>
      <c r="N140" s="64"/>
      <c r="O140" s="64"/>
      <c r="P140" s="64"/>
      <c r="Q140" s="64"/>
      <c r="R140" s="64"/>
    </row>
    <row r="141" spans="1:18" s="70" customFormat="1">
      <c r="A141" s="139">
        <v>130</v>
      </c>
      <c r="B141" s="140"/>
      <c r="C141" s="140"/>
      <c r="D141" s="140"/>
      <c r="E141" s="142"/>
      <c r="F141" s="16" t="str">
        <f t="shared" si="18"/>
        <v/>
      </c>
      <c r="H141" s="71"/>
      <c r="I141" s="64"/>
      <c r="J141" s="371" t="str">
        <f t="shared" si="19"/>
        <v/>
      </c>
      <c r="K141" s="371" t="str">
        <f t="shared" si="20"/>
        <v/>
      </c>
      <c r="L141" s="371" t="str">
        <f t="shared" si="21"/>
        <v/>
      </c>
      <c r="M141" s="371" t="str">
        <f t="shared" si="22"/>
        <v/>
      </c>
      <c r="N141" s="64"/>
      <c r="O141" s="64"/>
      <c r="P141" s="64"/>
      <c r="Q141" s="64"/>
      <c r="R141" s="64"/>
    </row>
    <row r="142" spans="1:18" s="70" customFormat="1">
      <c r="A142" s="139">
        <v>131</v>
      </c>
      <c r="B142" s="140"/>
      <c r="C142" s="140"/>
      <c r="D142" s="140"/>
      <c r="E142" s="142"/>
      <c r="F142" s="16" t="str">
        <f t="shared" si="18"/>
        <v/>
      </c>
      <c r="H142" s="71"/>
      <c r="I142" s="64"/>
      <c r="J142" s="371" t="str">
        <f t="shared" si="19"/>
        <v/>
      </c>
      <c r="K142" s="371" t="str">
        <f t="shared" si="20"/>
        <v/>
      </c>
      <c r="L142" s="371" t="str">
        <f t="shared" si="21"/>
        <v/>
      </c>
      <c r="M142" s="371" t="str">
        <f t="shared" si="22"/>
        <v/>
      </c>
      <c r="N142" s="64"/>
      <c r="O142" s="64"/>
      <c r="P142" s="64"/>
      <c r="Q142" s="64"/>
      <c r="R142" s="64"/>
    </row>
    <row r="143" spans="1:18" s="70" customFormat="1">
      <c r="A143" s="139">
        <v>132</v>
      </c>
      <c r="B143" s="140"/>
      <c r="C143" s="140"/>
      <c r="D143" s="140"/>
      <c r="E143" s="142"/>
      <c r="F143" s="16" t="str">
        <f t="shared" si="18"/>
        <v/>
      </c>
      <c r="H143" s="71"/>
      <c r="I143" s="64"/>
      <c r="J143" s="371" t="str">
        <f t="shared" si="19"/>
        <v/>
      </c>
      <c r="K143" s="371" t="str">
        <f t="shared" si="20"/>
        <v/>
      </c>
      <c r="L143" s="371" t="str">
        <f t="shared" si="21"/>
        <v/>
      </c>
      <c r="M143" s="371" t="str">
        <f t="shared" si="22"/>
        <v/>
      </c>
      <c r="N143" s="64"/>
      <c r="O143" s="64"/>
      <c r="P143" s="64"/>
      <c r="Q143" s="64"/>
      <c r="R143" s="64"/>
    </row>
    <row r="144" spans="1:18" s="70" customFormat="1">
      <c r="A144" s="139">
        <v>133</v>
      </c>
      <c r="B144" s="140"/>
      <c r="C144" s="140"/>
      <c r="D144" s="140"/>
      <c r="E144" s="142"/>
      <c r="F144" s="16" t="str">
        <f t="shared" si="18"/>
        <v/>
      </c>
      <c r="H144" s="71"/>
      <c r="I144" s="64"/>
      <c r="J144" s="371" t="str">
        <f t="shared" si="19"/>
        <v/>
      </c>
      <c r="K144" s="371" t="str">
        <f t="shared" si="20"/>
        <v/>
      </c>
      <c r="L144" s="371" t="str">
        <f t="shared" si="21"/>
        <v/>
      </c>
      <c r="M144" s="371" t="str">
        <f t="shared" si="22"/>
        <v/>
      </c>
      <c r="N144" s="64"/>
      <c r="O144" s="64"/>
      <c r="P144" s="64"/>
      <c r="Q144" s="64"/>
      <c r="R144" s="64"/>
    </row>
    <row r="145" spans="1:18" s="70" customFormat="1">
      <c r="A145" s="139">
        <v>134</v>
      </c>
      <c r="B145" s="140"/>
      <c r="C145" s="140"/>
      <c r="D145" s="140"/>
      <c r="E145" s="142"/>
      <c r="F145" s="16" t="str">
        <f t="shared" si="18"/>
        <v/>
      </c>
      <c r="H145" s="71"/>
      <c r="I145" s="64"/>
      <c r="J145" s="371" t="str">
        <f t="shared" si="19"/>
        <v/>
      </c>
      <c r="K145" s="371" t="str">
        <f t="shared" si="20"/>
        <v/>
      </c>
      <c r="L145" s="371" t="str">
        <f t="shared" si="21"/>
        <v/>
      </c>
      <c r="M145" s="371" t="str">
        <f t="shared" si="22"/>
        <v/>
      </c>
      <c r="N145" s="64"/>
      <c r="O145" s="64"/>
      <c r="P145" s="64"/>
      <c r="Q145" s="64"/>
      <c r="R145" s="64"/>
    </row>
    <row r="146" spans="1:18" s="70" customFormat="1">
      <c r="A146" s="139">
        <v>135</v>
      </c>
      <c r="B146" s="140"/>
      <c r="C146" s="140"/>
      <c r="D146" s="140"/>
      <c r="E146" s="142"/>
      <c r="F146" s="16" t="str">
        <f t="shared" si="18"/>
        <v/>
      </c>
      <c r="H146" s="71"/>
      <c r="I146" s="64"/>
      <c r="J146" s="371" t="str">
        <f t="shared" si="19"/>
        <v/>
      </c>
      <c r="K146" s="371" t="str">
        <f t="shared" si="20"/>
        <v/>
      </c>
      <c r="L146" s="371" t="str">
        <f t="shared" si="21"/>
        <v/>
      </c>
      <c r="M146" s="371" t="str">
        <f t="shared" si="22"/>
        <v/>
      </c>
      <c r="N146" s="64"/>
      <c r="O146" s="64"/>
      <c r="P146" s="64"/>
      <c r="Q146" s="64"/>
      <c r="R146" s="64"/>
    </row>
    <row r="147" spans="1:18" s="70" customFormat="1">
      <c r="A147" s="139">
        <v>136</v>
      </c>
      <c r="B147" s="140"/>
      <c r="C147" s="140"/>
      <c r="D147" s="140"/>
      <c r="E147" s="142"/>
      <c r="F147" s="16" t="str">
        <f t="shared" si="18"/>
        <v/>
      </c>
      <c r="H147" s="71"/>
      <c r="I147" s="64"/>
      <c r="J147" s="371" t="str">
        <f t="shared" si="19"/>
        <v/>
      </c>
      <c r="K147" s="371" t="str">
        <f t="shared" si="20"/>
        <v/>
      </c>
      <c r="L147" s="371" t="str">
        <f t="shared" si="21"/>
        <v/>
      </c>
      <c r="M147" s="371" t="str">
        <f t="shared" si="22"/>
        <v/>
      </c>
      <c r="N147" s="64"/>
      <c r="O147" s="64"/>
      <c r="P147" s="64"/>
      <c r="Q147" s="64"/>
      <c r="R147" s="64"/>
    </row>
    <row r="148" spans="1:18" s="70" customFormat="1">
      <c r="A148" s="139">
        <v>137</v>
      </c>
      <c r="B148" s="140"/>
      <c r="C148" s="140"/>
      <c r="D148" s="140"/>
      <c r="E148" s="142"/>
      <c r="F148" s="16" t="str">
        <f t="shared" si="18"/>
        <v/>
      </c>
      <c r="H148" s="71"/>
      <c r="I148" s="64"/>
      <c r="J148" s="371" t="str">
        <f t="shared" si="19"/>
        <v/>
      </c>
      <c r="K148" s="371" t="str">
        <f t="shared" si="20"/>
        <v/>
      </c>
      <c r="L148" s="371" t="str">
        <f t="shared" si="21"/>
        <v/>
      </c>
      <c r="M148" s="371" t="str">
        <f t="shared" si="22"/>
        <v/>
      </c>
      <c r="N148" s="64"/>
      <c r="O148" s="64"/>
      <c r="P148" s="64"/>
      <c r="Q148" s="64"/>
      <c r="R148" s="64"/>
    </row>
    <row r="149" spans="1:18" s="70" customFormat="1">
      <c r="A149" s="139">
        <v>138</v>
      </c>
      <c r="B149" s="140"/>
      <c r="C149" s="140"/>
      <c r="D149" s="140"/>
      <c r="E149" s="142"/>
      <c r="F149" s="16" t="str">
        <f t="shared" si="18"/>
        <v/>
      </c>
      <c r="H149" s="71"/>
      <c r="I149" s="64"/>
      <c r="J149" s="371" t="str">
        <f t="shared" si="19"/>
        <v/>
      </c>
      <c r="K149" s="371" t="str">
        <f t="shared" si="20"/>
        <v/>
      </c>
      <c r="L149" s="371" t="str">
        <f t="shared" si="21"/>
        <v/>
      </c>
      <c r="M149" s="371" t="str">
        <f t="shared" si="22"/>
        <v/>
      </c>
      <c r="N149" s="64"/>
      <c r="O149" s="64"/>
      <c r="P149" s="64"/>
      <c r="Q149" s="64"/>
      <c r="R149" s="64"/>
    </row>
    <row r="150" spans="1:18" s="70" customFormat="1">
      <c r="A150" s="139">
        <v>139</v>
      </c>
      <c r="B150" s="140"/>
      <c r="C150" s="140"/>
      <c r="D150" s="140"/>
      <c r="E150" s="142"/>
      <c r="F150" s="16" t="str">
        <f t="shared" si="18"/>
        <v/>
      </c>
      <c r="H150" s="71"/>
      <c r="I150" s="64"/>
      <c r="J150" s="371" t="str">
        <f t="shared" si="19"/>
        <v/>
      </c>
      <c r="K150" s="371" t="str">
        <f t="shared" si="20"/>
        <v/>
      </c>
      <c r="L150" s="371" t="str">
        <f t="shared" si="21"/>
        <v/>
      </c>
      <c r="M150" s="371" t="str">
        <f t="shared" si="22"/>
        <v/>
      </c>
      <c r="N150" s="64"/>
      <c r="O150" s="64"/>
      <c r="P150" s="64"/>
      <c r="Q150" s="64"/>
      <c r="R150" s="64"/>
    </row>
    <row r="151" spans="1:18" s="70" customFormat="1">
      <c r="A151" s="139">
        <v>140</v>
      </c>
      <c r="B151" s="140"/>
      <c r="C151" s="140"/>
      <c r="D151" s="140"/>
      <c r="E151" s="142"/>
      <c r="F151" s="16" t="str">
        <f t="shared" si="18"/>
        <v/>
      </c>
      <c r="H151" s="71"/>
      <c r="I151" s="64"/>
      <c r="J151" s="371" t="str">
        <f t="shared" si="19"/>
        <v/>
      </c>
      <c r="K151" s="371" t="str">
        <f t="shared" si="20"/>
        <v/>
      </c>
      <c r="L151" s="371" t="str">
        <f t="shared" si="21"/>
        <v/>
      </c>
      <c r="M151" s="371" t="str">
        <f t="shared" si="22"/>
        <v/>
      </c>
      <c r="N151" s="64"/>
      <c r="O151" s="64"/>
      <c r="P151" s="64"/>
      <c r="Q151" s="64"/>
      <c r="R151" s="64"/>
    </row>
    <row r="152" spans="1:18" s="70" customFormat="1">
      <c r="A152" s="139">
        <v>141</v>
      </c>
      <c r="B152" s="140"/>
      <c r="C152" s="140"/>
      <c r="D152" s="140"/>
      <c r="E152" s="142"/>
      <c r="F152" s="16" t="str">
        <f t="shared" si="18"/>
        <v/>
      </c>
      <c r="H152" s="71"/>
      <c r="I152" s="64"/>
      <c r="J152" s="371" t="str">
        <f t="shared" si="19"/>
        <v/>
      </c>
      <c r="K152" s="371" t="str">
        <f t="shared" si="20"/>
        <v/>
      </c>
      <c r="L152" s="371" t="str">
        <f t="shared" si="21"/>
        <v/>
      </c>
      <c r="M152" s="371" t="str">
        <f t="shared" si="22"/>
        <v/>
      </c>
      <c r="N152" s="64"/>
      <c r="O152" s="64"/>
      <c r="P152" s="64"/>
      <c r="Q152" s="64"/>
      <c r="R152" s="64"/>
    </row>
    <row r="153" spans="1:18" s="70" customFormat="1">
      <c r="A153" s="139">
        <v>142</v>
      </c>
      <c r="B153" s="140"/>
      <c r="C153" s="140"/>
      <c r="D153" s="140"/>
      <c r="E153" s="142"/>
      <c r="F153" s="16" t="str">
        <f t="shared" si="18"/>
        <v/>
      </c>
      <c r="H153" s="71"/>
      <c r="I153" s="64"/>
      <c r="J153" s="371" t="str">
        <f t="shared" si="19"/>
        <v/>
      </c>
      <c r="K153" s="371" t="str">
        <f t="shared" si="20"/>
        <v/>
      </c>
      <c r="L153" s="371" t="str">
        <f t="shared" si="21"/>
        <v/>
      </c>
      <c r="M153" s="371" t="str">
        <f t="shared" si="22"/>
        <v/>
      </c>
      <c r="N153" s="64"/>
      <c r="O153" s="64"/>
      <c r="P153" s="64"/>
      <c r="Q153" s="64"/>
      <c r="R153" s="64"/>
    </row>
    <row r="154" spans="1:18" s="70" customFormat="1">
      <c r="A154" s="139">
        <v>143</v>
      </c>
      <c r="B154" s="140"/>
      <c r="C154" s="140"/>
      <c r="D154" s="140"/>
      <c r="E154" s="142"/>
      <c r="F154" s="16" t="str">
        <f t="shared" si="18"/>
        <v/>
      </c>
      <c r="H154" s="71"/>
      <c r="I154" s="64"/>
      <c r="J154" s="371" t="str">
        <f t="shared" si="19"/>
        <v/>
      </c>
      <c r="K154" s="371" t="str">
        <f t="shared" si="20"/>
        <v/>
      </c>
      <c r="L154" s="371" t="str">
        <f t="shared" si="21"/>
        <v/>
      </c>
      <c r="M154" s="371" t="str">
        <f t="shared" si="22"/>
        <v/>
      </c>
      <c r="N154" s="64"/>
      <c r="O154" s="64"/>
      <c r="P154" s="64"/>
      <c r="Q154" s="64"/>
      <c r="R154" s="64"/>
    </row>
    <row r="155" spans="1:18" s="70" customFormat="1">
      <c r="A155" s="139">
        <v>144</v>
      </c>
      <c r="B155" s="140"/>
      <c r="C155" s="140"/>
      <c r="D155" s="140"/>
      <c r="E155" s="142"/>
      <c r="F155" s="16" t="str">
        <f t="shared" si="18"/>
        <v/>
      </c>
      <c r="H155" s="71"/>
      <c r="I155" s="64"/>
      <c r="J155" s="371" t="str">
        <f t="shared" si="19"/>
        <v/>
      </c>
      <c r="K155" s="371" t="str">
        <f t="shared" si="20"/>
        <v/>
      </c>
      <c r="L155" s="371" t="str">
        <f t="shared" si="21"/>
        <v/>
      </c>
      <c r="M155" s="371" t="str">
        <f t="shared" si="22"/>
        <v/>
      </c>
      <c r="N155" s="64"/>
      <c r="O155" s="64"/>
      <c r="P155" s="64"/>
      <c r="Q155" s="64"/>
      <c r="R155" s="64"/>
    </row>
    <row r="156" spans="1:18" s="70" customFormat="1">
      <c r="A156" s="139">
        <v>145</v>
      </c>
      <c r="B156" s="140"/>
      <c r="C156" s="140"/>
      <c r="D156" s="140"/>
      <c r="E156" s="142"/>
      <c r="F156" s="16" t="str">
        <f t="shared" si="18"/>
        <v/>
      </c>
      <c r="H156" s="71"/>
      <c r="I156" s="64"/>
      <c r="J156" s="371" t="str">
        <f t="shared" si="19"/>
        <v/>
      </c>
      <c r="K156" s="371" t="str">
        <f t="shared" si="20"/>
        <v/>
      </c>
      <c r="L156" s="371" t="str">
        <f t="shared" si="21"/>
        <v/>
      </c>
      <c r="M156" s="371" t="str">
        <f t="shared" si="22"/>
        <v/>
      </c>
      <c r="N156" s="64"/>
      <c r="O156" s="64"/>
      <c r="P156" s="64"/>
      <c r="Q156" s="64"/>
      <c r="R156" s="64"/>
    </row>
    <row r="157" spans="1:18" s="70" customFormat="1">
      <c r="A157" s="139">
        <v>146</v>
      </c>
      <c r="B157" s="140"/>
      <c r="C157" s="140"/>
      <c r="D157" s="140"/>
      <c r="E157" s="142"/>
      <c r="F157" s="16" t="str">
        <f t="shared" si="18"/>
        <v/>
      </c>
      <c r="H157" s="71"/>
      <c r="I157" s="64"/>
      <c r="J157" s="371" t="str">
        <f t="shared" si="19"/>
        <v/>
      </c>
      <c r="K157" s="371" t="str">
        <f t="shared" si="20"/>
        <v/>
      </c>
      <c r="L157" s="371" t="str">
        <f t="shared" si="21"/>
        <v/>
      </c>
      <c r="M157" s="371" t="str">
        <f t="shared" si="22"/>
        <v/>
      </c>
      <c r="N157" s="64"/>
      <c r="O157" s="64"/>
      <c r="P157" s="64"/>
      <c r="Q157" s="64"/>
      <c r="R157" s="64"/>
    </row>
    <row r="158" spans="1:18" s="70" customFormat="1">
      <c r="A158" s="139">
        <v>147</v>
      </c>
      <c r="B158" s="140"/>
      <c r="C158" s="140"/>
      <c r="D158" s="140"/>
      <c r="E158" s="142"/>
      <c r="F158" s="16" t="str">
        <f t="shared" si="18"/>
        <v/>
      </c>
      <c r="H158" s="71"/>
      <c r="I158" s="64"/>
      <c r="J158" s="371" t="str">
        <f t="shared" si="19"/>
        <v/>
      </c>
      <c r="K158" s="371" t="str">
        <f t="shared" si="20"/>
        <v/>
      </c>
      <c r="L158" s="371" t="str">
        <f t="shared" si="21"/>
        <v/>
      </c>
      <c r="M158" s="371" t="str">
        <f t="shared" si="22"/>
        <v/>
      </c>
      <c r="N158" s="64"/>
      <c r="O158" s="64"/>
      <c r="P158" s="64"/>
      <c r="Q158" s="64"/>
      <c r="R158" s="64"/>
    </row>
    <row r="159" spans="1:18" s="70" customFormat="1">
      <c r="A159" s="139">
        <v>148</v>
      </c>
      <c r="B159" s="140"/>
      <c r="C159" s="140"/>
      <c r="D159" s="140"/>
      <c r="E159" s="142"/>
      <c r="F159" s="16" t="str">
        <f t="shared" si="18"/>
        <v/>
      </c>
      <c r="H159" s="71"/>
      <c r="I159" s="64"/>
      <c r="J159" s="371" t="str">
        <f t="shared" si="19"/>
        <v/>
      </c>
      <c r="K159" s="371" t="str">
        <f t="shared" si="20"/>
        <v/>
      </c>
      <c r="L159" s="371" t="str">
        <f t="shared" si="21"/>
        <v/>
      </c>
      <c r="M159" s="371" t="str">
        <f t="shared" si="22"/>
        <v/>
      </c>
      <c r="N159" s="64"/>
      <c r="O159" s="64"/>
      <c r="P159" s="64"/>
      <c r="Q159" s="64"/>
      <c r="R159" s="64"/>
    </row>
    <row r="160" spans="1:18" s="70" customFormat="1">
      <c r="A160" s="139">
        <v>149</v>
      </c>
      <c r="B160" s="140"/>
      <c r="C160" s="140"/>
      <c r="D160" s="140"/>
      <c r="E160" s="142"/>
      <c r="F160" s="16" t="str">
        <f t="shared" si="18"/>
        <v/>
      </c>
      <c r="H160" s="71"/>
      <c r="I160" s="64"/>
      <c r="J160" s="371" t="str">
        <f t="shared" si="19"/>
        <v/>
      </c>
      <c r="K160" s="371" t="str">
        <f t="shared" si="20"/>
        <v/>
      </c>
      <c r="L160" s="371" t="str">
        <f t="shared" si="21"/>
        <v/>
      </c>
      <c r="M160" s="371" t="str">
        <f t="shared" si="22"/>
        <v/>
      </c>
      <c r="N160" s="64"/>
      <c r="O160" s="64"/>
      <c r="P160" s="64"/>
      <c r="Q160" s="64"/>
      <c r="R160" s="64"/>
    </row>
    <row r="161" spans="1:18" s="70" customFormat="1">
      <c r="A161" s="139">
        <v>150</v>
      </c>
      <c r="B161" s="140"/>
      <c r="C161" s="140"/>
      <c r="D161" s="140"/>
      <c r="E161" s="142"/>
      <c r="F161" s="16" t="str">
        <f t="shared" si="18"/>
        <v/>
      </c>
      <c r="H161" s="71"/>
      <c r="I161" s="64"/>
      <c r="J161" s="371" t="str">
        <f t="shared" si="19"/>
        <v/>
      </c>
      <c r="K161" s="371" t="str">
        <f t="shared" si="20"/>
        <v/>
      </c>
      <c r="L161" s="371" t="str">
        <f t="shared" si="21"/>
        <v/>
      </c>
      <c r="M161" s="371" t="str">
        <f t="shared" si="22"/>
        <v/>
      </c>
      <c r="N161" s="64"/>
      <c r="O161" s="64"/>
      <c r="P161" s="64"/>
      <c r="Q161" s="64"/>
      <c r="R161" s="64"/>
    </row>
    <row r="162" spans="1:18" s="70" customFormat="1">
      <c r="A162" s="139">
        <v>151</v>
      </c>
      <c r="B162" s="140"/>
      <c r="C162" s="140"/>
      <c r="D162" s="140"/>
      <c r="E162" s="142"/>
      <c r="F162" s="16" t="str">
        <f t="shared" si="18"/>
        <v/>
      </c>
      <c r="H162" s="71"/>
      <c r="I162" s="64"/>
      <c r="J162" s="371" t="str">
        <f t="shared" si="19"/>
        <v/>
      </c>
      <c r="K162" s="371" t="str">
        <f t="shared" si="20"/>
        <v/>
      </c>
      <c r="L162" s="371" t="str">
        <f t="shared" si="21"/>
        <v/>
      </c>
      <c r="M162" s="371" t="str">
        <f t="shared" si="22"/>
        <v/>
      </c>
      <c r="N162" s="64"/>
      <c r="O162" s="64"/>
      <c r="P162" s="64"/>
      <c r="Q162" s="64"/>
      <c r="R162" s="64"/>
    </row>
    <row r="163" spans="1:18" s="70" customFormat="1">
      <c r="A163" s="139">
        <v>152</v>
      </c>
      <c r="B163" s="140"/>
      <c r="C163" s="140"/>
      <c r="D163" s="140"/>
      <c r="E163" s="142"/>
      <c r="F163" s="16" t="str">
        <f t="shared" si="18"/>
        <v/>
      </c>
      <c r="H163" s="71"/>
      <c r="I163" s="64"/>
      <c r="J163" s="371" t="str">
        <f t="shared" si="19"/>
        <v/>
      </c>
      <c r="K163" s="371" t="str">
        <f t="shared" si="20"/>
        <v/>
      </c>
      <c r="L163" s="371" t="str">
        <f t="shared" si="21"/>
        <v/>
      </c>
      <c r="M163" s="371" t="str">
        <f t="shared" si="22"/>
        <v/>
      </c>
      <c r="N163" s="64"/>
      <c r="O163" s="64"/>
      <c r="P163" s="64"/>
      <c r="Q163" s="64"/>
      <c r="R163" s="64"/>
    </row>
    <row r="164" spans="1:18" s="70" customFormat="1">
      <c r="A164" s="139">
        <v>153</v>
      </c>
      <c r="B164" s="140"/>
      <c r="C164" s="140"/>
      <c r="D164" s="140"/>
      <c r="E164" s="142"/>
      <c r="F164" s="16" t="str">
        <f t="shared" si="18"/>
        <v/>
      </c>
      <c r="H164" s="71"/>
      <c r="I164" s="64"/>
      <c r="J164" s="371" t="str">
        <f t="shared" si="19"/>
        <v/>
      </c>
      <c r="K164" s="371" t="str">
        <f t="shared" si="20"/>
        <v/>
      </c>
      <c r="L164" s="371" t="str">
        <f t="shared" si="21"/>
        <v/>
      </c>
      <c r="M164" s="371" t="str">
        <f t="shared" si="22"/>
        <v/>
      </c>
      <c r="N164" s="64"/>
      <c r="O164" s="64"/>
      <c r="P164" s="64"/>
      <c r="Q164" s="64"/>
      <c r="R164" s="64"/>
    </row>
    <row r="165" spans="1:18" s="70" customFormat="1">
      <c r="A165" s="139">
        <v>154</v>
      </c>
      <c r="B165" s="140"/>
      <c r="C165" s="140"/>
      <c r="D165" s="140"/>
      <c r="E165" s="142"/>
      <c r="F165" s="16" t="str">
        <f t="shared" si="18"/>
        <v/>
      </c>
      <c r="H165" s="71"/>
      <c r="I165" s="64"/>
      <c r="J165" s="371" t="str">
        <f t="shared" si="19"/>
        <v/>
      </c>
      <c r="K165" s="371" t="str">
        <f t="shared" si="20"/>
        <v/>
      </c>
      <c r="L165" s="371" t="str">
        <f t="shared" si="21"/>
        <v/>
      </c>
      <c r="M165" s="371" t="str">
        <f t="shared" si="22"/>
        <v/>
      </c>
      <c r="N165" s="64"/>
      <c r="O165" s="64"/>
      <c r="P165" s="64"/>
      <c r="Q165" s="64"/>
      <c r="R165" s="64"/>
    </row>
    <row r="166" spans="1:18" s="70" customFormat="1">
      <c r="A166" s="139">
        <v>155</v>
      </c>
      <c r="B166" s="140"/>
      <c r="C166" s="140"/>
      <c r="D166" s="140"/>
      <c r="E166" s="142"/>
      <c r="F166" s="16" t="str">
        <f t="shared" si="18"/>
        <v/>
      </c>
      <c r="H166" s="71"/>
      <c r="I166" s="64"/>
      <c r="J166" s="371" t="str">
        <f t="shared" si="19"/>
        <v/>
      </c>
      <c r="K166" s="371" t="str">
        <f t="shared" si="20"/>
        <v/>
      </c>
      <c r="L166" s="371" t="str">
        <f t="shared" si="21"/>
        <v/>
      </c>
      <c r="M166" s="371" t="str">
        <f t="shared" si="22"/>
        <v/>
      </c>
      <c r="N166" s="64"/>
      <c r="O166" s="64"/>
      <c r="P166" s="64"/>
      <c r="Q166" s="64"/>
      <c r="R166" s="64"/>
    </row>
    <row r="167" spans="1:18" s="70" customFormat="1">
      <c r="A167" s="139">
        <v>156</v>
      </c>
      <c r="B167" s="140"/>
      <c r="C167" s="140"/>
      <c r="D167" s="140"/>
      <c r="E167" s="142"/>
      <c r="F167" s="16" t="str">
        <f t="shared" si="18"/>
        <v/>
      </c>
      <c r="H167" s="71"/>
      <c r="I167" s="64"/>
      <c r="J167" s="371" t="str">
        <f t="shared" si="19"/>
        <v/>
      </c>
      <c r="K167" s="371" t="str">
        <f t="shared" si="20"/>
        <v/>
      </c>
      <c r="L167" s="371" t="str">
        <f t="shared" si="21"/>
        <v/>
      </c>
      <c r="M167" s="371" t="str">
        <f t="shared" si="22"/>
        <v/>
      </c>
      <c r="N167" s="64"/>
      <c r="O167" s="64"/>
      <c r="P167" s="64"/>
      <c r="Q167" s="64"/>
      <c r="R167" s="64"/>
    </row>
    <row r="168" spans="1:18" s="70" customFormat="1">
      <c r="A168" s="139">
        <v>157</v>
      </c>
      <c r="B168" s="140"/>
      <c r="C168" s="140"/>
      <c r="D168" s="140"/>
      <c r="E168" s="142"/>
      <c r="F168" s="16" t="str">
        <f t="shared" si="18"/>
        <v/>
      </c>
      <c r="H168" s="71"/>
      <c r="I168" s="64"/>
      <c r="J168" s="371" t="str">
        <f t="shared" si="19"/>
        <v/>
      </c>
      <c r="K168" s="371" t="str">
        <f t="shared" si="20"/>
        <v/>
      </c>
      <c r="L168" s="371" t="str">
        <f t="shared" si="21"/>
        <v/>
      </c>
      <c r="M168" s="371" t="str">
        <f t="shared" si="22"/>
        <v/>
      </c>
      <c r="N168" s="64"/>
      <c r="O168" s="64"/>
      <c r="P168" s="64"/>
      <c r="Q168" s="64"/>
      <c r="R168" s="64"/>
    </row>
    <row r="169" spans="1:18" s="70" customFormat="1">
      <c r="A169" s="139">
        <v>158</v>
      </c>
      <c r="B169" s="140"/>
      <c r="C169" s="140"/>
      <c r="D169" s="140"/>
      <c r="E169" s="142"/>
      <c r="F169" s="16" t="str">
        <f t="shared" si="18"/>
        <v/>
      </c>
      <c r="H169" s="71"/>
      <c r="I169" s="64"/>
      <c r="J169" s="371" t="str">
        <f t="shared" si="19"/>
        <v/>
      </c>
      <c r="K169" s="371" t="str">
        <f t="shared" si="20"/>
        <v/>
      </c>
      <c r="L169" s="371" t="str">
        <f t="shared" si="21"/>
        <v/>
      </c>
      <c r="M169" s="371" t="str">
        <f t="shared" si="22"/>
        <v/>
      </c>
      <c r="N169" s="64"/>
      <c r="O169" s="64"/>
      <c r="P169" s="64"/>
      <c r="Q169" s="64"/>
      <c r="R169" s="64"/>
    </row>
    <row r="170" spans="1:18" s="70" customFormat="1">
      <c r="A170" s="139">
        <v>159</v>
      </c>
      <c r="B170" s="140"/>
      <c r="C170" s="140"/>
      <c r="D170" s="140"/>
      <c r="E170" s="142"/>
      <c r="F170" s="16" t="str">
        <f t="shared" si="18"/>
        <v/>
      </c>
      <c r="H170" s="71"/>
      <c r="I170" s="64"/>
      <c r="J170" s="371" t="str">
        <f t="shared" si="19"/>
        <v/>
      </c>
      <c r="K170" s="371" t="str">
        <f t="shared" si="20"/>
        <v/>
      </c>
      <c r="L170" s="371" t="str">
        <f t="shared" si="21"/>
        <v/>
      </c>
      <c r="M170" s="371" t="str">
        <f t="shared" si="22"/>
        <v/>
      </c>
      <c r="N170" s="64"/>
      <c r="O170" s="64"/>
      <c r="P170" s="64"/>
      <c r="Q170" s="64"/>
      <c r="R170" s="64"/>
    </row>
    <row r="171" spans="1:18" s="70" customFormat="1">
      <c r="A171" s="139">
        <v>160</v>
      </c>
      <c r="B171" s="140"/>
      <c r="C171" s="140"/>
      <c r="D171" s="140"/>
      <c r="E171" s="142"/>
      <c r="F171" s="16" t="str">
        <f t="shared" si="18"/>
        <v/>
      </c>
      <c r="H171" s="71"/>
      <c r="I171" s="64"/>
      <c r="J171" s="371" t="str">
        <f t="shared" si="19"/>
        <v/>
      </c>
      <c r="K171" s="371" t="str">
        <f t="shared" si="20"/>
        <v/>
      </c>
      <c r="L171" s="371" t="str">
        <f t="shared" si="21"/>
        <v/>
      </c>
      <c r="M171" s="371" t="str">
        <f t="shared" si="22"/>
        <v/>
      </c>
      <c r="N171" s="64"/>
      <c r="O171" s="64"/>
      <c r="P171" s="64"/>
      <c r="Q171" s="64"/>
      <c r="R171" s="64"/>
    </row>
    <row r="172" spans="1:18" s="70" customFormat="1">
      <c r="A172" s="139">
        <v>161</v>
      </c>
      <c r="B172" s="140"/>
      <c r="C172" s="140"/>
      <c r="D172" s="140"/>
      <c r="E172" s="142"/>
      <c r="F172" s="16" t="str">
        <f t="shared" si="18"/>
        <v/>
      </c>
      <c r="H172" s="71"/>
      <c r="I172" s="64"/>
      <c r="J172" s="371" t="str">
        <f t="shared" si="19"/>
        <v/>
      </c>
      <c r="K172" s="371" t="str">
        <f t="shared" si="20"/>
        <v/>
      </c>
      <c r="L172" s="371" t="str">
        <f t="shared" si="21"/>
        <v/>
      </c>
      <c r="M172" s="371" t="str">
        <f t="shared" si="22"/>
        <v/>
      </c>
      <c r="N172" s="64"/>
      <c r="O172" s="64"/>
      <c r="P172" s="64"/>
      <c r="Q172" s="64"/>
      <c r="R172" s="64"/>
    </row>
    <row r="173" spans="1:18" s="70" customFormat="1">
      <c r="A173" s="139">
        <v>162</v>
      </c>
      <c r="B173" s="140"/>
      <c r="C173" s="140"/>
      <c r="D173" s="140"/>
      <c r="E173" s="142"/>
      <c r="F173" s="16" t="str">
        <f t="shared" si="18"/>
        <v/>
      </c>
      <c r="H173" s="71"/>
      <c r="I173" s="64"/>
      <c r="J173" s="371" t="str">
        <f t="shared" si="19"/>
        <v/>
      </c>
      <c r="K173" s="371" t="str">
        <f t="shared" si="20"/>
        <v/>
      </c>
      <c r="L173" s="371" t="str">
        <f t="shared" si="21"/>
        <v/>
      </c>
      <c r="M173" s="371" t="str">
        <f t="shared" si="22"/>
        <v/>
      </c>
      <c r="N173" s="64"/>
      <c r="O173" s="64"/>
      <c r="P173" s="64"/>
      <c r="Q173" s="64"/>
      <c r="R173" s="64"/>
    </row>
    <row r="174" spans="1:18" s="70" customFormat="1">
      <c r="A174" s="139">
        <v>163</v>
      </c>
      <c r="B174" s="140"/>
      <c r="C174" s="140"/>
      <c r="D174" s="140"/>
      <c r="E174" s="142"/>
      <c r="F174" s="16" t="str">
        <f t="shared" si="18"/>
        <v/>
      </c>
      <c r="H174" s="71"/>
      <c r="I174" s="64"/>
      <c r="J174" s="371" t="str">
        <f t="shared" si="19"/>
        <v/>
      </c>
      <c r="K174" s="371" t="str">
        <f t="shared" si="20"/>
        <v/>
      </c>
      <c r="L174" s="371" t="str">
        <f t="shared" si="21"/>
        <v/>
      </c>
      <c r="M174" s="371" t="str">
        <f t="shared" si="22"/>
        <v/>
      </c>
      <c r="N174" s="64"/>
      <c r="O174" s="64"/>
      <c r="P174" s="64"/>
      <c r="Q174" s="64"/>
      <c r="R174" s="64"/>
    </row>
    <row r="175" spans="1:18" s="70" customFormat="1">
      <c r="A175" s="139">
        <v>164</v>
      </c>
      <c r="B175" s="140"/>
      <c r="C175" s="140"/>
      <c r="D175" s="140"/>
      <c r="E175" s="142"/>
      <c r="F175" s="16" t="str">
        <f t="shared" si="18"/>
        <v/>
      </c>
      <c r="H175" s="71"/>
      <c r="I175" s="64"/>
      <c r="J175" s="371" t="str">
        <f t="shared" si="19"/>
        <v/>
      </c>
      <c r="K175" s="371" t="str">
        <f t="shared" si="20"/>
        <v/>
      </c>
      <c r="L175" s="371" t="str">
        <f t="shared" si="21"/>
        <v/>
      </c>
      <c r="M175" s="371" t="str">
        <f t="shared" si="22"/>
        <v/>
      </c>
      <c r="N175" s="64"/>
      <c r="O175" s="64"/>
      <c r="P175" s="64"/>
      <c r="Q175" s="64"/>
      <c r="R175" s="64"/>
    </row>
    <row r="176" spans="1:18" s="70" customFormat="1">
      <c r="A176" s="139">
        <v>165</v>
      </c>
      <c r="B176" s="140"/>
      <c r="C176" s="140"/>
      <c r="D176" s="140"/>
      <c r="E176" s="142"/>
      <c r="F176" s="16" t="str">
        <f t="shared" si="18"/>
        <v/>
      </c>
      <c r="H176" s="71"/>
      <c r="I176" s="64"/>
      <c r="J176" s="371" t="str">
        <f t="shared" si="19"/>
        <v/>
      </c>
      <c r="K176" s="371" t="str">
        <f t="shared" si="20"/>
        <v/>
      </c>
      <c r="L176" s="371" t="str">
        <f t="shared" si="21"/>
        <v/>
      </c>
      <c r="M176" s="371" t="str">
        <f t="shared" si="22"/>
        <v/>
      </c>
      <c r="N176" s="64"/>
      <c r="O176" s="64"/>
      <c r="P176" s="64"/>
      <c r="Q176" s="64"/>
      <c r="R176" s="64"/>
    </row>
    <row r="177" spans="1:18" s="70" customFormat="1">
      <c r="A177" s="139">
        <v>166</v>
      </c>
      <c r="B177" s="140"/>
      <c r="C177" s="140"/>
      <c r="D177" s="140"/>
      <c r="E177" s="142"/>
      <c r="F177" s="16" t="str">
        <f t="shared" si="18"/>
        <v/>
      </c>
      <c r="H177" s="71"/>
      <c r="I177" s="64"/>
      <c r="J177" s="371" t="str">
        <f t="shared" si="19"/>
        <v/>
      </c>
      <c r="K177" s="371" t="str">
        <f t="shared" si="20"/>
        <v/>
      </c>
      <c r="L177" s="371" t="str">
        <f t="shared" si="21"/>
        <v/>
      </c>
      <c r="M177" s="371" t="str">
        <f t="shared" si="22"/>
        <v/>
      </c>
      <c r="N177" s="64"/>
      <c r="O177" s="64"/>
      <c r="P177" s="64"/>
      <c r="Q177" s="64"/>
      <c r="R177" s="64"/>
    </row>
    <row r="178" spans="1:18" s="70" customFormat="1">
      <c r="A178" s="139">
        <v>167</v>
      </c>
      <c r="B178" s="140"/>
      <c r="C178" s="140"/>
      <c r="D178" s="140"/>
      <c r="E178" s="142"/>
      <c r="F178" s="16" t="str">
        <f t="shared" si="18"/>
        <v/>
      </c>
      <c r="H178" s="71"/>
      <c r="I178" s="64"/>
      <c r="J178" s="371" t="str">
        <f t="shared" si="19"/>
        <v/>
      </c>
      <c r="K178" s="371" t="str">
        <f t="shared" si="20"/>
        <v/>
      </c>
      <c r="L178" s="371" t="str">
        <f t="shared" si="21"/>
        <v/>
      </c>
      <c r="M178" s="371" t="str">
        <f t="shared" si="22"/>
        <v/>
      </c>
      <c r="N178" s="64"/>
      <c r="O178" s="64"/>
      <c r="P178" s="64"/>
      <c r="Q178" s="64"/>
      <c r="R178" s="64"/>
    </row>
    <row r="179" spans="1:18" s="70" customFormat="1">
      <c r="A179" s="139">
        <v>168</v>
      </c>
      <c r="B179" s="140"/>
      <c r="C179" s="140"/>
      <c r="D179" s="140"/>
      <c r="E179" s="142"/>
      <c r="F179" s="16" t="str">
        <f t="shared" si="18"/>
        <v/>
      </c>
      <c r="H179" s="71"/>
      <c r="I179" s="64"/>
      <c r="J179" s="371" t="str">
        <f t="shared" si="19"/>
        <v/>
      </c>
      <c r="K179" s="371" t="str">
        <f t="shared" si="20"/>
        <v/>
      </c>
      <c r="L179" s="371" t="str">
        <f t="shared" si="21"/>
        <v/>
      </c>
      <c r="M179" s="371" t="str">
        <f t="shared" si="22"/>
        <v/>
      </c>
      <c r="N179" s="64"/>
      <c r="O179" s="64"/>
      <c r="P179" s="64"/>
      <c r="Q179" s="64"/>
      <c r="R179" s="64"/>
    </row>
    <row r="180" spans="1:18" s="70" customFormat="1">
      <c r="A180" s="139">
        <v>169</v>
      </c>
      <c r="B180" s="140"/>
      <c r="C180" s="140"/>
      <c r="D180" s="140"/>
      <c r="E180" s="142"/>
      <c r="F180" s="16" t="str">
        <f t="shared" si="18"/>
        <v/>
      </c>
      <c r="H180" s="71"/>
      <c r="I180" s="64"/>
      <c r="J180" s="371" t="str">
        <f t="shared" si="19"/>
        <v/>
      </c>
      <c r="K180" s="371" t="str">
        <f t="shared" si="20"/>
        <v/>
      </c>
      <c r="L180" s="371" t="str">
        <f t="shared" si="21"/>
        <v/>
      </c>
      <c r="M180" s="371" t="str">
        <f t="shared" si="22"/>
        <v/>
      </c>
      <c r="N180" s="64"/>
      <c r="O180" s="64"/>
      <c r="P180" s="64"/>
      <c r="Q180" s="64"/>
      <c r="R180" s="64"/>
    </row>
    <row r="181" spans="1:18" s="70" customFormat="1">
      <c r="A181" s="139">
        <v>170</v>
      </c>
      <c r="B181" s="140"/>
      <c r="C181" s="140"/>
      <c r="D181" s="140"/>
      <c r="E181" s="142"/>
      <c r="F181" s="16" t="str">
        <f t="shared" si="18"/>
        <v/>
      </c>
      <c r="H181" s="71"/>
      <c r="I181" s="64"/>
      <c r="J181" s="371" t="str">
        <f t="shared" si="19"/>
        <v/>
      </c>
      <c r="K181" s="371" t="str">
        <f t="shared" si="20"/>
        <v/>
      </c>
      <c r="L181" s="371" t="str">
        <f t="shared" si="21"/>
        <v/>
      </c>
      <c r="M181" s="371" t="str">
        <f t="shared" si="22"/>
        <v/>
      </c>
      <c r="N181" s="64"/>
      <c r="O181" s="64"/>
      <c r="P181" s="64"/>
      <c r="Q181" s="64"/>
      <c r="R181" s="64"/>
    </row>
    <row r="182" spans="1:18" s="70" customFormat="1">
      <c r="A182" s="139">
        <v>171</v>
      </c>
      <c r="B182" s="140"/>
      <c r="C182" s="140"/>
      <c r="D182" s="140"/>
      <c r="E182" s="142"/>
      <c r="F182" s="16" t="str">
        <f t="shared" si="18"/>
        <v/>
      </c>
      <c r="H182" s="71"/>
      <c r="I182" s="64"/>
      <c r="J182" s="371" t="str">
        <f t="shared" si="19"/>
        <v/>
      </c>
      <c r="K182" s="371" t="str">
        <f t="shared" si="20"/>
        <v/>
      </c>
      <c r="L182" s="371" t="str">
        <f t="shared" si="21"/>
        <v/>
      </c>
      <c r="M182" s="371" t="str">
        <f t="shared" si="22"/>
        <v/>
      </c>
      <c r="N182" s="64"/>
      <c r="O182" s="64"/>
      <c r="P182" s="64"/>
      <c r="Q182" s="64"/>
      <c r="R182" s="64"/>
    </row>
    <row r="183" spans="1:18" s="70" customFormat="1">
      <c r="A183" s="139">
        <v>172</v>
      </c>
      <c r="B183" s="140"/>
      <c r="C183" s="140"/>
      <c r="D183" s="140"/>
      <c r="E183" s="142"/>
      <c r="F183" s="16" t="str">
        <f t="shared" si="18"/>
        <v/>
      </c>
      <c r="H183" s="71"/>
      <c r="I183" s="64"/>
      <c r="J183" s="371" t="str">
        <f t="shared" si="19"/>
        <v/>
      </c>
      <c r="K183" s="371" t="str">
        <f t="shared" si="20"/>
        <v/>
      </c>
      <c r="L183" s="371" t="str">
        <f t="shared" si="21"/>
        <v/>
      </c>
      <c r="M183" s="371" t="str">
        <f t="shared" si="22"/>
        <v/>
      </c>
      <c r="N183" s="64"/>
      <c r="O183" s="64"/>
      <c r="P183" s="64"/>
      <c r="Q183" s="64"/>
      <c r="R183" s="64"/>
    </row>
    <row r="184" spans="1:18" s="70" customFormat="1">
      <c r="A184" s="139">
        <v>173</v>
      </c>
      <c r="B184" s="140"/>
      <c r="C184" s="140"/>
      <c r="D184" s="140"/>
      <c r="E184" s="142"/>
      <c r="F184" s="16" t="str">
        <f t="shared" si="18"/>
        <v/>
      </c>
      <c r="H184" s="71"/>
      <c r="I184" s="64"/>
      <c r="J184" s="371" t="str">
        <f t="shared" si="19"/>
        <v/>
      </c>
      <c r="K184" s="371" t="str">
        <f t="shared" si="20"/>
        <v/>
      </c>
      <c r="L184" s="371" t="str">
        <f t="shared" si="21"/>
        <v/>
      </c>
      <c r="M184" s="371" t="str">
        <f t="shared" si="22"/>
        <v/>
      </c>
      <c r="N184" s="64"/>
      <c r="O184" s="64"/>
      <c r="P184" s="64"/>
      <c r="Q184" s="64"/>
      <c r="R184" s="64"/>
    </row>
    <row r="185" spans="1:18" s="70" customFormat="1">
      <c r="A185" s="139">
        <v>174</v>
      </c>
      <c r="B185" s="140"/>
      <c r="C185" s="140"/>
      <c r="D185" s="140"/>
      <c r="E185" s="142"/>
      <c r="F185" s="16" t="str">
        <f t="shared" si="18"/>
        <v/>
      </c>
      <c r="H185" s="71"/>
      <c r="I185" s="64"/>
      <c r="J185" s="371" t="str">
        <f t="shared" si="19"/>
        <v/>
      </c>
      <c r="K185" s="371" t="str">
        <f t="shared" si="20"/>
        <v/>
      </c>
      <c r="L185" s="371" t="str">
        <f t="shared" si="21"/>
        <v/>
      </c>
      <c r="M185" s="371" t="str">
        <f t="shared" si="22"/>
        <v/>
      </c>
      <c r="N185" s="64"/>
      <c r="O185" s="64"/>
      <c r="P185" s="64"/>
      <c r="Q185" s="64"/>
      <c r="R185" s="64"/>
    </row>
    <row r="186" spans="1:18" s="70" customFormat="1">
      <c r="A186" s="139">
        <v>175</v>
      </c>
      <c r="B186" s="140"/>
      <c r="C186" s="140"/>
      <c r="D186" s="140"/>
      <c r="E186" s="142"/>
      <c r="F186" s="16" t="str">
        <f t="shared" si="18"/>
        <v/>
      </c>
      <c r="H186" s="71"/>
      <c r="I186" s="64"/>
      <c r="J186" s="371" t="str">
        <f t="shared" si="19"/>
        <v/>
      </c>
      <c r="K186" s="371" t="str">
        <f t="shared" si="20"/>
        <v/>
      </c>
      <c r="L186" s="371" t="str">
        <f t="shared" si="21"/>
        <v/>
      </c>
      <c r="M186" s="371" t="str">
        <f t="shared" si="22"/>
        <v/>
      </c>
      <c r="N186" s="64"/>
      <c r="O186" s="64"/>
      <c r="P186" s="64"/>
      <c r="Q186" s="64"/>
      <c r="R186" s="64"/>
    </row>
    <row r="187" spans="1:18" s="70" customFormat="1">
      <c r="A187" s="139">
        <v>176</v>
      </c>
      <c r="B187" s="140"/>
      <c r="C187" s="140"/>
      <c r="D187" s="140"/>
      <c r="E187" s="142"/>
      <c r="F187" s="16" t="str">
        <f t="shared" si="18"/>
        <v/>
      </c>
      <c r="H187" s="71"/>
      <c r="I187" s="64"/>
      <c r="J187" s="371" t="str">
        <f t="shared" si="19"/>
        <v/>
      </c>
      <c r="K187" s="371" t="str">
        <f t="shared" si="20"/>
        <v/>
      </c>
      <c r="L187" s="371" t="str">
        <f t="shared" si="21"/>
        <v/>
      </c>
      <c r="M187" s="371" t="str">
        <f t="shared" si="22"/>
        <v/>
      </c>
      <c r="N187" s="64"/>
      <c r="O187" s="64"/>
      <c r="P187" s="64"/>
      <c r="Q187" s="64"/>
      <c r="R187" s="64"/>
    </row>
    <row r="188" spans="1:18" s="70" customFormat="1">
      <c r="A188" s="139">
        <v>177</v>
      </c>
      <c r="B188" s="140"/>
      <c r="C188" s="140"/>
      <c r="D188" s="140"/>
      <c r="E188" s="142"/>
      <c r="F188" s="16" t="str">
        <f t="shared" si="18"/>
        <v/>
      </c>
      <c r="H188" s="71"/>
      <c r="I188" s="64"/>
      <c r="J188" s="371" t="str">
        <f t="shared" si="19"/>
        <v/>
      </c>
      <c r="K188" s="371" t="str">
        <f t="shared" si="20"/>
        <v/>
      </c>
      <c r="L188" s="371" t="str">
        <f t="shared" si="21"/>
        <v/>
      </c>
      <c r="M188" s="371" t="str">
        <f t="shared" si="22"/>
        <v/>
      </c>
      <c r="N188" s="64"/>
      <c r="O188" s="64"/>
      <c r="P188" s="64"/>
      <c r="Q188" s="64"/>
      <c r="R188" s="64"/>
    </row>
    <row r="189" spans="1:18" s="70" customFormat="1">
      <c r="A189" s="139">
        <v>178</v>
      </c>
      <c r="B189" s="140"/>
      <c r="C189" s="140"/>
      <c r="D189" s="140"/>
      <c r="E189" s="142"/>
      <c r="F189" s="16" t="str">
        <f t="shared" si="18"/>
        <v/>
      </c>
      <c r="H189" s="71"/>
      <c r="I189" s="64"/>
      <c r="J189" s="371" t="str">
        <f t="shared" si="19"/>
        <v/>
      </c>
      <c r="K189" s="371" t="str">
        <f t="shared" si="20"/>
        <v/>
      </c>
      <c r="L189" s="371" t="str">
        <f t="shared" si="21"/>
        <v/>
      </c>
      <c r="M189" s="371" t="str">
        <f t="shared" si="22"/>
        <v/>
      </c>
      <c r="N189" s="64"/>
      <c r="O189" s="64"/>
      <c r="P189" s="64"/>
      <c r="Q189" s="64"/>
      <c r="R189" s="64"/>
    </row>
    <row r="190" spans="1:18" s="70" customFormat="1">
      <c r="A190" s="139">
        <v>179</v>
      </c>
      <c r="B190" s="140"/>
      <c r="C190" s="140"/>
      <c r="D190" s="140"/>
      <c r="E190" s="142"/>
      <c r="F190" s="16" t="str">
        <f t="shared" si="18"/>
        <v/>
      </c>
      <c r="H190" s="71"/>
      <c r="I190" s="64"/>
      <c r="J190" s="371" t="str">
        <f t="shared" si="19"/>
        <v/>
      </c>
      <c r="K190" s="371" t="str">
        <f t="shared" si="20"/>
        <v/>
      </c>
      <c r="L190" s="371" t="str">
        <f t="shared" si="21"/>
        <v/>
      </c>
      <c r="M190" s="371" t="str">
        <f t="shared" si="22"/>
        <v/>
      </c>
      <c r="N190" s="64"/>
      <c r="O190" s="64"/>
      <c r="P190" s="64"/>
      <c r="Q190" s="64"/>
      <c r="R190" s="64"/>
    </row>
    <row r="191" spans="1:18" s="70" customFormat="1">
      <c r="A191" s="139">
        <v>180</v>
      </c>
      <c r="B191" s="140"/>
      <c r="C191" s="140"/>
      <c r="D191" s="140"/>
      <c r="E191" s="142"/>
      <c r="F191" s="16" t="str">
        <f t="shared" si="18"/>
        <v/>
      </c>
      <c r="H191" s="71"/>
      <c r="I191" s="64"/>
      <c r="J191" s="371" t="str">
        <f t="shared" si="19"/>
        <v/>
      </c>
      <c r="K191" s="371" t="str">
        <f t="shared" si="20"/>
        <v/>
      </c>
      <c r="L191" s="371" t="str">
        <f t="shared" si="21"/>
        <v/>
      </c>
      <c r="M191" s="371" t="str">
        <f t="shared" si="22"/>
        <v/>
      </c>
      <c r="N191" s="64"/>
      <c r="O191" s="64"/>
      <c r="P191" s="64"/>
      <c r="Q191" s="64"/>
      <c r="R191" s="64"/>
    </row>
    <row r="192" spans="1:18" s="70" customFormat="1">
      <c r="A192" s="139">
        <v>181</v>
      </c>
      <c r="B192" s="140"/>
      <c r="C192" s="140"/>
      <c r="D192" s="140"/>
      <c r="E192" s="142"/>
      <c r="F192" s="16" t="str">
        <f t="shared" si="18"/>
        <v/>
      </c>
      <c r="H192" s="71"/>
      <c r="I192" s="64"/>
      <c r="J192" s="371" t="str">
        <f t="shared" si="19"/>
        <v/>
      </c>
      <c r="K192" s="371" t="str">
        <f t="shared" si="20"/>
        <v/>
      </c>
      <c r="L192" s="371" t="str">
        <f t="shared" si="21"/>
        <v/>
      </c>
      <c r="M192" s="371" t="str">
        <f t="shared" si="22"/>
        <v/>
      </c>
      <c r="N192" s="64"/>
      <c r="O192" s="64"/>
      <c r="P192" s="64"/>
      <c r="Q192" s="64"/>
      <c r="R192" s="64"/>
    </row>
    <row r="193" spans="1:18" s="70" customFormat="1">
      <c r="A193" s="139">
        <v>182</v>
      </c>
      <c r="B193" s="140"/>
      <c r="C193" s="140"/>
      <c r="D193" s="140"/>
      <c r="E193" s="142"/>
      <c r="F193" s="16" t="str">
        <f t="shared" si="18"/>
        <v/>
      </c>
      <c r="H193" s="71"/>
      <c r="I193" s="64"/>
      <c r="J193" s="371" t="str">
        <f t="shared" si="19"/>
        <v/>
      </c>
      <c r="K193" s="371" t="str">
        <f t="shared" si="20"/>
        <v/>
      </c>
      <c r="L193" s="371" t="str">
        <f t="shared" si="21"/>
        <v/>
      </c>
      <c r="M193" s="371" t="str">
        <f t="shared" si="22"/>
        <v/>
      </c>
      <c r="N193" s="64"/>
      <c r="O193" s="64"/>
      <c r="P193" s="64"/>
      <c r="Q193" s="64"/>
      <c r="R193" s="64"/>
    </row>
    <row r="194" spans="1:18" s="70" customFormat="1">
      <c r="A194" s="139">
        <v>183</v>
      </c>
      <c r="B194" s="140"/>
      <c r="C194" s="140"/>
      <c r="D194" s="140"/>
      <c r="E194" s="142"/>
      <c r="F194" s="16" t="str">
        <f t="shared" si="18"/>
        <v/>
      </c>
      <c r="H194" s="71"/>
      <c r="I194" s="64"/>
      <c r="J194" s="371" t="str">
        <f t="shared" si="19"/>
        <v/>
      </c>
      <c r="K194" s="371" t="str">
        <f t="shared" si="20"/>
        <v/>
      </c>
      <c r="L194" s="371" t="str">
        <f t="shared" si="21"/>
        <v/>
      </c>
      <c r="M194" s="371" t="str">
        <f t="shared" si="22"/>
        <v/>
      </c>
      <c r="N194" s="64"/>
      <c r="O194" s="64"/>
      <c r="P194" s="64"/>
      <c r="Q194" s="64"/>
      <c r="R194" s="64"/>
    </row>
    <row r="195" spans="1:18" s="70" customFormat="1">
      <c r="A195" s="139">
        <v>184</v>
      </c>
      <c r="B195" s="140"/>
      <c r="C195" s="140"/>
      <c r="D195" s="140"/>
      <c r="E195" s="142"/>
      <c r="F195" s="16" t="str">
        <f t="shared" si="18"/>
        <v/>
      </c>
      <c r="H195" s="71"/>
      <c r="I195" s="64"/>
      <c r="J195" s="371" t="str">
        <f t="shared" si="19"/>
        <v/>
      </c>
      <c r="K195" s="371" t="str">
        <f t="shared" si="20"/>
        <v/>
      </c>
      <c r="L195" s="371" t="str">
        <f t="shared" si="21"/>
        <v/>
      </c>
      <c r="M195" s="371" t="str">
        <f t="shared" si="22"/>
        <v/>
      </c>
      <c r="N195" s="64"/>
      <c r="O195" s="64"/>
      <c r="P195" s="64"/>
      <c r="Q195" s="64"/>
      <c r="R195" s="64"/>
    </row>
    <row r="196" spans="1:18" s="70" customFormat="1">
      <c r="A196" s="139">
        <v>185</v>
      </c>
      <c r="B196" s="140"/>
      <c r="C196" s="140"/>
      <c r="D196" s="140"/>
      <c r="E196" s="142"/>
      <c r="F196" s="16" t="str">
        <f t="shared" si="18"/>
        <v/>
      </c>
      <c r="H196" s="71"/>
      <c r="I196" s="64"/>
      <c r="J196" s="371" t="str">
        <f t="shared" si="19"/>
        <v/>
      </c>
      <c r="K196" s="371" t="str">
        <f t="shared" si="20"/>
        <v/>
      </c>
      <c r="L196" s="371" t="str">
        <f t="shared" si="21"/>
        <v/>
      </c>
      <c r="M196" s="371" t="str">
        <f t="shared" si="22"/>
        <v/>
      </c>
      <c r="N196" s="64"/>
      <c r="O196" s="64"/>
      <c r="P196" s="64"/>
      <c r="Q196" s="64"/>
      <c r="R196" s="64"/>
    </row>
    <row r="197" spans="1:18" s="70" customFormat="1">
      <c r="A197" s="139">
        <v>186</v>
      </c>
      <c r="B197" s="140"/>
      <c r="C197" s="140"/>
      <c r="D197" s="140"/>
      <c r="E197" s="142"/>
      <c r="F197" s="16" t="str">
        <f t="shared" si="18"/>
        <v/>
      </c>
      <c r="H197" s="71"/>
      <c r="I197" s="64"/>
      <c r="J197" s="371" t="str">
        <f t="shared" si="19"/>
        <v/>
      </c>
      <c r="K197" s="371" t="str">
        <f t="shared" si="20"/>
        <v/>
      </c>
      <c r="L197" s="371" t="str">
        <f t="shared" si="21"/>
        <v/>
      </c>
      <c r="M197" s="371" t="str">
        <f t="shared" si="22"/>
        <v/>
      </c>
      <c r="N197" s="64"/>
      <c r="O197" s="64"/>
      <c r="P197" s="64"/>
      <c r="Q197" s="64"/>
      <c r="R197" s="64"/>
    </row>
    <row r="198" spans="1:18" s="70" customFormat="1">
      <c r="A198" s="139">
        <v>187</v>
      </c>
      <c r="B198" s="140"/>
      <c r="C198" s="140"/>
      <c r="D198" s="140"/>
      <c r="E198" s="142"/>
      <c r="F198" s="16" t="str">
        <f t="shared" si="18"/>
        <v/>
      </c>
      <c r="H198" s="71"/>
      <c r="I198" s="64"/>
      <c r="J198" s="371" t="str">
        <f t="shared" si="19"/>
        <v/>
      </c>
      <c r="K198" s="371" t="str">
        <f t="shared" si="20"/>
        <v/>
      </c>
      <c r="L198" s="371" t="str">
        <f t="shared" si="21"/>
        <v/>
      </c>
      <c r="M198" s="371" t="str">
        <f t="shared" si="22"/>
        <v/>
      </c>
      <c r="N198" s="64"/>
      <c r="O198" s="64"/>
      <c r="P198" s="64"/>
      <c r="Q198" s="64"/>
      <c r="R198" s="64"/>
    </row>
    <row r="199" spans="1:18" s="70" customFormat="1">
      <c r="A199" s="139">
        <v>188</v>
      </c>
      <c r="B199" s="140"/>
      <c r="C199" s="140"/>
      <c r="D199" s="140"/>
      <c r="E199" s="142"/>
      <c r="F199" s="16" t="str">
        <f t="shared" si="18"/>
        <v/>
      </c>
      <c r="H199" s="71"/>
      <c r="I199" s="64"/>
      <c r="J199" s="371" t="str">
        <f t="shared" si="19"/>
        <v/>
      </c>
      <c r="K199" s="371" t="str">
        <f t="shared" si="20"/>
        <v/>
      </c>
      <c r="L199" s="371" t="str">
        <f t="shared" si="21"/>
        <v/>
      </c>
      <c r="M199" s="371" t="str">
        <f t="shared" si="22"/>
        <v/>
      </c>
      <c r="N199" s="64"/>
      <c r="O199" s="64"/>
      <c r="P199" s="64"/>
      <c r="Q199" s="64"/>
      <c r="R199" s="64"/>
    </row>
    <row r="200" spans="1:18" s="70" customFormat="1">
      <c r="A200" s="139">
        <v>189</v>
      </c>
      <c r="B200" s="140"/>
      <c r="C200" s="140"/>
      <c r="D200" s="140"/>
      <c r="E200" s="142"/>
      <c r="F200" s="16" t="str">
        <f t="shared" si="18"/>
        <v/>
      </c>
      <c r="H200" s="71"/>
      <c r="I200" s="64"/>
      <c r="J200" s="371" t="str">
        <f t="shared" si="19"/>
        <v/>
      </c>
      <c r="K200" s="371" t="str">
        <f t="shared" si="20"/>
        <v/>
      </c>
      <c r="L200" s="371" t="str">
        <f t="shared" si="21"/>
        <v/>
      </c>
      <c r="M200" s="371" t="str">
        <f t="shared" si="22"/>
        <v/>
      </c>
      <c r="N200" s="64"/>
      <c r="O200" s="64"/>
      <c r="P200" s="64"/>
      <c r="Q200" s="64"/>
      <c r="R200" s="64"/>
    </row>
    <row r="201" spans="1:18" s="70" customFormat="1">
      <c r="A201" s="139">
        <v>190</v>
      </c>
      <c r="B201" s="140"/>
      <c r="C201" s="140"/>
      <c r="D201" s="140"/>
      <c r="E201" s="142"/>
      <c r="F201" s="16" t="str">
        <f t="shared" si="18"/>
        <v/>
      </c>
      <c r="H201" s="71"/>
      <c r="I201" s="64"/>
      <c r="J201" s="371" t="str">
        <f t="shared" si="19"/>
        <v/>
      </c>
      <c r="K201" s="371" t="str">
        <f t="shared" si="20"/>
        <v/>
      </c>
      <c r="L201" s="371" t="str">
        <f t="shared" si="21"/>
        <v/>
      </c>
      <c r="M201" s="371" t="str">
        <f t="shared" si="22"/>
        <v/>
      </c>
      <c r="N201" s="64"/>
      <c r="O201" s="64"/>
      <c r="P201" s="64"/>
      <c r="Q201" s="64"/>
      <c r="R201" s="64"/>
    </row>
    <row r="202" spans="1:18" s="70" customFormat="1">
      <c r="A202" s="139">
        <v>191</v>
      </c>
      <c r="B202" s="140"/>
      <c r="C202" s="140"/>
      <c r="D202" s="140"/>
      <c r="E202" s="142"/>
      <c r="F202" s="16" t="str">
        <f t="shared" si="18"/>
        <v/>
      </c>
      <c r="H202" s="71"/>
      <c r="I202" s="64"/>
      <c r="J202" s="371" t="str">
        <f t="shared" si="19"/>
        <v/>
      </c>
      <c r="K202" s="371" t="str">
        <f t="shared" si="20"/>
        <v/>
      </c>
      <c r="L202" s="371" t="str">
        <f t="shared" si="21"/>
        <v/>
      </c>
      <c r="M202" s="371" t="str">
        <f t="shared" si="22"/>
        <v/>
      </c>
      <c r="N202" s="64"/>
      <c r="O202" s="64"/>
      <c r="P202" s="64"/>
      <c r="Q202" s="64"/>
      <c r="R202" s="64"/>
    </row>
    <row r="203" spans="1:18" s="70" customFormat="1">
      <c r="A203" s="139">
        <v>192</v>
      </c>
      <c r="B203" s="140"/>
      <c r="C203" s="140"/>
      <c r="D203" s="140"/>
      <c r="E203" s="142"/>
      <c r="F203" s="16" t="str">
        <f t="shared" si="18"/>
        <v/>
      </c>
      <c r="H203" s="71"/>
      <c r="I203" s="64"/>
      <c r="J203" s="371" t="str">
        <f t="shared" si="19"/>
        <v/>
      </c>
      <c r="K203" s="371" t="str">
        <f t="shared" si="20"/>
        <v/>
      </c>
      <c r="L203" s="371" t="str">
        <f t="shared" si="21"/>
        <v/>
      </c>
      <c r="M203" s="371" t="str">
        <f t="shared" si="22"/>
        <v/>
      </c>
      <c r="N203" s="64"/>
      <c r="O203" s="64"/>
      <c r="P203" s="64"/>
      <c r="Q203" s="64"/>
      <c r="R203" s="64"/>
    </row>
    <row r="204" spans="1:18" s="70" customFormat="1">
      <c r="A204" s="139">
        <v>193</v>
      </c>
      <c r="B204" s="140"/>
      <c r="C204" s="140"/>
      <c r="D204" s="140"/>
      <c r="E204" s="142"/>
      <c r="F204" s="16" t="str">
        <f t="shared" ref="F204:F261" si="23">IF(OR($B204="",,$E204&lt;an_initial,$E204&gt;an_final),"",G204*(HLOOKUP(D204,iii6punctaje,2,FALSE)))</f>
        <v/>
      </c>
      <c r="H204" s="71"/>
      <c r="I204" s="64"/>
      <c r="J204" s="371" t="str">
        <f t="shared" ref="J204:J261" si="24">IF(OR($B204="",,$E204&lt;an_initial,$E204&gt;an_final),"",G204*(HLOOKUP(D204,iii6punctaje,2,FALSE))*COUNTIF(D204,$J$7))</f>
        <v/>
      </c>
      <c r="K204" s="371" t="str">
        <f t="shared" ref="K204:K261" si="25">IF(OR($B204="",,$E204&lt;an_initial,$E204&gt;an_final),"",G204*(HLOOKUP(D204,iii6punctaje,2,FALSE))*COUNTIF(D204,$K$7))</f>
        <v/>
      </c>
      <c r="L204" s="371" t="str">
        <f t="shared" ref="L204:L261" si="26">IF(OR($B204="",,$E204&lt;an_initial,$E204&gt;an_final),"",G204*(HLOOKUP(D204,iii6punctaje,2,FALSE))*COUNTIF(D204,$L$7))</f>
        <v/>
      </c>
      <c r="M204" s="371" t="str">
        <f t="shared" ref="M204:M261" si="27">IF(OR($B204="",,$E204&lt;an_initial,$E204&gt;an_final),"",G204*(HLOOKUP(D204,iii6punctaje,2,FALSE))*COUNTIF(D204,$M$7))</f>
        <v/>
      </c>
      <c r="N204" s="64"/>
      <c r="O204" s="64"/>
      <c r="P204" s="64"/>
      <c r="Q204" s="64"/>
      <c r="R204" s="64"/>
    </row>
    <row r="205" spans="1:18" s="70" customFormat="1">
      <c r="A205" s="139">
        <v>194</v>
      </c>
      <c r="B205" s="140"/>
      <c r="C205" s="140"/>
      <c r="D205" s="140"/>
      <c r="E205" s="142"/>
      <c r="F205" s="16" t="str">
        <f t="shared" si="23"/>
        <v/>
      </c>
      <c r="H205" s="71"/>
      <c r="I205" s="64"/>
      <c r="J205" s="371" t="str">
        <f t="shared" si="24"/>
        <v/>
      </c>
      <c r="K205" s="371" t="str">
        <f t="shared" si="25"/>
        <v/>
      </c>
      <c r="L205" s="371" t="str">
        <f t="shared" si="26"/>
        <v/>
      </c>
      <c r="M205" s="371" t="str">
        <f t="shared" si="27"/>
        <v/>
      </c>
      <c r="N205" s="64"/>
      <c r="O205" s="64"/>
      <c r="P205" s="64"/>
      <c r="Q205" s="64"/>
      <c r="R205" s="64"/>
    </row>
    <row r="206" spans="1:18" s="70" customFormat="1">
      <c r="A206" s="139">
        <v>195</v>
      </c>
      <c r="B206" s="140"/>
      <c r="C206" s="140"/>
      <c r="D206" s="140"/>
      <c r="E206" s="142"/>
      <c r="F206" s="16" t="str">
        <f t="shared" si="23"/>
        <v/>
      </c>
      <c r="H206" s="71"/>
      <c r="I206" s="64"/>
      <c r="J206" s="371" t="str">
        <f t="shared" si="24"/>
        <v/>
      </c>
      <c r="K206" s="371" t="str">
        <f t="shared" si="25"/>
        <v/>
      </c>
      <c r="L206" s="371" t="str">
        <f t="shared" si="26"/>
        <v/>
      </c>
      <c r="M206" s="371" t="str">
        <f t="shared" si="27"/>
        <v/>
      </c>
      <c r="N206" s="64"/>
      <c r="O206" s="64"/>
      <c r="P206" s="64"/>
      <c r="Q206" s="64"/>
      <c r="R206" s="64"/>
    </row>
    <row r="207" spans="1:18" s="70" customFormat="1">
      <c r="A207" s="139">
        <v>196</v>
      </c>
      <c r="B207" s="140"/>
      <c r="C207" s="140"/>
      <c r="D207" s="140"/>
      <c r="E207" s="142"/>
      <c r="F207" s="16" t="str">
        <f t="shared" si="23"/>
        <v/>
      </c>
      <c r="H207" s="71"/>
      <c r="I207" s="64"/>
      <c r="J207" s="371" t="str">
        <f t="shared" si="24"/>
        <v/>
      </c>
      <c r="K207" s="371" t="str">
        <f t="shared" si="25"/>
        <v/>
      </c>
      <c r="L207" s="371" t="str">
        <f t="shared" si="26"/>
        <v/>
      </c>
      <c r="M207" s="371" t="str">
        <f t="shared" si="27"/>
        <v/>
      </c>
      <c r="N207" s="64"/>
      <c r="O207" s="64"/>
      <c r="P207" s="64"/>
      <c r="Q207" s="64"/>
      <c r="R207" s="64"/>
    </row>
    <row r="208" spans="1:18" s="70" customFormat="1">
      <c r="A208" s="139">
        <v>197</v>
      </c>
      <c r="B208" s="140"/>
      <c r="C208" s="140"/>
      <c r="D208" s="140"/>
      <c r="E208" s="142"/>
      <c r="F208" s="16" t="str">
        <f t="shared" si="23"/>
        <v/>
      </c>
      <c r="H208" s="71"/>
      <c r="I208" s="64"/>
      <c r="J208" s="371" t="str">
        <f t="shared" si="24"/>
        <v/>
      </c>
      <c r="K208" s="371" t="str">
        <f t="shared" si="25"/>
        <v/>
      </c>
      <c r="L208" s="371" t="str">
        <f t="shared" si="26"/>
        <v/>
      </c>
      <c r="M208" s="371" t="str">
        <f t="shared" si="27"/>
        <v/>
      </c>
      <c r="N208" s="64"/>
      <c r="O208" s="64"/>
      <c r="P208" s="64"/>
      <c r="Q208" s="64"/>
      <c r="R208" s="64"/>
    </row>
    <row r="209" spans="1:18" s="70" customFormat="1">
      <c r="A209" s="139">
        <v>198</v>
      </c>
      <c r="B209" s="140"/>
      <c r="C209" s="140"/>
      <c r="D209" s="140"/>
      <c r="E209" s="142"/>
      <c r="F209" s="16" t="str">
        <f t="shared" si="23"/>
        <v/>
      </c>
      <c r="H209" s="71"/>
      <c r="I209" s="64"/>
      <c r="J209" s="371" t="str">
        <f t="shared" si="24"/>
        <v/>
      </c>
      <c r="K209" s="371" t="str">
        <f t="shared" si="25"/>
        <v/>
      </c>
      <c r="L209" s="371" t="str">
        <f t="shared" si="26"/>
        <v/>
      </c>
      <c r="M209" s="371" t="str">
        <f t="shared" si="27"/>
        <v/>
      </c>
      <c r="N209" s="64"/>
      <c r="O209" s="64"/>
      <c r="P209" s="64"/>
      <c r="Q209" s="64"/>
      <c r="R209" s="64"/>
    </row>
    <row r="210" spans="1:18" s="70" customFormat="1">
      <c r="A210" s="139">
        <v>199</v>
      </c>
      <c r="B210" s="140"/>
      <c r="C210" s="140"/>
      <c r="D210" s="140"/>
      <c r="E210" s="142"/>
      <c r="F210" s="16" t="str">
        <f t="shared" si="23"/>
        <v/>
      </c>
      <c r="H210" s="71"/>
      <c r="I210" s="64"/>
      <c r="J210" s="371" t="str">
        <f t="shared" si="24"/>
        <v/>
      </c>
      <c r="K210" s="371" t="str">
        <f t="shared" si="25"/>
        <v/>
      </c>
      <c r="L210" s="371" t="str">
        <f t="shared" si="26"/>
        <v/>
      </c>
      <c r="M210" s="371" t="str">
        <f t="shared" si="27"/>
        <v/>
      </c>
      <c r="N210" s="64"/>
      <c r="O210" s="64"/>
      <c r="P210" s="64"/>
      <c r="Q210" s="64"/>
      <c r="R210" s="64"/>
    </row>
    <row r="211" spans="1:18" s="70" customFormat="1">
      <c r="A211" s="139">
        <v>200</v>
      </c>
      <c r="B211" s="140"/>
      <c r="C211" s="140"/>
      <c r="D211" s="140"/>
      <c r="E211" s="142"/>
      <c r="F211" s="16" t="str">
        <f t="shared" si="23"/>
        <v/>
      </c>
      <c r="H211" s="71"/>
      <c r="I211" s="64"/>
      <c r="J211" s="371" t="str">
        <f t="shared" si="24"/>
        <v/>
      </c>
      <c r="K211" s="371" t="str">
        <f t="shared" si="25"/>
        <v/>
      </c>
      <c r="L211" s="371" t="str">
        <f t="shared" si="26"/>
        <v/>
      </c>
      <c r="M211" s="371" t="str">
        <f t="shared" si="27"/>
        <v/>
      </c>
      <c r="N211" s="64"/>
      <c r="O211" s="64"/>
      <c r="P211" s="64"/>
      <c r="Q211" s="64"/>
      <c r="R211" s="64"/>
    </row>
    <row r="212" spans="1:18" s="70" customFormat="1">
      <c r="A212" s="139">
        <v>201</v>
      </c>
      <c r="B212" s="140"/>
      <c r="C212" s="140"/>
      <c r="D212" s="140"/>
      <c r="E212" s="142"/>
      <c r="F212" s="16" t="str">
        <f t="shared" si="23"/>
        <v/>
      </c>
      <c r="H212" s="71"/>
      <c r="I212" s="64"/>
      <c r="J212" s="371" t="str">
        <f t="shared" si="24"/>
        <v/>
      </c>
      <c r="K212" s="371" t="str">
        <f t="shared" si="25"/>
        <v/>
      </c>
      <c r="L212" s="371" t="str">
        <f t="shared" si="26"/>
        <v/>
      </c>
      <c r="M212" s="371" t="str">
        <f t="shared" si="27"/>
        <v/>
      </c>
      <c r="N212" s="64"/>
      <c r="O212" s="64"/>
      <c r="P212" s="64"/>
      <c r="Q212" s="64"/>
      <c r="R212" s="64"/>
    </row>
    <row r="213" spans="1:18" s="70" customFormat="1">
      <c r="A213" s="139">
        <v>202</v>
      </c>
      <c r="B213" s="140"/>
      <c r="C213" s="140"/>
      <c r="D213" s="140"/>
      <c r="E213" s="142"/>
      <c r="F213" s="16" t="str">
        <f t="shared" si="23"/>
        <v/>
      </c>
      <c r="H213" s="71"/>
      <c r="I213" s="64"/>
      <c r="J213" s="371" t="str">
        <f t="shared" si="24"/>
        <v/>
      </c>
      <c r="K213" s="371" t="str">
        <f t="shared" si="25"/>
        <v/>
      </c>
      <c r="L213" s="371" t="str">
        <f t="shared" si="26"/>
        <v/>
      </c>
      <c r="M213" s="371" t="str">
        <f t="shared" si="27"/>
        <v/>
      </c>
      <c r="N213" s="64"/>
      <c r="O213" s="64"/>
      <c r="P213" s="64"/>
      <c r="Q213" s="64"/>
      <c r="R213" s="64"/>
    </row>
    <row r="214" spans="1:18" s="70" customFormat="1">
      <c r="A214" s="139">
        <v>203</v>
      </c>
      <c r="B214" s="140"/>
      <c r="C214" s="140"/>
      <c r="D214" s="140"/>
      <c r="E214" s="142"/>
      <c r="F214" s="16" t="str">
        <f t="shared" si="23"/>
        <v/>
      </c>
      <c r="H214" s="71"/>
      <c r="I214" s="64"/>
      <c r="J214" s="371" t="str">
        <f t="shared" si="24"/>
        <v/>
      </c>
      <c r="K214" s="371" t="str">
        <f t="shared" si="25"/>
        <v/>
      </c>
      <c r="L214" s="371" t="str">
        <f t="shared" si="26"/>
        <v/>
      </c>
      <c r="M214" s="371" t="str">
        <f t="shared" si="27"/>
        <v/>
      </c>
      <c r="N214" s="64"/>
      <c r="O214" s="64"/>
      <c r="P214" s="64"/>
      <c r="Q214" s="64"/>
      <c r="R214" s="64"/>
    </row>
    <row r="215" spans="1:18" s="70" customFormat="1">
      <c r="A215" s="139">
        <v>204</v>
      </c>
      <c r="B215" s="140"/>
      <c r="C215" s="140"/>
      <c r="D215" s="140"/>
      <c r="E215" s="142"/>
      <c r="F215" s="16" t="str">
        <f t="shared" si="23"/>
        <v/>
      </c>
      <c r="H215" s="71"/>
      <c r="I215" s="64"/>
      <c r="J215" s="371" t="str">
        <f t="shared" si="24"/>
        <v/>
      </c>
      <c r="K215" s="371" t="str">
        <f t="shared" si="25"/>
        <v/>
      </c>
      <c r="L215" s="371" t="str">
        <f t="shared" si="26"/>
        <v/>
      </c>
      <c r="M215" s="371" t="str">
        <f t="shared" si="27"/>
        <v/>
      </c>
      <c r="N215" s="64"/>
      <c r="O215" s="64"/>
      <c r="P215" s="64"/>
      <c r="Q215" s="64"/>
      <c r="R215" s="64"/>
    </row>
    <row r="216" spans="1:18" s="70" customFormat="1">
      <c r="A216" s="139">
        <v>205</v>
      </c>
      <c r="B216" s="140"/>
      <c r="C216" s="140"/>
      <c r="D216" s="140"/>
      <c r="E216" s="142"/>
      <c r="F216" s="16" t="str">
        <f t="shared" si="23"/>
        <v/>
      </c>
      <c r="H216" s="71"/>
      <c r="I216" s="64"/>
      <c r="J216" s="371" t="str">
        <f t="shared" si="24"/>
        <v/>
      </c>
      <c r="K216" s="371" t="str">
        <f t="shared" si="25"/>
        <v/>
      </c>
      <c r="L216" s="371" t="str">
        <f t="shared" si="26"/>
        <v/>
      </c>
      <c r="M216" s="371" t="str">
        <f t="shared" si="27"/>
        <v/>
      </c>
      <c r="N216" s="64"/>
      <c r="O216" s="64"/>
      <c r="P216" s="64"/>
      <c r="Q216" s="64"/>
      <c r="R216" s="64"/>
    </row>
    <row r="217" spans="1:18" s="70" customFormat="1">
      <c r="A217" s="139">
        <v>206</v>
      </c>
      <c r="B217" s="140"/>
      <c r="C217" s="140"/>
      <c r="D217" s="140"/>
      <c r="E217" s="142"/>
      <c r="F217" s="16" t="str">
        <f t="shared" si="23"/>
        <v/>
      </c>
      <c r="H217" s="71"/>
      <c r="I217" s="64"/>
      <c r="J217" s="371" t="str">
        <f t="shared" si="24"/>
        <v/>
      </c>
      <c r="K217" s="371" t="str">
        <f t="shared" si="25"/>
        <v/>
      </c>
      <c r="L217" s="371" t="str">
        <f t="shared" si="26"/>
        <v/>
      </c>
      <c r="M217" s="371" t="str">
        <f t="shared" si="27"/>
        <v/>
      </c>
      <c r="N217" s="64"/>
      <c r="O217" s="64"/>
      <c r="P217" s="64"/>
      <c r="Q217" s="64"/>
      <c r="R217" s="64"/>
    </row>
    <row r="218" spans="1:18" s="70" customFormat="1">
      <c r="A218" s="139">
        <v>207</v>
      </c>
      <c r="B218" s="140"/>
      <c r="C218" s="140"/>
      <c r="D218" s="140"/>
      <c r="E218" s="142"/>
      <c r="F218" s="16" t="str">
        <f t="shared" si="23"/>
        <v/>
      </c>
      <c r="H218" s="71"/>
      <c r="I218" s="64"/>
      <c r="J218" s="371" t="str">
        <f t="shared" si="24"/>
        <v/>
      </c>
      <c r="K218" s="371" t="str">
        <f t="shared" si="25"/>
        <v/>
      </c>
      <c r="L218" s="371" t="str">
        <f t="shared" si="26"/>
        <v/>
      </c>
      <c r="M218" s="371" t="str">
        <f t="shared" si="27"/>
        <v/>
      </c>
      <c r="N218" s="64"/>
      <c r="O218" s="64"/>
      <c r="P218" s="64"/>
      <c r="Q218" s="64"/>
      <c r="R218" s="64"/>
    </row>
    <row r="219" spans="1:18" s="70" customFormat="1">
      <c r="A219" s="139">
        <v>208</v>
      </c>
      <c r="B219" s="140"/>
      <c r="C219" s="140"/>
      <c r="D219" s="140"/>
      <c r="E219" s="142"/>
      <c r="F219" s="16" t="str">
        <f t="shared" si="23"/>
        <v/>
      </c>
      <c r="H219" s="71"/>
      <c r="I219" s="64"/>
      <c r="J219" s="371" t="str">
        <f t="shared" si="24"/>
        <v/>
      </c>
      <c r="K219" s="371" t="str">
        <f t="shared" si="25"/>
        <v/>
      </c>
      <c r="L219" s="371" t="str">
        <f t="shared" si="26"/>
        <v/>
      </c>
      <c r="M219" s="371" t="str">
        <f t="shared" si="27"/>
        <v/>
      </c>
      <c r="N219" s="64"/>
      <c r="O219" s="64"/>
      <c r="P219" s="64"/>
      <c r="Q219" s="64"/>
      <c r="R219" s="64"/>
    </row>
    <row r="220" spans="1:18" s="70" customFormat="1">
      <c r="A220" s="139">
        <v>209</v>
      </c>
      <c r="B220" s="140"/>
      <c r="C220" s="140"/>
      <c r="D220" s="140"/>
      <c r="E220" s="142"/>
      <c r="F220" s="16" t="str">
        <f t="shared" si="23"/>
        <v/>
      </c>
      <c r="H220" s="71"/>
      <c r="I220" s="64"/>
      <c r="J220" s="371" t="str">
        <f t="shared" si="24"/>
        <v/>
      </c>
      <c r="K220" s="371" t="str">
        <f t="shared" si="25"/>
        <v/>
      </c>
      <c r="L220" s="371" t="str">
        <f t="shared" si="26"/>
        <v/>
      </c>
      <c r="M220" s="371" t="str">
        <f t="shared" si="27"/>
        <v/>
      </c>
      <c r="N220" s="64"/>
      <c r="O220" s="64"/>
      <c r="P220" s="64"/>
      <c r="Q220" s="64"/>
      <c r="R220" s="64"/>
    </row>
    <row r="221" spans="1:18" s="70" customFormat="1">
      <c r="A221" s="139">
        <v>210</v>
      </c>
      <c r="B221" s="140"/>
      <c r="C221" s="140"/>
      <c r="D221" s="140"/>
      <c r="E221" s="142"/>
      <c r="F221" s="16" t="str">
        <f t="shared" si="23"/>
        <v/>
      </c>
      <c r="H221" s="71"/>
      <c r="I221" s="64"/>
      <c r="J221" s="371" t="str">
        <f t="shared" si="24"/>
        <v/>
      </c>
      <c r="K221" s="371" t="str">
        <f t="shared" si="25"/>
        <v/>
      </c>
      <c r="L221" s="371" t="str">
        <f t="shared" si="26"/>
        <v/>
      </c>
      <c r="M221" s="371" t="str">
        <f t="shared" si="27"/>
        <v/>
      </c>
      <c r="N221" s="64"/>
      <c r="O221" s="64"/>
      <c r="P221" s="64"/>
      <c r="Q221" s="64"/>
      <c r="R221" s="64"/>
    </row>
    <row r="222" spans="1:18" s="70" customFormat="1">
      <c r="A222" s="139">
        <v>211</v>
      </c>
      <c r="B222" s="140"/>
      <c r="C222" s="140"/>
      <c r="D222" s="140"/>
      <c r="E222" s="142"/>
      <c r="F222" s="16" t="str">
        <f t="shared" si="23"/>
        <v/>
      </c>
      <c r="H222" s="71"/>
      <c r="I222" s="64"/>
      <c r="J222" s="371" t="str">
        <f t="shared" si="24"/>
        <v/>
      </c>
      <c r="K222" s="371" t="str">
        <f t="shared" si="25"/>
        <v/>
      </c>
      <c r="L222" s="371" t="str">
        <f t="shared" si="26"/>
        <v/>
      </c>
      <c r="M222" s="371" t="str">
        <f t="shared" si="27"/>
        <v/>
      </c>
      <c r="N222" s="64"/>
      <c r="O222" s="64"/>
      <c r="P222" s="64"/>
      <c r="Q222" s="64"/>
      <c r="R222" s="64"/>
    </row>
    <row r="223" spans="1:18" s="70" customFormat="1">
      <c r="A223" s="139">
        <v>212</v>
      </c>
      <c r="B223" s="140"/>
      <c r="C223" s="140"/>
      <c r="D223" s="140"/>
      <c r="E223" s="142"/>
      <c r="F223" s="16" t="str">
        <f t="shared" si="23"/>
        <v/>
      </c>
      <c r="H223" s="71"/>
      <c r="I223" s="64"/>
      <c r="J223" s="371" t="str">
        <f t="shared" si="24"/>
        <v/>
      </c>
      <c r="K223" s="371" t="str">
        <f t="shared" si="25"/>
        <v/>
      </c>
      <c r="L223" s="371" t="str">
        <f t="shared" si="26"/>
        <v/>
      </c>
      <c r="M223" s="371" t="str">
        <f t="shared" si="27"/>
        <v/>
      </c>
      <c r="N223" s="64"/>
      <c r="O223" s="64"/>
      <c r="P223" s="64"/>
      <c r="Q223" s="64"/>
      <c r="R223" s="64"/>
    </row>
    <row r="224" spans="1:18" s="70" customFormat="1">
      <c r="A224" s="139">
        <v>213</v>
      </c>
      <c r="B224" s="140"/>
      <c r="C224" s="140"/>
      <c r="D224" s="140"/>
      <c r="E224" s="142"/>
      <c r="F224" s="16" t="str">
        <f t="shared" si="23"/>
        <v/>
      </c>
      <c r="H224" s="71"/>
      <c r="I224" s="64"/>
      <c r="J224" s="371" t="str">
        <f t="shared" si="24"/>
        <v/>
      </c>
      <c r="K224" s="371" t="str">
        <f t="shared" si="25"/>
        <v/>
      </c>
      <c r="L224" s="371" t="str">
        <f t="shared" si="26"/>
        <v/>
      </c>
      <c r="M224" s="371" t="str">
        <f t="shared" si="27"/>
        <v/>
      </c>
      <c r="N224" s="64"/>
      <c r="O224" s="64"/>
      <c r="P224" s="64"/>
      <c r="Q224" s="64"/>
      <c r="R224" s="64"/>
    </row>
    <row r="225" spans="1:18" s="70" customFormat="1">
      <c r="A225" s="139">
        <v>214</v>
      </c>
      <c r="B225" s="140"/>
      <c r="C225" s="140"/>
      <c r="D225" s="140"/>
      <c r="E225" s="142"/>
      <c r="F225" s="16" t="str">
        <f t="shared" si="23"/>
        <v/>
      </c>
      <c r="H225" s="71"/>
      <c r="I225" s="64"/>
      <c r="J225" s="371" t="str">
        <f t="shared" si="24"/>
        <v/>
      </c>
      <c r="K225" s="371" t="str">
        <f t="shared" si="25"/>
        <v/>
      </c>
      <c r="L225" s="371" t="str">
        <f t="shared" si="26"/>
        <v/>
      </c>
      <c r="M225" s="371" t="str">
        <f t="shared" si="27"/>
        <v/>
      </c>
      <c r="N225" s="64"/>
      <c r="O225" s="64"/>
      <c r="P225" s="64"/>
      <c r="Q225" s="64"/>
      <c r="R225" s="64"/>
    </row>
    <row r="226" spans="1:18" s="70" customFormat="1">
      <c r="A226" s="139">
        <v>215</v>
      </c>
      <c r="B226" s="140"/>
      <c r="C226" s="140"/>
      <c r="D226" s="140"/>
      <c r="E226" s="142"/>
      <c r="F226" s="16" t="str">
        <f t="shared" si="23"/>
        <v/>
      </c>
      <c r="H226" s="71"/>
      <c r="I226" s="64"/>
      <c r="J226" s="371" t="str">
        <f t="shared" si="24"/>
        <v/>
      </c>
      <c r="K226" s="371" t="str">
        <f t="shared" si="25"/>
        <v/>
      </c>
      <c r="L226" s="371" t="str">
        <f t="shared" si="26"/>
        <v/>
      </c>
      <c r="M226" s="371" t="str">
        <f t="shared" si="27"/>
        <v/>
      </c>
      <c r="N226" s="64"/>
      <c r="O226" s="64"/>
      <c r="P226" s="64"/>
      <c r="Q226" s="64"/>
      <c r="R226" s="64"/>
    </row>
    <row r="227" spans="1:18" s="70" customFormat="1">
      <c r="A227" s="139">
        <v>216</v>
      </c>
      <c r="B227" s="140"/>
      <c r="C227" s="140"/>
      <c r="D227" s="140"/>
      <c r="E227" s="142"/>
      <c r="F227" s="16" t="str">
        <f t="shared" si="23"/>
        <v/>
      </c>
      <c r="H227" s="71"/>
      <c r="I227" s="64"/>
      <c r="J227" s="371" t="str">
        <f t="shared" si="24"/>
        <v/>
      </c>
      <c r="K227" s="371" t="str">
        <f t="shared" si="25"/>
        <v/>
      </c>
      <c r="L227" s="371" t="str">
        <f t="shared" si="26"/>
        <v/>
      </c>
      <c r="M227" s="371" t="str">
        <f t="shared" si="27"/>
        <v/>
      </c>
      <c r="N227" s="64"/>
      <c r="O227" s="64"/>
      <c r="P227" s="64"/>
      <c r="Q227" s="64"/>
      <c r="R227" s="64"/>
    </row>
    <row r="228" spans="1:18" s="70" customFormat="1">
      <c r="A228" s="139">
        <v>217</v>
      </c>
      <c r="B228" s="140"/>
      <c r="C228" s="140"/>
      <c r="D228" s="140"/>
      <c r="E228" s="142"/>
      <c r="F228" s="16" t="str">
        <f t="shared" si="23"/>
        <v/>
      </c>
      <c r="H228" s="71"/>
      <c r="I228" s="64"/>
      <c r="J228" s="371" t="str">
        <f t="shared" si="24"/>
        <v/>
      </c>
      <c r="K228" s="371" t="str">
        <f t="shared" si="25"/>
        <v/>
      </c>
      <c r="L228" s="371" t="str">
        <f t="shared" si="26"/>
        <v/>
      </c>
      <c r="M228" s="371" t="str">
        <f t="shared" si="27"/>
        <v/>
      </c>
      <c r="N228" s="64"/>
      <c r="O228" s="64"/>
      <c r="P228" s="64"/>
      <c r="Q228" s="64"/>
      <c r="R228" s="64"/>
    </row>
    <row r="229" spans="1:18" s="70" customFormat="1">
      <c r="A229" s="139">
        <v>218</v>
      </c>
      <c r="B229" s="140"/>
      <c r="C229" s="140"/>
      <c r="D229" s="140"/>
      <c r="E229" s="142"/>
      <c r="F229" s="16" t="str">
        <f t="shared" si="23"/>
        <v/>
      </c>
      <c r="H229" s="71"/>
      <c r="I229" s="64"/>
      <c r="J229" s="371" t="str">
        <f t="shared" si="24"/>
        <v/>
      </c>
      <c r="K229" s="371" t="str">
        <f t="shared" si="25"/>
        <v/>
      </c>
      <c r="L229" s="371" t="str">
        <f t="shared" si="26"/>
        <v/>
      </c>
      <c r="M229" s="371" t="str">
        <f t="shared" si="27"/>
        <v/>
      </c>
      <c r="N229" s="64"/>
      <c r="O229" s="64"/>
      <c r="P229" s="64"/>
      <c r="Q229" s="64"/>
      <c r="R229" s="64"/>
    </row>
    <row r="230" spans="1:18" s="70" customFormat="1">
      <c r="A230" s="139">
        <v>219</v>
      </c>
      <c r="B230" s="140"/>
      <c r="C230" s="140"/>
      <c r="D230" s="140"/>
      <c r="E230" s="142"/>
      <c r="F230" s="16" t="str">
        <f t="shared" si="23"/>
        <v/>
      </c>
      <c r="H230" s="71"/>
      <c r="I230" s="64"/>
      <c r="J230" s="371" t="str">
        <f t="shared" si="24"/>
        <v/>
      </c>
      <c r="K230" s="371" t="str">
        <f t="shared" si="25"/>
        <v/>
      </c>
      <c r="L230" s="371" t="str">
        <f t="shared" si="26"/>
        <v/>
      </c>
      <c r="M230" s="371" t="str">
        <f t="shared" si="27"/>
        <v/>
      </c>
      <c r="N230" s="64"/>
      <c r="O230" s="64"/>
      <c r="P230" s="64"/>
      <c r="Q230" s="64"/>
      <c r="R230" s="64"/>
    </row>
    <row r="231" spans="1:18" s="70" customFormat="1">
      <c r="A231" s="139">
        <v>220</v>
      </c>
      <c r="B231" s="140"/>
      <c r="C231" s="140"/>
      <c r="D231" s="140"/>
      <c r="E231" s="142"/>
      <c r="F231" s="16" t="str">
        <f t="shared" si="23"/>
        <v/>
      </c>
      <c r="H231" s="71"/>
      <c r="I231" s="64"/>
      <c r="J231" s="371" t="str">
        <f t="shared" si="24"/>
        <v/>
      </c>
      <c r="K231" s="371" t="str">
        <f t="shared" si="25"/>
        <v/>
      </c>
      <c r="L231" s="371" t="str">
        <f t="shared" si="26"/>
        <v/>
      </c>
      <c r="M231" s="371" t="str">
        <f t="shared" si="27"/>
        <v/>
      </c>
      <c r="N231" s="64"/>
      <c r="O231" s="64"/>
      <c r="P231" s="64"/>
      <c r="Q231" s="64"/>
      <c r="R231" s="64"/>
    </row>
    <row r="232" spans="1:18" s="70" customFormat="1">
      <c r="A232" s="139">
        <v>221</v>
      </c>
      <c r="B232" s="140"/>
      <c r="C232" s="140"/>
      <c r="D232" s="140"/>
      <c r="E232" s="142"/>
      <c r="F232" s="16" t="str">
        <f t="shared" si="23"/>
        <v/>
      </c>
      <c r="H232" s="71"/>
      <c r="I232" s="64"/>
      <c r="J232" s="371" t="str">
        <f t="shared" si="24"/>
        <v/>
      </c>
      <c r="K232" s="371" t="str">
        <f t="shared" si="25"/>
        <v/>
      </c>
      <c r="L232" s="371" t="str">
        <f t="shared" si="26"/>
        <v/>
      </c>
      <c r="M232" s="371" t="str">
        <f t="shared" si="27"/>
        <v/>
      </c>
      <c r="N232" s="64"/>
      <c r="O232" s="64"/>
      <c r="P232" s="64"/>
      <c r="Q232" s="64"/>
      <c r="R232" s="64"/>
    </row>
    <row r="233" spans="1:18" s="70" customFormat="1">
      <c r="A233" s="139">
        <v>222</v>
      </c>
      <c r="B233" s="140"/>
      <c r="C233" s="140"/>
      <c r="D233" s="140"/>
      <c r="E233" s="142"/>
      <c r="F233" s="16" t="str">
        <f t="shared" si="23"/>
        <v/>
      </c>
      <c r="H233" s="71"/>
      <c r="I233" s="64"/>
      <c r="J233" s="371" t="str">
        <f t="shared" si="24"/>
        <v/>
      </c>
      <c r="K233" s="371" t="str">
        <f t="shared" si="25"/>
        <v/>
      </c>
      <c r="L233" s="371" t="str">
        <f t="shared" si="26"/>
        <v/>
      </c>
      <c r="M233" s="371" t="str">
        <f t="shared" si="27"/>
        <v/>
      </c>
      <c r="N233" s="64"/>
      <c r="O233" s="64"/>
      <c r="P233" s="64"/>
      <c r="Q233" s="64"/>
      <c r="R233" s="64"/>
    </row>
    <row r="234" spans="1:18" s="70" customFormat="1">
      <c r="A234" s="139">
        <v>223</v>
      </c>
      <c r="B234" s="140"/>
      <c r="C234" s="140"/>
      <c r="D234" s="140"/>
      <c r="E234" s="142"/>
      <c r="F234" s="16" t="str">
        <f t="shared" si="23"/>
        <v/>
      </c>
      <c r="H234" s="71"/>
      <c r="I234" s="64"/>
      <c r="J234" s="371" t="str">
        <f t="shared" si="24"/>
        <v/>
      </c>
      <c r="K234" s="371" t="str">
        <f t="shared" si="25"/>
        <v/>
      </c>
      <c r="L234" s="371" t="str">
        <f t="shared" si="26"/>
        <v/>
      </c>
      <c r="M234" s="371" t="str">
        <f t="shared" si="27"/>
        <v/>
      </c>
      <c r="N234" s="64"/>
      <c r="O234" s="64"/>
      <c r="P234" s="64"/>
      <c r="Q234" s="64"/>
      <c r="R234" s="64"/>
    </row>
    <row r="235" spans="1:18" s="70" customFormat="1">
      <c r="A235" s="139">
        <v>224</v>
      </c>
      <c r="B235" s="140"/>
      <c r="C235" s="140"/>
      <c r="D235" s="140"/>
      <c r="E235" s="142"/>
      <c r="F235" s="16" t="str">
        <f t="shared" si="23"/>
        <v/>
      </c>
      <c r="H235" s="71"/>
      <c r="I235" s="64"/>
      <c r="J235" s="371" t="str">
        <f t="shared" si="24"/>
        <v/>
      </c>
      <c r="K235" s="371" t="str">
        <f t="shared" si="25"/>
        <v/>
      </c>
      <c r="L235" s="371" t="str">
        <f t="shared" si="26"/>
        <v/>
      </c>
      <c r="M235" s="371" t="str">
        <f t="shared" si="27"/>
        <v/>
      </c>
      <c r="N235" s="64"/>
      <c r="O235" s="64"/>
      <c r="P235" s="64"/>
      <c r="Q235" s="64"/>
      <c r="R235" s="64"/>
    </row>
    <row r="236" spans="1:18" s="70" customFormat="1">
      <c r="A236" s="139">
        <v>225</v>
      </c>
      <c r="B236" s="140"/>
      <c r="C236" s="140"/>
      <c r="D236" s="140"/>
      <c r="E236" s="142"/>
      <c r="F236" s="16" t="str">
        <f t="shared" si="23"/>
        <v/>
      </c>
      <c r="H236" s="71"/>
      <c r="I236" s="64"/>
      <c r="J236" s="371" t="str">
        <f t="shared" si="24"/>
        <v/>
      </c>
      <c r="K236" s="371" t="str">
        <f t="shared" si="25"/>
        <v/>
      </c>
      <c r="L236" s="371" t="str">
        <f t="shared" si="26"/>
        <v/>
      </c>
      <c r="M236" s="371" t="str">
        <f t="shared" si="27"/>
        <v/>
      </c>
      <c r="N236" s="64"/>
      <c r="O236" s="64"/>
      <c r="P236" s="64"/>
      <c r="Q236" s="64"/>
      <c r="R236" s="64"/>
    </row>
    <row r="237" spans="1:18" s="70" customFormat="1">
      <c r="A237" s="139">
        <v>226</v>
      </c>
      <c r="B237" s="140"/>
      <c r="C237" s="140"/>
      <c r="D237" s="140"/>
      <c r="E237" s="142"/>
      <c r="F237" s="16" t="str">
        <f t="shared" si="23"/>
        <v/>
      </c>
      <c r="H237" s="71"/>
      <c r="I237" s="64"/>
      <c r="J237" s="371" t="str">
        <f t="shared" si="24"/>
        <v/>
      </c>
      <c r="K237" s="371" t="str">
        <f t="shared" si="25"/>
        <v/>
      </c>
      <c r="L237" s="371" t="str">
        <f t="shared" si="26"/>
        <v/>
      </c>
      <c r="M237" s="371" t="str">
        <f t="shared" si="27"/>
        <v/>
      </c>
      <c r="N237" s="64"/>
      <c r="O237" s="64"/>
      <c r="P237" s="64"/>
      <c r="Q237" s="64"/>
      <c r="R237" s="64"/>
    </row>
    <row r="238" spans="1:18" s="70" customFormat="1">
      <c r="A238" s="139">
        <v>227</v>
      </c>
      <c r="B238" s="140"/>
      <c r="C238" s="140"/>
      <c r="D238" s="140"/>
      <c r="E238" s="142"/>
      <c r="F238" s="16" t="str">
        <f t="shared" si="23"/>
        <v/>
      </c>
      <c r="H238" s="71"/>
      <c r="I238" s="64"/>
      <c r="J238" s="371" t="str">
        <f t="shared" si="24"/>
        <v/>
      </c>
      <c r="K238" s="371" t="str">
        <f t="shared" si="25"/>
        <v/>
      </c>
      <c r="L238" s="371" t="str">
        <f t="shared" si="26"/>
        <v/>
      </c>
      <c r="M238" s="371" t="str">
        <f t="shared" si="27"/>
        <v/>
      </c>
      <c r="N238" s="64"/>
      <c r="O238" s="64"/>
      <c r="P238" s="64"/>
      <c r="Q238" s="64"/>
      <c r="R238" s="64"/>
    </row>
    <row r="239" spans="1:18" s="70" customFormat="1">
      <c r="A239" s="139">
        <v>228</v>
      </c>
      <c r="B239" s="140"/>
      <c r="C239" s="140"/>
      <c r="D239" s="140"/>
      <c r="E239" s="142"/>
      <c r="F239" s="16" t="str">
        <f t="shared" si="23"/>
        <v/>
      </c>
      <c r="H239" s="71"/>
      <c r="I239" s="64"/>
      <c r="J239" s="371" t="str">
        <f t="shared" si="24"/>
        <v/>
      </c>
      <c r="K239" s="371" t="str">
        <f t="shared" si="25"/>
        <v/>
      </c>
      <c r="L239" s="371" t="str">
        <f t="shared" si="26"/>
        <v/>
      </c>
      <c r="M239" s="371" t="str">
        <f t="shared" si="27"/>
        <v/>
      </c>
      <c r="N239" s="64"/>
      <c r="O239" s="64"/>
      <c r="P239" s="64"/>
      <c r="Q239" s="64"/>
      <c r="R239" s="64"/>
    </row>
    <row r="240" spans="1:18" s="70" customFormat="1">
      <c r="A240" s="139">
        <v>229</v>
      </c>
      <c r="B240" s="140"/>
      <c r="C240" s="140"/>
      <c r="D240" s="140"/>
      <c r="E240" s="142"/>
      <c r="F240" s="16" t="str">
        <f t="shared" si="23"/>
        <v/>
      </c>
      <c r="H240" s="71"/>
      <c r="I240" s="64"/>
      <c r="J240" s="371" t="str">
        <f t="shared" si="24"/>
        <v/>
      </c>
      <c r="K240" s="371" t="str">
        <f t="shared" si="25"/>
        <v/>
      </c>
      <c r="L240" s="371" t="str">
        <f t="shared" si="26"/>
        <v/>
      </c>
      <c r="M240" s="371" t="str">
        <f t="shared" si="27"/>
        <v/>
      </c>
      <c r="N240" s="64"/>
      <c r="O240" s="64"/>
      <c r="P240" s="64"/>
      <c r="Q240" s="64"/>
      <c r="R240" s="64"/>
    </row>
    <row r="241" spans="1:18" s="70" customFormat="1">
      <c r="A241" s="139">
        <v>230</v>
      </c>
      <c r="B241" s="140"/>
      <c r="C241" s="140"/>
      <c r="D241" s="140"/>
      <c r="E241" s="142"/>
      <c r="F241" s="16" t="str">
        <f t="shared" si="23"/>
        <v/>
      </c>
      <c r="H241" s="71"/>
      <c r="I241" s="64"/>
      <c r="J241" s="371" t="str">
        <f t="shared" si="24"/>
        <v/>
      </c>
      <c r="K241" s="371" t="str">
        <f t="shared" si="25"/>
        <v/>
      </c>
      <c r="L241" s="371" t="str">
        <f t="shared" si="26"/>
        <v/>
      </c>
      <c r="M241" s="371" t="str">
        <f t="shared" si="27"/>
        <v/>
      </c>
      <c r="N241" s="64"/>
      <c r="O241" s="64"/>
      <c r="P241" s="64"/>
      <c r="Q241" s="64"/>
      <c r="R241" s="64"/>
    </row>
    <row r="242" spans="1:18" s="70" customFormat="1">
      <c r="A242" s="139">
        <v>231</v>
      </c>
      <c r="B242" s="140"/>
      <c r="C242" s="140"/>
      <c r="D242" s="140"/>
      <c r="E242" s="142"/>
      <c r="F242" s="16" t="str">
        <f t="shared" si="23"/>
        <v/>
      </c>
      <c r="H242" s="71"/>
      <c r="I242" s="64"/>
      <c r="J242" s="371" t="str">
        <f t="shared" si="24"/>
        <v/>
      </c>
      <c r="K242" s="371" t="str">
        <f t="shared" si="25"/>
        <v/>
      </c>
      <c r="L242" s="371" t="str">
        <f t="shared" si="26"/>
        <v/>
      </c>
      <c r="M242" s="371" t="str">
        <f t="shared" si="27"/>
        <v/>
      </c>
      <c r="N242" s="64"/>
      <c r="O242" s="64"/>
      <c r="P242" s="64"/>
      <c r="Q242" s="64"/>
      <c r="R242" s="64"/>
    </row>
    <row r="243" spans="1:18" s="70" customFormat="1">
      <c r="A243" s="139">
        <v>232</v>
      </c>
      <c r="B243" s="140"/>
      <c r="C243" s="140"/>
      <c r="D243" s="140"/>
      <c r="E243" s="142"/>
      <c r="F243" s="16" t="str">
        <f t="shared" si="23"/>
        <v/>
      </c>
      <c r="H243" s="71"/>
      <c r="I243" s="64"/>
      <c r="J243" s="371" t="str">
        <f t="shared" si="24"/>
        <v/>
      </c>
      <c r="K243" s="371" t="str">
        <f t="shared" si="25"/>
        <v/>
      </c>
      <c r="L243" s="371" t="str">
        <f t="shared" si="26"/>
        <v/>
      </c>
      <c r="M243" s="371" t="str">
        <f t="shared" si="27"/>
        <v/>
      </c>
      <c r="N243" s="64"/>
      <c r="O243" s="64"/>
      <c r="P243" s="64"/>
      <c r="Q243" s="64"/>
      <c r="R243" s="64"/>
    </row>
    <row r="244" spans="1:18" s="70" customFormat="1">
      <c r="A244" s="139">
        <v>233</v>
      </c>
      <c r="B244" s="140"/>
      <c r="C244" s="140"/>
      <c r="D244" s="140"/>
      <c r="E244" s="142"/>
      <c r="F244" s="16" t="str">
        <f t="shared" si="23"/>
        <v/>
      </c>
      <c r="H244" s="71"/>
      <c r="I244" s="64"/>
      <c r="J244" s="371" t="str">
        <f t="shared" si="24"/>
        <v/>
      </c>
      <c r="K244" s="371" t="str">
        <f t="shared" si="25"/>
        <v/>
      </c>
      <c r="L244" s="371" t="str">
        <f t="shared" si="26"/>
        <v/>
      </c>
      <c r="M244" s="371" t="str">
        <f t="shared" si="27"/>
        <v/>
      </c>
      <c r="N244" s="64"/>
      <c r="O244" s="64"/>
      <c r="P244" s="64"/>
      <c r="Q244" s="64"/>
      <c r="R244" s="64"/>
    </row>
    <row r="245" spans="1:18" s="70" customFormat="1">
      <c r="A245" s="139">
        <v>234</v>
      </c>
      <c r="B245" s="140"/>
      <c r="C245" s="140"/>
      <c r="D245" s="140"/>
      <c r="E245" s="142"/>
      <c r="F245" s="16" t="str">
        <f t="shared" si="23"/>
        <v/>
      </c>
      <c r="H245" s="71"/>
      <c r="I245" s="64"/>
      <c r="J245" s="371" t="str">
        <f t="shared" si="24"/>
        <v/>
      </c>
      <c r="K245" s="371" t="str">
        <f t="shared" si="25"/>
        <v/>
      </c>
      <c r="L245" s="371" t="str">
        <f t="shared" si="26"/>
        <v/>
      </c>
      <c r="M245" s="371" t="str">
        <f t="shared" si="27"/>
        <v/>
      </c>
      <c r="N245" s="64"/>
      <c r="O245" s="64"/>
      <c r="P245" s="64"/>
      <c r="Q245" s="64"/>
      <c r="R245" s="64"/>
    </row>
    <row r="246" spans="1:18" s="70" customFormat="1">
      <c r="A246" s="139">
        <v>235</v>
      </c>
      <c r="B246" s="140"/>
      <c r="C246" s="140"/>
      <c r="D246" s="140"/>
      <c r="E246" s="142"/>
      <c r="F246" s="16" t="str">
        <f t="shared" si="23"/>
        <v/>
      </c>
      <c r="H246" s="71"/>
      <c r="I246" s="64"/>
      <c r="J246" s="371" t="str">
        <f t="shared" si="24"/>
        <v/>
      </c>
      <c r="K246" s="371" t="str">
        <f t="shared" si="25"/>
        <v/>
      </c>
      <c r="L246" s="371" t="str">
        <f t="shared" si="26"/>
        <v/>
      </c>
      <c r="M246" s="371" t="str">
        <f t="shared" si="27"/>
        <v/>
      </c>
      <c r="N246" s="64"/>
      <c r="O246" s="64"/>
      <c r="P246" s="64"/>
      <c r="Q246" s="64"/>
      <c r="R246" s="64"/>
    </row>
    <row r="247" spans="1:18" s="70" customFormat="1">
      <c r="A247" s="139">
        <v>236</v>
      </c>
      <c r="B247" s="140"/>
      <c r="C247" s="140"/>
      <c r="D247" s="140"/>
      <c r="E247" s="142"/>
      <c r="F247" s="16" t="str">
        <f t="shared" si="23"/>
        <v/>
      </c>
      <c r="H247" s="71"/>
      <c r="I247" s="64"/>
      <c r="J247" s="371" t="str">
        <f t="shared" si="24"/>
        <v/>
      </c>
      <c r="K247" s="371" t="str">
        <f t="shared" si="25"/>
        <v/>
      </c>
      <c r="L247" s="371" t="str">
        <f t="shared" si="26"/>
        <v/>
      </c>
      <c r="M247" s="371" t="str">
        <f t="shared" si="27"/>
        <v/>
      </c>
      <c r="N247" s="64"/>
      <c r="O247" s="64"/>
      <c r="P247" s="64"/>
      <c r="Q247" s="64"/>
      <c r="R247" s="64"/>
    </row>
    <row r="248" spans="1:18" s="70" customFormat="1">
      <c r="A248" s="139">
        <v>237</v>
      </c>
      <c r="B248" s="140"/>
      <c r="C248" s="140"/>
      <c r="D248" s="140"/>
      <c r="E248" s="142"/>
      <c r="F248" s="16" t="str">
        <f t="shared" si="23"/>
        <v/>
      </c>
      <c r="H248" s="71"/>
      <c r="I248" s="64"/>
      <c r="J248" s="371" t="str">
        <f t="shared" si="24"/>
        <v/>
      </c>
      <c r="K248" s="371" t="str">
        <f t="shared" si="25"/>
        <v/>
      </c>
      <c r="L248" s="371" t="str">
        <f t="shared" si="26"/>
        <v/>
      </c>
      <c r="M248" s="371" t="str">
        <f t="shared" si="27"/>
        <v/>
      </c>
      <c r="N248" s="64"/>
      <c r="O248" s="64"/>
      <c r="P248" s="64"/>
      <c r="Q248" s="64"/>
      <c r="R248" s="64"/>
    </row>
    <row r="249" spans="1:18" s="70" customFormat="1">
      <c r="A249" s="139">
        <v>238</v>
      </c>
      <c r="B249" s="140"/>
      <c r="C249" s="140"/>
      <c r="D249" s="140"/>
      <c r="E249" s="142"/>
      <c r="F249" s="16" t="str">
        <f t="shared" si="23"/>
        <v/>
      </c>
      <c r="H249" s="71"/>
      <c r="I249" s="64"/>
      <c r="J249" s="371" t="str">
        <f t="shared" si="24"/>
        <v/>
      </c>
      <c r="K249" s="371" t="str">
        <f t="shared" si="25"/>
        <v/>
      </c>
      <c r="L249" s="371" t="str">
        <f t="shared" si="26"/>
        <v/>
      </c>
      <c r="M249" s="371" t="str">
        <f t="shared" si="27"/>
        <v/>
      </c>
      <c r="N249" s="64"/>
      <c r="O249" s="64"/>
      <c r="P249" s="64"/>
      <c r="Q249" s="64"/>
      <c r="R249" s="64"/>
    </row>
    <row r="250" spans="1:18" s="70" customFormat="1">
      <c r="A250" s="139">
        <v>239</v>
      </c>
      <c r="B250" s="140"/>
      <c r="C250" s="140"/>
      <c r="D250" s="140"/>
      <c r="E250" s="142"/>
      <c r="F250" s="16" t="str">
        <f t="shared" si="23"/>
        <v/>
      </c>
      <c r="H250" s="71"/>
      <c r="I250" s="64"/>
      <c r="J250" s="371" t="str">
        <f t="shared" si="24"/>
        <v/>
      </c>
      <c r="K250" s="371" t="str">
        <f t="shared" si="25"/>
        <v/>
      </c>
      <c r="L250" s="371" t="str">
        <f t="shared" si="26"/>
        <v/>
      </c>
      <c r="M250" s="371" t="str">
        <f t="shared" si="27"/>
        <v/>
      </c>
      <c r="N250" s="64"/>
      <c r="O250" s="64"/>
      <c r="P250" s="64"/>
      <c r="Q250" s="64"/>
      <c r="R250" s="64"/>
    </row>
    <row r="251" spans="1:18" s="70" customFormat="1">
      <c r="A251" s="139">
        <v>240</v>
      </c>
      <c r="B251" s="140"/>
      <c r="C251" s="140"/>
      <c r="D251" s="140"/>
      <c r="E251" s="142"/>
      <c r="F251" s="16" t="str">
        <f t="shared" si="23"/>
        <v/>
      </c>
      <c r="H251" s="71"/>
      <c r="I251" s="64"/>
      <c r="J251" s="371" t="str">
        <f t="shared" si="24"/>
        <v/>
      </c>
      <c r="K251" s="371" t="str">
        <f t="shared" si="25"/>
        <v/>
      </c>
      <c r="L251" s="371" t="str">
        <f t="shared" si="26"/>
        <v/>
      </c>
      <c r="M251" s="371" t="str">
        <f t="shared" si="27"/>
        <v/>
      </c>
      <c r="N251" s="64"/>
      <c r="O251" s="64"/>
      <c r="P251" s="64"/>
      <c r="Q251" s="64"/>
      <c r="R251" s="64"/>
    </row>
    <row r="252" spans="1:18" s="70" customFormat="1">
      <c r="A252" s="139">
        <v>241</v>
      </c>
      <c r="B252" s="140"/>
      <c r="C252" s="140"/>
      <c r="D252" s="140"/>
      <c r="E252" s="142"/>
      <c r="F252" s="16" t="str">
        <f t="shared" si="23"/>
        <v/>
      </c>
      <c r="H252" s="71"/>
      <c r="I252" s="64"/>
      <c r="J252" s="371" t="str">
        <f t="shared" si="24"/>
        <v/>
      </c>
      <c r="K252" s="371" t="str">
        <f t="shared" si="25"/>
        <v/>
      </c>
      <c r="L252" s="371" t="str">
        <f t="shared" si="26"/>
        <v/>
      </c>
      <c r="M252" s="371" t="str">
        <f t="shared" si="27"/>
        <v/>
      </c>
      <c r="N252" s="64"/>
      <c r="O252" s="64"/>
      <c r="P252" s="64"/>
      <c r="Q252" s="64"/>
      <c r="R252" s="64"/>
    </row>
    <row r="253" spans="1:18" s="70" customFormat="1">
      <c r="A253" s="139">
        <v>242</v>
      </c>
      <c r="B253" s="140"/>
      <c r="C253" s="140"/>
      <c r="D253" s="140"/>
      <c r="E253" s="142"/>
      <c r="F253" s="16" t="str">
        <f t="shared" si="23"/>
        <v/>
      </c>
      <c r="H253" s="71"/>
      <c r="I253" s="64"/>
      <c r="J253" s="371" t="str">
        <f t="shared" si="24"/>
        <v/>
      </c>
      <c r="K253" s="371" t="str">
        <f t="shared" si="25"/>
        <v/>
      </c>
      <c r="L253" s="371" t="str">
        <f t="shared" si="26"/>
        <v/>
      </c>
      <c r="M253" s="371" t="str">
        <f t="shared" si="27"/>
        <v/>
      </c>
      <c r="N253" s="64"/>
      <c r="O253" s="64"/>
      <c r="P253" s="64"/>
      <c r="Q253" s="64"/>
      <c r="R253" s="64"/>
    </row>
    <row r="254" spans="1:18" s="70" customFormat="1">
      <c r="A254" s="139">
        <v>243</v>
      </c>
      <c r="B254" s="140"/>
      <c r="C254" s="140"/>
      <c r="D254" s="140"/>
      <c r="E254" s="142"/>
      <c r="F254" s="16" t="str">
        <f t="shared" si="23"/>
        <v/>
      </c>
      <c r="H254" s="71"/>
      <c r="I254" s="64"/>
      <c r="J254" s="371" t="str">
        <f t="shared" si="24"/>
        <v/>
      </c>
      <c r="K254" s="371" t="str">
        <f t="shared" si="25"/>
        <v/>
      </c>
      <c r="L254" s="371" t="str">
        <f t="shared" si="26"/>
        <v/>
      </c>
      <c r="M254" s="371" t="str">
        <f t="shared" si="27"/>
        <v/>
      </c>
      <c r="N254" s="64"/>
      <c r="O254" s="64"/>
      <c r="P254" s="64"/>
      <c r="Q254" s="64"/>
      <c r="R254" s="64"/>
    </row>
    <row r="255" spans="1:18" s="70" customFormat="1">
      <c r="A255" s="139">
        <v>244</v>
      </c>
      <c r="B255" s="140"/>
      <c r="C255" s="140"/>
      <c r="D255" s="140"/>
      <c r="E255" s="142"/>
      <c r="F255" s="16" t="str">
        <f t="shared" si="23"/>
        <v/>
      </c>
      <c r="H255" s="71"/>
      <c r="I255" s="64"/>
      <c r="J255" s="371" t="str">
        <f t="shared" si="24"/>
        <v/>
      </c>
      <c r="K255" s="371" t="str">
        <f t="shared" si="25"/>
        <v/>
      </c>
      <c r="L255" s="371" t="str">
        <f t="shared" si="26"/>
        <v/>
      </c>
      <c r="M255" s="371" t="str">
        <f t="shared" si="27"/>
        <v/>
      </c>
      <c r="N255" s="64"/>
      <c r="O255" s="64"/>
      <c r="P255" s="64"/>
      <c r="Q255" s="64"/>
      <c r="R255" s="64"/>
    </row>
    <row r="256" spans="1:18" s="70" customFormat="1">
      <c r="A256" s="139">
        <v>245</v>
      </c>
      <c r="B256" s="140"/>
      <c r="C256" s="140"/>
      <c r="D256" s="140"/>
      <c r="E256" s="142"/>
      <c r="F256" s="16" t="str">
        <f t="shared" si="23"/>
        <v/>
      </c>
      <c r="H256" s="71"/>
      <c r="I256" s="64"/>
      <c r="J256" s="371" t="str">
        <f t="shared" si="24"/>
        <v/>
      </c>
      <c r="K256" s="371" t="str">
        <f t="shared" si="25"/>
        <v/>
      </c>
      <c r="L256" s="371" t="str">
        <f t="shared" si="26"/>
        <v/>
      </c>
      <c r="M256" s="371" t="str">
        <f t="shared" si="27"/>
        <v/>
      </c>
      <c r="N256" s="64"/>
      <c r="O256" s="64"/>
      <c r="P256" s="64"/>
      <c r="Q256" s="64"/>
      <c r="R256" s="64"/>
    </row>
    <row r="257" spans="1:18" s="70" customFormat="1">
      <c r="A257" s="139">
        <v>246</v>
      </c>
      <c r="B257" s="140"/>
      <c r="C257" s="140"/>
      <c r="D257" s="140"/>
      <c r="E257" s="142"/>
      <c r="F257" s="16" t="str">
        <f t="shared" si="23"/>
        <v/>
      </c>
      <c r="H257" s="71"/>
      <c r="I257" s="64"/>
      <c r="J257" s="371" t="str">
        <f t="shared" si="24"/>
        <v/>
      </c>
      <c r="K257" s="371" t="str">
        <f t="shared" si="25"/>
        <v/>
      </c>
      <c r="L257" s="371" t="str">
        <f t="shared" si="26"/>
        <v/>
      </c>
      <c r="M257" s="371" t="str">
        <f t="shared" si="27"/>
        <v/>
      </c>
      <c r="N257" s="64"/>
      <c r="O257" s="64"/>
      <c r="P257" s="64"/>
      <c r="Q257" s="64"/>
      <c r="R257" s="64"/>
    </row>
    <row r="258" spans="1:18" s="70" customFormat="1">
      <c r="A258" s="139">
        <v>247</v>
      </c>
      <c r="B258" s="140"/>
      <c r="C258" s="140"/>
      <c r="D258" s="140"/>
      <c r="E258" s="142"/>
      <c r="F258" s="16" t="str">
        <f t="shared" si="23"/>
        <v/>
      </c>
      <c r="H258" s="71"/>
      <c r="I258" s="64"/>
      <c r="J258" s="371" t="str">
        <f t="shared" si="24"/>
        <v/>
      </c>
      <c r="K258" s="371" t="str">
        <f t="shared" si="25"/>
        <v/>
      </c>
      <c r="L258" s="371" t="str">
        <f t="shared" si="26"/>
        <v/>
      </c>
      <c r="M258" s="371" t="str">
        <f t="shared" si="27"/>
        <v/>
      </c>
      <c r="N258" s="64"/>
      <c r="O258" s="64"/>
      <c r="P258" s="64"/>
      <c r="Q258" s="64"/>
      <c r="R258" s="64"/>
    </row>
    <row r="259" spans="1:18" s="70" customFormat="1">
      <c r="A259" s="139">
        <v>248</v>
      </c>
      <c r="B259" s="140"/>
      <c r="C259" s="140"/>
      <c r="D259" s="140"/>
      <c r="E259" s="142"/>
      <c r="F259" s="16" t="str">
        <f t="shared" si="23"/>
        <v/>
      </c>
      <c r="H259" s="71"/>
      <c r="I259" s="64"/>
      <c r="J259" s="371" t="str">
        <f t="shared" si="24"/>
        <v/>
      </c>
      <c r="K259" s="371" t="str">
        <f t="shared" si="25"/>
        <v/>
      </c>
      <c r="L259" s="371" t="str">
        <f t="shared" si="26"/>
        <v/>
      </c>
      <c r="M259" s="371" t="str">
        <f t="shared" si="27"/>
        <v/>
      </c>
      <c r="N259" s="64"/>
      <c r="O259" s="64"/>
      <c r="P259" s="64"/>
      <c r="Q259" s="64"/>
      <c r="R259" s="64"/>
    </row>
    <row r="260" spans="1:18" s="70" customFormat="1">
      <c r="A260" s="139">
        <v>249</v>
      </c>
      <c r="B260" s="140"/>
      <c r="C260" s="140"/>
      <c r="D260" s="140"/>
      <c r="E260" s="142"/>
      <c r="F260" s="16" t="str">
        <f t="shared" si="23"/>
        <v/>
      </c>
      <c r="H260" s="71"/>
      <c r="I260" s="64"/>
      <c r="J260" s="371" t="str">
        <f t="shared" si="24"/>
        <v/>
      </c>
      <c r="K260" s="371" t="str">
        <f t="shared" si="25"/>
        <v/>
      </c>
      <c r="L260" s="371" t="str">
        <f t="shared" si="26"/>
        <v/>
      </c>
      <c r="M260" s="371" t="str">
        <f t="shared" si="27"/>
        <v/>
      </c>
      <c r="N260" s="64"/>
      <c r="O260" s="64"/>
      <c r="P260" s="64"/>
      <c r="Q260" s="64"/>
      <c r="R260" s="64"/>
    </row>
    <row r="261" spans="1:18" s="70" customFormat="1">
      <c r="A261" s="139">
        <v>250</v>
      </c>
      <c r="B261" s="140"/>
      <c r="C261" s="140"/>
      <c r="D261" s="140"/>
      <c r="E261" s="142"/>
      <c r="F261" s="16" t="str">
        <f t="shared" si="23"/>
        <v/>
      </c>
      <c r="H261" s="71"/>
      <c r="I261" s="64"/>
      <c r="J261" s="371" t="str">
        <f t="shared" si="24"/>
        <v/>
      </c>
      <c r="K261" s="371" t="str">
        <f t="shared" si="25"/>
        <v/>
      </c>
      <c r="L261" s="371" t="str">
        <f t="shared" si="26"/>
        <v/>
      </c>
      <c r="M261" s="37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topLeftCell="A4" zoomScaleNormal="100" workbookViewId="0">
      <selection sqref="A1:F23"/>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6" s="60" customFormat="1">
      <c r="A1" s="59" t="s">
        <v>228</v>
      </c>
      <c r="E1" s="61"/>
      <c r="F1" s="63"/>
      <c r="G1" s="62"/>
      <c r="H1" s="284"/>
      <c r="J1" s="63"/>
      <c r="K1" s="63"/>
      <c r="L1" s="63"/>
      <c r="M1" s="63"/>
      <c r="N1" s="63"/>
      <c r="O1" s="63"/>
    </row>
    <row r="2" spans="1:16" s="60" customFormat="1">
      <c r="A2" s="339" t="str">
        <f>IF(ISBLANK(facultate), IF(ISBLANK(departament),"","Departament " &amp; departament), "Facultatea " &amp; facultate)</f>
        <v>Facultatea Construcții</v>
      </c>
      <c r="E2" s="61"/>
      <c r="F2" s="63"/>
      <c r="G2" s="62"/>
      <c r="H2" s="284"/>
      <c r="J2" s="63"/>
      <c r="K2" s="63"/>
      <c r="L2" s="63"/>
      <c r="M2" s="63"/>
      <c r="N2" s="63"/>
      <c r="O2" s="63"/>
    </row>
    <row r="3" spans="1:16" s="60" customFormat="1">
      <c r="A3" s="339" t="str">
        <f>IF(ISBLANK(departament),"","Departamentul " &amp; departament)</f>
        <v>Departamentul Căi de Comunicație Terestre, Fundații și Cadastru</v>
      </c>
      <c r="E3" s="61"/>
      <c r="F3" s="63"/>
      <c r="G3" s="62"/>
      <c r="H3" s="284"/>
      <c r="J3" s="63"/>
      <c r="K3" s="63"/>
      <c r="L3" s="63"/>
      <c r="M3" s="63"/>
      <c r="N3" s="63"/>
      <c r="O3" s="63"/>
    </row>
    <row r="4" spans="1:16">
      <c r="A4" s="527" t="s">
        <v>583</v>
      </c>
      <c r="B4" s="527"/>
      <c r="C4" s="527"/>
      <c r="D4" s="527"/>
      <c r="E4" s="527"/>
      <c r="F4" s="527"/>
      <c r="G4" s="285"/>
      <c r="H4" s="286"/>
    </row>
    <row r="5" spans="1:16">
      <c r="A5" s="527" t="s">
        <v>620</v>
      </c>
      <c r="B5" s="527"/>
      <c r="C5" s="527"/>
      <c r="D5" s="527"/>
      <c r="E5" s="527"/>
      <c r="F5" s="527"/>
      <c r="G5" s="221"/>
    </row>
    <row r="6" spans="1:16" ht="13.5" customHeight="1">
      <c r="E6" s="64"/>
      <c r="F6" s="340" t="str">
        <f>CONCATENATE(functie," ",nume_candidat)</f>
        <v>Profesor Ciutina Adrian</v>
      </c>
      <c r="J6" s="369" t="s">
        <v>532</v>
      </c>
      <c r="K6" s="369" t="s">
        <v>532</v>
      </c>
      <c r="L6" s="369" t="s">
        <v>532</v>
      </c>
      <c r="M6" s="369" t="s">
        <v>533</v>
      </c>
      <c r="N6" s="369" t="s">
        <v>533</v>
      </c>
      <c r="O6" s="369" t="s">
        <v>533</v>
      </c>
    </row>
    <row r="7" spans="1:16" ht="18.75" customHeight="1">
      <c r="A7" s="525" t="s">
        <v>93</v>
      </c>
      <c r="B7" s="535" t="s">
        <v>622</v>
      </c>
      <c r="C7" s="535" t="s">
        <v>529</v>
      </c>
      <c r="D7" s="535" t="s">
        <v>590</v>
      </c>
      <c r="E7" s="535" t="s">
        <v>2</v>
      </c>
      <c r="F7" s="525" t="s">
        <v>289</v>
      </c>
      <c r="G7" s="525" t="s">
        <v>4</v>
      </c>
      <c r="H7" s="546" t="s">
        <v>286</v>
      </c>
      <c r="I7" s="532" t="s">
        <v>296</v>
      </c>
      <c r="J7" s="525" t="s">
        <v>501</v>
      </c>
      <c r="K7" s="525" t="s">
        <v>502</v>
      </c>
      <c r="L7" s="525" t="s">
        <v>503</v>
      </c>
      <c r="M7" s="525" t="s">
        <v>501</v>
      </c>
      <c r="N7" s="525" t="s">
        <v>502</v>
      </c>
      <c r="O7" s="525" t="s">
        <v>503</v>
      </c>
    </row>
    <row r="8" spans="1:16" ht="18.75" customHeight="1">
      <c r="A8" s="542"/>
      <c r="B8" s="536"/>
      <c r="C8" s="536"/>
      <c r="D8" s="536"/>
      <c r="E8" s="536"/>
      <c r="F8" s="542"/>
      <c r="G8" s="542"/>
      <c r="H8" s="547"/>
      <c r="I8" s="532"/>
      <c r="J8" s="542"/>
      <c r="K8" s="542"/>
      <c r="L8" s="542"/>
      <c r="M8" s="542"/>
      <c r="N8" s="542"/>
      <c r="O8" s="542"/>
    </row>
    <row r="9" spans="1:16" ht="18.75" customHeight="1">
      <c r="A9" s="542"/>
      <c r="B9" s="536"/>
      <c r="C9" s="536"/>
      <c r="D9" s="536"/>
      <c r="E9" s="536"/>
      <c r="F9" s="526"/>
      <c r="G9" s="526"/>
      <c r="H9" s="547"/>
      <c r="I9" s="532"/>
      <c r="J9" s="526"/>
      <c r="K9" s="526"/>
      <c r="L9" s="526"/>
      <c r="M9" s="526"/>
      <c r="N9" s="526"/>
      <c r="O9" s="526"/>
    </row>
    <row r="10" spans="1:16" ht="18.75" customHeight="1">
      <c r="A10" s="526"/>
      <c r="B10" s="537"/>
      <c r="C10" s="537"/>
      <c r="D10" s="537"/>
      <c r="E10" s="537"/>
      <c r="F10" s="341" t="str">
        <f>CONCATENATE("ultimii ",durata_evaluare," ani")</f>
        <v>ultimii 5 ani</v>
      </c>
      <c r="G10" s="341" t="str">
        <f>CONCATENATE("ultimii                                  ",durata_evaluare," ani")</f>
        <v>ultimii                                  5 ani</v>
      </c>
      <c r="H10" s="548"/>
      <c r="I10" s="532"/>
      <c r="J10" s="421" t="str">
        <f t="shared" ref="J10:O10" si="0">CONCATENATE("ultimii ",durata_evaluare," ani")</f>
        <v>ultimii 5 ani</v>
      </c>
      <c r="K10" s="421" t="str">
        <f t="shared" si="0"/>
        <v>ultimii 5 ani</v>
      </c>
      <c r="L10" s="421" t="str">
        <f t="shared" si="0"/>
        <v>ultimii 5 ani</v>
      </c>
      <c r="M10" s="421" t="str">
        <f t="shared" si="0"/>
        <v>ultimii 5 ani</v>
      </c>
      <c r="N10" s="421" t="str">
        <f t="shared" si="0"/>
        <v>ultimii 5 ani</v>
      </c>
      <c r="O10" s="421" t="str">
        <f t="shared" si="0"/>
        <v>ultimii 5 ani</v>
      </c>
    </row>
    <row r="11" spans="1:16">
      <c r="A11" s="86"/>
      <c r="B11" s="65"/>
      <c r="C11" s="65"/>
      <c r="D11" s="65"/>
      <c r="E11" s="30"/>
      <c r="F11" s="144">
        <f>SUMIF(F12:F1012,"&gt;0")</f>
        <v>39</v>
      </c>
      <c r="G11" s="4">
        <f>SUMIF(G12:G1110,"&gt;0")</f>
        <v>12</v>
      </c>
      <c r="H11" s="293"/>
      <c r="J11" s="144">
        <f t="shared" ref="J11:O11" si="1">SUMIF(J12:J1110,"&gt;0")</f>
        <v>0</v>
      </c>
      <c r="K11" s="144">
        <f t="shared" si="1"/>
        <v>25</v>
      </c>
      <c r="L11" s="144">
        <f t="shared" si="1"/>
        <v>0</v>
      </c>
      <c r="M11" s="144">
        <f t="shared" si="1"/>
        <v>0</v>
      </c>
      <c r="N11" s="144">
        <f t="shared" si="1"/>
        <v>14</v>
      </c>
      <c r="O11" s="144">
        <f t="shared" si="1"/>
        <v>0</v>
      </c>
    </row>
    <row r="12" spans="1:16" ht="31.5">
      <c r="A12" s="37">
        <v>1</v>
      </c>
      <c r="B12" s="7" t="s">
        <v>1153</v>
      </c>
      <c r="C12" s="7" t="s">
        <v>532</v>
      </c>
      <c r="D12" s="7" t="s">
        <v>502</v>
      </c>
      <c r="E12" s="215">
        <v>2016</v>
      </c>
      <c r="F12" s="16">
        <f t="shared" ref="F12:F75" si="2">IF(OR($B12="",$C12="",$E12&lt;an_initial,$E12&gt;an_final),"",G12 * (INDEX(iii8punctaje, MATCH(C12,iii8anvergură,0), MATCH(D12,iii8tip,0) )) )</f>
        <v>5</v>
      </c>
      <c r="G12" s="58">
        <f t="shared" ref="G12:G43" si="3">IF(OR($B12="",$C12="",$E12="",$E12&gt;an_final),"",IF($E12&gt;=an_initial,1,""))</f>
        <v>1</v>
      </c>
      <c r="H12" s="342" t="b">
        <f t="shared" ref="H12:H75" si="4">IF(nume_candidat="",FALSE,ISNUMBER(SEARCH(nume_candidat,$B12)))</f>
        <v>0</v>
      </c>
      <c r="I12" s="343">
        <f t="shared" ref="I12:I43" si="5">LEN(B12)-LEN(SUBSTITUTE(B12,",",""))+1</f>
        <v>2</v>
      </c>
      <c r="J12" s="371">
        <f t="shared" ref="J12:J75" si="6">IF(OR($B12="",$C12="",$E12&lt;an_initial,$E12&gt;an_final),"",G12*(INDEX(iii8punctaje,MATCH(C12,iii8anvergură,0),MATCH(D12,iii8tip,0)))*COUNTIFS(C12,$J$6,D12,$J$7))</f>
        <v>0</v>
      </c>
      <c r="K12" s="371">
        <f t="shared" ref="K12:K75" si="7">IF(OR($B12="",$C12="",$E12&lt;an_initial,$E12&gt;an_final),"",G12*(INDEX(iii8punctaje,MATCH(C12,iii8anvergură,0),MATCH(D12,iii8tip,0)))*COUNTIFS(C12,$K$6,D12,$K$7))</f>
        <v>5</v>
      </c>
      <c r="L12" s="371">
        <f t="shared" ref="L12:L75" si="8">IF(OR($B12="",$C12="",$E12&lt;an_initial,$E12&gt;an_final),"",G12*(INDEX(iii8punctaje,MATCH(C12,iii8anvergură,0),MATCH(D12,iii8tip,0)))*COUNTIFS(C12,$L$6,D12,$L$7))</f>
        <v>0</v>
      </c>
      <c r="M12" s="371">
        <f t="shared" ref="M12:M75" si="9">IF(OR($B12="",$C12="",$E12&lt;an_initial,$E12&gt;an_final),"",G12*(INDEX(iii8punctaje,MATCH(C12,iii8anvergură,0),MATCH(D12,iii8tip,0)))*COUNTIFS(C12,$M$6,D12,$M$7))</f>
        <v>0</v>
      </c>
      <c r="N12" s="371">
        <f t="shared" ref="N12:N75" si="10">IF(OR($B12="",$C12="",$E12&lt;an_initial,$E12&gt;an_final),"",G12*(INDEX(iii8punctaje,MATCH(C12,iii8anvergură,0),MATCH(D12,iii8tip,0)))*COUNTIFS(C12,$N$6,D12,$N$7))</f>
        <v>0</v>
      </c>
      <c r="O12" s="371">
        <f t="shared" ref="O12:O75" si="11">IF(OR($B12="",$C12="",$E12&lt;an_initial,$E12&gt;an_final),"",G12*(INDEX(iii8punctaje,MATCH(C12,iii8anvergură,0),MATCH(D12,iii8tip,0)))*COUNTIFS(C12,$O$6,D12,$O$7))</f>
        <v>0</v>
      </c>
      <c r="P12" s="64" t="s">
        <v>1232</v>
      </c>
    </row>
    <row r="13" spans="1:16" ht="31.5">
      <c r="A13" s="37">
        <v>2</v>
      </c>
      <c r="B13" s="369" t="s">
        <v>1153</v>
      </c>
      <c r="C13" s="369" t="s">
        <v>532</v>
      </c>
      <c r="D13" s="369" t="s">
        <v>502</v>
      </c>
      <c r="E13" s="495">
        <v>2017</v>
      </c>
      <c r="F13" s="16">
        <f t="shared" si="2"/>
        <v>5</v>
      </c>
      <c r="G13" s="58">
        <f t="shared" si="3"/>
        <v>1</v>
      </c>
      <c r="H13" s="342" t="b">
        <f t="shared" si="4"/>
        <v>0</v>
      </c>
      <c r="I13" s="343">
        <f t="shared" si="5"/>
        <v>2</v>
      </c>
      <c r="J13" s="371">
        <f t="shared" si="6"/>
        <v>0</v>
      </c>
      <c r="K13" s="371">
        <f t="shared" si="7"/>
        <v>5</v>
      </c>
      <c r="L13" s="371">
        <f t="shared" si="8"/>
        <v>0</v>
      </c>
      <c r="M13" s="371">
        <f t="shared" si="9"/>
        <v>0</v>
      </c>
      <c r="N13" s="371">
        <f t="shared" si="10"/>
        <v>0</v>
      </c>
      <c r="O13" s="371">
        <f t="shared" si="11"/>
        <v>0</v>
      </c>
    </row>
    <row r="14" spans="1:16" ht="31.5">
      <c r="A14" s="37">
        <v>3</v>
      </c>
      <c r="B14" s="369" t="s">
        <v>1153</v>
      </c>
      <c r="C14" s="369" t="s">
        <v>532</v>
      </c>
      <c r="D14" s="369" t="s">
        <v>502</v>
      </c>
      <c r="E14" s="495">
        <v>2018</v>
      </c>
      <c r="F14" s="16">
        <f t="shared" si="2"/>
        <v>5</v>
      </c>
      <c r="G14" s="58">
        <f t="shared" si="3"/>
        <v>1</v>
      </c>
      <c r="H14" s="342" t="b">
        <f t="shared" si="4"/>
        <v>0</v>
      </c>
      <c r="I14" s="343">
        <f t="shared" si="5"/>
        <v>2</v>
      </c>
      <c r="J14" s="371">
        <f t="shared" si="6"/>
        <v>0</v>
      </c>
      <c r="K14" s="371">
        <f t="shared" si="7"/>
        <v>5</v>
      </c>
      <c r="L14" s="371">
        <f t="shared" si="8"/>
        <v>0</v>
      </c>
      <c r="M14" s="371">
        <f t="shared" si="9"/>
        <v>0</v>
      </c>
      <c r="N14" s="371">
        <f t="shared" si="10"/>
        <v>0</v>
      </c>
      <c r="O14" s="371">
        <f t="shared" si="11"/>
        <v>0</v>
      </c>
    </row>
    <row r="15" spans="1:16" ht="31.5">
      <c r="A15" s="37">
        <v>4</v>
      </c>
      <c r="B15" s="369" t="s">
        <v>1153</v>
      </c>
      <c r="C15" s="369" t="s">
        <v>532</v>
      </c>
      <c r="D15" s="369" t="s">
        <v>502</v>
      </c>
      <c r="E15" s="495">
        <v>2019</v>
      </c>
      <c r="F15" s="16">
        <f t="shared" si="2"/>
        <v>5</v>
      </c>
      <c r="G15" s="58">
        <f t="shared" si="3"/>
        <v>1</v>
      </c>
      <c r="H15" s="342" t="b">
        <f t="shared" si="4"/>
        <v>0</v>
      </c>
      <c r="I15" s="343">
        <f t="shared" si="5"/>
        <v>2</v>
      </c>
      <c r="J15" s="371">
        <f t="shared" si="6"/>
        <v>0</v>
      </c>
      <c r="K15" s="371">
        <f t="shared" si="7"/>
        <v>5</v>
      </c>
      <c r="L15" s="371">
        <f t="shared" si="8"/>
        <v>0</v>
      </c>
      <c r="M15" s="371">
        <f t="shared" si="9"/>
        <v>0</v>
      </c>
      <c r="N15" s="371">
        <f t="shared" si="10"/>
        <v>0</v>
      </c>
      <c r="O15" s="371">
        <f t="shared" si="11"/>
        <v>0</v>
      </c>
    </row>
    <row r="16" spans="1:16" ht="31.5">
      <c r="A16" s="37">
        <v>5</v>
      </c>
      <c r="B16" s="369" t="s">
        <v>1153</v>
      </c>
      <c r="C16" s="369" t="s">
        <v>532</v>
      </c>
      <c r="D16" s="369" t="s">
        <v>502</v>
      </c>
      <c r="E16" s="495">
        <v>2020</v>
      </c>
      <c r="F16" s="16">
        <f t="shared" si="2"/>
        <v>5</v>
      </c>
      <c r="G16" s="58">
        <f t="shared" si="3"/>
        <v>1</v>
      </c>
      <c r="H16" s="342" t="b">
        <f t="shared" si="4"/>
        <v>0</v>
      </c>
      <c r="I16" s="343">
        <f t="shared" si="5"/>
        <v>2</v>
      </c>
      <c r="J16" s="371">
        <f t="shared" si="6"/>
        <v>0</v>
      </c>
      <c r="K16" s="371">
        <f t="shared" si="7"/>
        <v>5</v>
      </c>
      <c r="L16" s="371">
        <f t="shared" si="8"/>
        <v>0</v>
      </c>
      <c r="M16" s="371">
        <f t="shared" si="9"/>
        <v>0</v>
      </c>
      <c r="N16" s="371">
        <f t="shared" si="10"/>
        <v>0</v>
      </c>
      <c r="O16" s="371">
        <f t="shared" si="11"/>
        <v>0</v>
      </c>
    </row>
    <row r="17" spans="1:16" ht="31.5">
      <c r="A17" s="37">
        <v>6</v>
      </c>
      <c r="B17" s="369" t="s">
        <v>1151</v>
      </c>
      <c r="C17" s="369" t="s">
        <v>533</v>
      </c>
      <c r="D17" s="369" t="s">
        <v>502</v>
      </c>
      <c r="E17" s="495">
        <v>2016</v>
      </c>
      <c r="F17" s="16">
        <f t="shared" ref="F17:F28" si="12">IF(OR($B17="",$C17="",$E17&lt;an_initial,$E17&gt;an_final),"",G17 * (INDEX(iii8punctaje, MATCH(C17,iii8anvergură,0), MATCH(D17,iii8tip,0) )) )</f>
        <v>2</v>
      </c>
      <c r="G17" s="58">
        <f t="shared" ref="G17:G28" si="13">IF(OR($B17="",$C17="",$E17="",$E17&gt;an_final),"",IF($E17&gt;=an_initial,1,""))</f>
        <v>1</v>
      </c>
      <c r="H17" s="342" t="b">
        <f t="shared" ref="H17:H28" si="14">IF(nume_candidat="",FALSE,ISNUMBER(SEARCH(nume_candidat,$B17)))</f>
        <v>0</v>
      </c>
      <c r="I17" s="343">
        <f t="shared" ref="I17:I28" si="15">LEN(B17)-LEN(SUBSTITUTE(B17,",",""))+1</f>
        <v>1</v>
      </c>
      <c r="J17" s="371">
        <f t="shared" ref="J17:J28" si="16">IF(OR($B17="",$C17="",$E17&lt;an_initial,$E17&gt;an_final),"",G17*(INDEX(iii8punctaje,MATCH(C17,iii8anvergură,0),MATCH(D17,iii8tip,0)))*COUNTIFS(C17,$J$6,D17,$J$7))</f>
        <v>0</v>
      </c>
      <c r="K17" s="371">
        <f t="shared" ref="K17:K28" si="17">IF(OR($B17="",$C17="",$E17&lt;an_initial,$E17&gt;an_final),"",G17*(INDEX(iii8punctaje,MATCH(C17,iii8anvergură,0),MATCH(D17,iii8tip,0)))*COUNTIFS(C17,$K$6,D17,$K$7))</f>
        <v>0</v>
      </c>
      <c r="L17" s="371">
        <f t="shared" ref="L17:L28" si="18">IF(OR($B17="",$C17="",$E17&lt;an_initial,$E17&gt;an_final),"",G17*(INDEX(iii8punctaje,MATCH(C17,iii8anvergură,0),MATCH(D17,iii8tip,0)))*COUNTIFS(C17,$L$6,D17,$L$7))</f>
        <v>0</v>
      </c>
      <c r="M17" s="371">
        <f t="shared" ref="M17:M28" si="19">IF(OR($B17="",$C17="",$E17&lt;an_initial,$E17&gt;an_final),"",G17*(INDEX(iii8punctaje,MATCH(C17,iii8anvergură,0),MATCH(D17,iii8tip,0)))*COUNTIFS(C17,$M$6,D17,$M$7))</f>
        <v>0</v>
      </c>
      <c r="N17" s="371">
        <f t="shared" ref="N17:N28" si="20">IF(OR($B17="",$C17="",$E17&lt;an_initial,$E17&gt;an_final),"",G17*(INDEX(iii8punctaje,MATCH(C17,iii8anvergură,0),MATCH(D17,iii8tip,0)))*COUNTIFS(C17,$N$6,D17,$N$7))</f>
        <v>2</v>
      </c>
      <c r="O17" s="371">
        <f t="shared" ref="O17:O28" si="21">IF(OR($B17="",$C17="",$E17&lt;an_initial,$E17&gt;an_final),"",G17*(INDEX(iii8punctaje,MATCH(C17,iii8anvergură,0),MATCH(D17,iii8tip,0)))*COUNTIFS(C17,$O$6,D17,$O$7))</f>
        <v>0</v>
      </c>
      <c r="P17" s="64" t="s">
        <v>1230</v>
      </c>
    </row>
    <row r="18" spans="1:16" ht="31.5">
      <c r="A18" s="37">
        <v>7</v>
      </c>
      <c r="B18" s="369" t="s">
        <v>1151</v>
      </c>
      <c r="C18" s="369" t="s">
        <v>533</v>
      </c>
      <c r="D18" s="369" t="s">
        <v>502</v>
      </c>
      <c r="E18" s="495">
        <v>2017</v>
      </c>
      <c r="F18" s="16">
        <f t="shared" si="12"/>
        <v>2</v>
      </c>
      <c r="G18" s="58">
        <f t="shared" si="13"/>
        <v>1</v>
      </c>
      <c r="H18" s="342" t="b">
        <f t="shared" si="14"/>
        <v>0</v>
      </c>
      <c r="I18" s="343">
        <f t="shared" si="15"/>
        <v>1</v>
      </c>
      <c r="J18" s="371">
        <f t="shared" si="16"/>
        <v>0</v>
      </c>
      <c r="K18" s="371">
        <f t="shared" si="17"/>
        <v>0</v>
      </c>
      <c r="L18" s="371">
        <f t="shared" si="18"/>
        <v>0</v>
      </c>
      <c r="M18" s="371">
        <f t="shared" si="19"/>
        <v>0</v>
      </c>
      <c r="N18" s="371">
        <f t="shared" si="20"/>
        <v>2</v>
      </c>
      <c r="O18" s="371">
        <f t="shared" si="21"/>
        <v>0</v>
      </c>
    </row>
    <row r="19" spans="1:16" ht="31.5">
      <c r="A19" s="37">
        <v>8</v>
      </c>
      <c r="B19" s="369" t="s">
        <v>1151</v>
      </c>
      <c r="C19" s="369" t="s">
        <v>533</v>
      </c>
      <c r="D19" s="369" t="s">
        <v>502</v>
      </c>
      <c r="E19" s="495">
        <v>2018</v>
      </c>
      <c r="F19" s="16">
        <f t="shared" si="12"/>
        <v>2</v>
      </c>
      <c r="G19" s="58">
        <f t="shared" si="13"/>
        <v>1</v>
      </c>
      <c r="H19" s="342" t="b">
        <f t="shared" si="14"/>
        <v>0</v>
      </c>
      <c r="I19" s="343">
        <f t="shared" si="15"/>
        <v>1</v>
      </c>
      <c r="J19" s="371">
        <f t="shared" si="16"/>
        <v>0</v>
      </c>
      <c r="K19" s="371">
        <f t="shared" si="17"/>
        <v>0</v>
      </c>
      <c r="L19" s="371">
        <f t="shared" si="18"/>
        <v>0</v>
      </c>
      <c r="M19" s="371">
        <f t="shared" si="19"/>
        <v>0</v>
      </c>
      <c r="N19" s="371">
        <f t="shared" si="20"/>
        <v>2</v>
      </c>
      <c r="O19" s="371">
        <f t="shared" si="21"/>
        <v>0</v>
      </c>
    </row>
    <row r="20" spans="1:16" ht="31.5">
      <c r="A20" s="37">
        <v>9</v>
      </c>
      <c r="B20" s="369" t="s">
        <v>1151</v>
      </c>
      <c r="C20" s="369" t="s">
        <v>533</v>
      </c>
      <c r="D20" s="369" t="s">
        <v>502</v>
      </c>
      <c r="E20" s="495">
        <v>2019</v>
      </c>
      <c r="F20" s="16">
        <f t="shared" si="12"/>
        <v>2</v>
      </c>
      <c r="G20" s="58">
        <f t="shared" si="13"/>
        <v>1</v>
      </c>
      <c r="H20" s="342" t="b">
        <f t="shared" si="14"/>
        <v>0</v>
      </c>
      <c r="I20" s="343">
        <f t="shared" si="15"/>
        <v>1</v>
      </c>
      <c r="J20" s="371">
        <f t="shared" si="16"/>
        <v>0</v>
      </c>
      <c r="K20" s="371">
        <f t="shared" si="17"/>
        <v>0</v>
      </c>
      <c r="L20" s="371">
        <f t="shared" si="18"/>
        <v>0</v>
      </c>
      <c r="M20" s="371">
        <f t="shared" si="19"/>
        <v>0</v>
      </c>
      <c r="N20" s="371">
        <f t="shared" si="20"/>
        <v>2</v>
      </c>
      <c r="O20" s="371">
        <f t="shared" si="21"/>
        <v>0</v>
      </c>
    </row>
    <row r="21" spans="1:16" ht="31.5">
      <c r="A21" s="37">
        <v>10</v>
      </c>
      <c r="B21" s="369" t="s">
        <v>1151</v>
      </c>
      <c r="C21" s="369" t="s">
        <v>533</v>
      </c>
      <c r="D21" s="369" t="s">
        <v>502</v>
      </c>
      <c r="E21" s="495">
        <v>2020</v>
      </c>
      <c r="F21" s="16">
        <f t="shared" si="12"/>
        <v>2</v>
      </c>
      <c r="G21" s="58">
        <f t="shared" si="13"/>
        <v>1</v>
      </c>
      <c r="H21" s="342" t="b">
        <f t="shared" si="14"/>
        <v>0</v>
      </c>
      <c r="I21" s="343">
        <f t="shared" si="15"/>
        <v>1</v>
      </c>
      <c r="J21" s="371">
        <f t="shared" si="16"/>
        <v>0</v>
      </c>
      <c r="K21" s="371">
        <f t="shared" si="17"/>
        <v>0</v>
      </c>
      <c r="L21" s="371">
        <f t="shared" si="18"/>
        <v>0</v>
      </c>
      <c r="M21" s="371">
        <f t="shared" si="19"/>
        <v>0</v>
      </c>
      <c r="N21" s="371">
        <f t="shared" si="20"/>
        <v>2</v>
      </c>
      <c r="O21" s="371">
        <f t="shared" si="21"/>
        <v>0</v>
      </c>
    </row>
    <row r="22" spans="1:16" ht="31.5">
      <c r="A22" s="37">
        <v>11</v>
      </c>
      <c r="B22" s="369" t="s">
        <v>1152</v>
      </c>
      <c r="C22" s="369" t="s">
        <v>533</v>
      </c>
      <c r="D22" s="369" t="s">
        <v>502</v>
      </c>
      <c r="E22" s="495">
        <v>2019</v>
      </c>
      <c r="F22" s="16">
        <f t="shared" si="12"/>
        <v>2</v>
      </c>
      <c r="G22" s="58">
        <f t="shared" si="13"/>
        <v>1</v>
      </c>
      <c r="H22" s="342" t="b">
        <f t="shared" si="14"/>
        <v>0</v>
      </c>
      <c r="I22" s="343">
        <f t="shared" si="15"/>
        <v>1</v>
      </c>
      <c r="J22" s="371">
        <f t="shared" si="16"/>
        <v>0</v>
      </c>
      <c r="K22" s="371">
        <f t="shared" si="17"/>
        <v>0</v>
      </c>
      <c r="L22" s="371">
        <f t="shared" si="18"/>
        <v>0</v>
      </c>
      <c r="M22" s="371">
        <f t="shared" si="19"/>
        <v>0</v>
      </c>
      <c r="N22" s="371">
        <f t="shared" si="20"/>
        <v>2</v>
      </c>
      <c r="O22" s="371">
        <f t="shared" si="21"/>
        <v>0</v>
      </c>
      <c r="P22" s="64" t="s">
        <v>1231</v>
      </c>
    </row>
    <row r="23" spans="1:16" ht="31.5">
      <c r="A23" s="37">
        <v>12</v>
      </c>
      <c r="B23" s="369" t="s">
        <v>1152</v>
      </c>
      <c r="C23" s="369" t="s">
        <v>533</v>
      </c>
      <c r="D23" s="369" t="s">
        <v>502</v>
      </c>
      <c r="E23" s="495">
        <v>2020</v>
      </c>
      <c r="F23" s="16">
        <f t="shared" si="12"/>
        <v>2</v>
      </c>
      <c r="G23" s="58">
        <f t="shared" si="13"/>
        <v>1</v>
      </c>
      <c r="H23" s="342" t="b">
        <f t="shared" si="14"/>
        <v>0</v>
      </c>
      <c r="I23" s="343">
        <f t="shared" si="15"/>
        <v>1</v>
      </c>
      <c r="J23" s="371">
        <f t="shared" si="16"/>
        <v>0</v>
      </c>
      <c r="K23" s="371">
        <f t="shared" si="17"/>
        <v>0</v>
      </c>
      <c r="L23" s="371">
        <f t="shared" si="18"/>
        <v>0</v>
      </c>
      <c r="M23" s="371">
        <f t="shared" si="19"/>
        <v>0</v>
      </c>
      <c r="N23" s="371">
        <f t="shared" si="20"/>
        <v>2</v>
      </c>
      <c r="O23" s="371">
        <f t="shared" si="21"/>
        <v>0</v>
      </c>
    </row>
    <row r="24" spans="1:16">
      <c r="A24" s="37">
        <v>13</v>
      </c>
      <c r="B24" s="369"/>
      <c r="C24" s="369"/>
      <c r="D24" s="369"/>
      <c r="E24" s="495"/>
      <c r="F24" s="16" t="str">
        <f t="shared" si="12"/>
        <v/>
      </c>
      <c r="G24" s="58" t="str">
        <f t="shared" si="13"/>
        <v/>
      </c>
      <c r="H24" s="342" t="b">
        <f t="shared" si="14"/>
        <v>0</v>
      </c>
      <c r="I24" s="343">
        <f t="shared" si="15"/>
        <v>1</v>
      </c>
      <c r="J24" s="371" t="str">
        <f t="shared" si="16"/>
        <v/>
      </c>
      <c r="K24" s="371" t="str">
        <f t="shared" si="17"/>
        <v/>
      </c>
      <c r="L24" s="371" t="str">
        <f t="shared" si="18"/>
        <v/>
      </c>
      <c r="M24" s="371" t="str">
        <f t="shared" si="19"/>
        <v/>
      </c>
      <c r="N24" s="371" t="str">
        <f t="shared" si="20"/>
        <v/>
      </c>
      <c r="O24" s="371" t="str">
        <f t="shared" si="21"/>
        <v/>
      </c>
    </row>
    <row r="25" spans="1:16">
      <c r="A25" s="37">
        <v>14</v>
      </c>
      <c r="B25" s="369"/>
      <c r="C25" s="369"/>
      <c r="D25" s="369"/>
      <c r="E25" s="495"/>
      <c r="F25" s="16" t="str">
        <f t="shared" si="12"/>
        <v/>
      </c>
      <c r="G25" s="58" t="str">
        <f t="shared" si="13"/>
        <v/>
      </c>
      <c r="H25" s="342" t="b">
        <f t="shared" si="14"/>
        <v>0</v>
      </c>
      <c r="I25" s="343">
        <f t="shared" si="15"/>
        <v>1</v>
      </c>
      <c r="J25" s="371" t="str">
        <f t="shared" si="16"/>
        <v/>
      </c>
      <c r="K25" s="371" t="str">
        <f t="shared" si="17"/>
        <v/>
      </c>
      <c r="L25" s="371" t="str">
        <f t="shared" si="18"/>
        <v/>
      </c>
      <c r="M25" s="371" t="str">
        <f t="shared" si="19"/>
        <v/>
      </c>
      <c r="N25" s="371" t="str">
        <f t="shared" si="20"/>
        <v/>
      </c>
      <c r="O25" s="371" t="str">
        <f t="shared" si="21"/>
        <v/>
      </c>
    </row>
    <row r="26" spans="1:16">
      <c r="A26" s="37">
        <v>15</v>
      </c>
      <c r="B26" s="369"/>
      <c r="C26" s="369"/>
      <c r="D26" s="369"/>
      <c r="E26" s="495"/>
      <c r="F26" s="16" t="str">
        <f t="shared" si="12"/>
        <v/>
      </c>
      <c r="G26" s="58" t="str">
        <f t="shared" si="13"/>
        <v/>
      </c>
      <c r="H26" s="342" t="b">
        <f t="shared" si="14"/>
        <v>0</v>
      </c>
      <c r="I26" s="343">
        <f t="shared" si="15"/>
        <v>1</v>
      </c>
      <c r="J26" s="371" t="str">
        <f t="shared" si="16"/>
        <v/>
      </c>
      <c r="K26" s="371" t="str">
        <f t="shared" si="17"/>
        <v/>
      </c>
      <c r="L26" s="371" t="str">
        <f t="shared" si="18"/>
        <v/>
      </c>
      <c r="M26" s="371" t="str">
        <f t="shared" si="19"/>
        <v/>
      </c>
      <c r="N26" s="371" t="str">
        <f t="shared" si="20"/>
        <v/>
      </c>
      <c r="O26" s="371" t="str">
        <f t="shared" si="21"/>
        <v/>
      </c>
    </row>
    <row r="27" spans="1:16">
      <c r="A27" s="37">
        <v>16</v>
      </c>
      <c r="B27" s="369"/>
      <c r="C27" s="369"/>
      <c r="D27" s="369"/>
      <c r="E27" s="495"/>
      <c r="F27" s="16" t="str">
        <f t="shared" si="12"/>
        <v/>
      </c>
      <c r="G27" s="58" t="str">
        <f t="shared" si="13"/>
        <v/>
      </c>
      <c r="H27" s="342" t="b">
        <f t="shared" si="14"/>
        <v>0</v>
      </c>
      <c r="I27" s="343">
        <f t="shared" si="15"/>
        <v>1</v>
      </c>
      <c r="J27" s="371" t="str">
        <f t="shared" si="16"/>
        <v/>
      </c>
      <c r="K27" s="371" t="str">
        <f t="shared" si="17"/>
        <v/>
      </c>
      <c r="L27" s="371" t="str">
        <f t="shared" si="18"/>
        <v/>
      </c>
      <c r="M27" s="371" t="str">
        <f t="shared" si="19"/>
        <v/>
      </c>
      <c r="N27" s="371" t="str">
        <f t="shared" si="20"/>
        <v/>
      </c>
      <c r="O27" s="371" t="str">
        <f t="shared" si="21"/>
        <v/>
      </c>
    </row>
    <row r="28" spans="1:16">
      <c r="A28" s="37">
        <v>17</v>
      </c>
      <c r="B28" s="369"/>
      <c r="C28" s="369"/>
      <c r="D28" s="369"/>
      <c r="E28" s="495"/>
      <c r="F28" s="16" t="str">
        <f t="shared" si="12"/>
        <v/>
      </c>
      <c r="G28" s="58" t="str">
        <f t="shared" si="13"/>
        <v/>
      </c>
      <c r="H28" s="342" t="b">
        <f t="shared" si="14"/>
        <v>0</v>
      </c>
      <c r="I28" s="343">
        <f t="shared" si="15"/>
        <v>1</v>
      </c>
      <c r="J28" s="371" t="str">
        <f t="shared" si="16"/>
        <v/>
      </c>
      <c r="K28" s="371" t="str">
        <f t="shared" si="17"/>
        <v/>
      </c>
      <c r="L28" s="371" t="str">
        <f t="shared" si="18"/>
        <v/>
      </c>
      <c r="M28" s="371" t="str">
        <f t="shared" si="19"/>
        <v/>
      </c>
      <c r="N28" s="371" t="str">
        <f t="shared" si="20"/>
        <v/>
      </c>
      <c r="O28" s="371" t="str">
        <f t="shared" si="21"/>
        <v/>
      </c>
    </row>
    <row r="29" spans="1:16">
      <c r="A29" s="37">
        <v>18</v>
      </c>
      <c r="B29" s="6"/>
      <c r="C29" s="6"/>
      <c r="D29" s="6"/>
      <c r="E29" s="211"/>
      <c r="F29" s="16" t="str">
        <f t="shared" si="2"/>
        <v/>
      </c>
      <c r="G29" s="58" t="str">
        <f t="shared" si="3"/>
        <v/>
      </c>
      <c r="H29" s="342" t="b">
        <f t="shared" si="4"/>
        <v>0</v>
      </c>
      <c r="I29" s="343">
        <f t="shared" si="5"/>
        <v>1</v>
      </c>
      <c r="J29" s="371" t="str">
        <f t="shared" si="6"/>
        <v/>
      </c>
      <c r="K29" s="371" t="str">
        <f t="shared" si="7"/>
        <v/>
      </c>
      <c r="L29" s="371" t="str">
        <f t="shared" si="8"/>
        <v/>
      </c>
      <c r="M29" s="371" t="str">
        <f t="shared" si="9"/>
        <v/>
      </c>
      <c r="N29" s="371" t="str">
        <f t="shared" si="10"/>
        <v/>
      </c>
      <c r="O29" s="371" t="str">
        <f t="shared" si="11"/>
        <v/>
      </c>
    </row>
    <row r="30" spans="1:16">
      <c r="A30" s="37">
        <v>19</v>
      </c>
      <c r="B30" s="6"/>
      <c r="C30" s="6"/>
      <c r="D30" s="6"/>
      <c r="E30" s="211"/>
      <c r="F30" s="16" t="str">
        <f t="shared" si="2"/>
        <v/>
      </c>
      <c r="G30" s="58" t="str">
        <f t="shared" si="3"/>
        <v/>
      </c>
      <c r="H30" s="342" t="b">
        <f t="shared" si="4"/>
        <v>0</v>
      </c>
      <c r="I30" s="343">
        <f t="shared" si="5"/>
        <v>1</v>
      </c>
      <c r="J30" s="371" t="str">
        <f t="shared" si="6"/>
        <v/>
      </c>
      <c r="K30" s="371" t="str">
        <f t="shared" si="7"/>
        <v/>
      </c>
      <c r="L30" s="371" t="str">
        <f t="shared" si="8"/>
        <v/>
      </c>
      <c r="M30" s="371" t="str">
        <f t="shared" si="9"/>
        <v/>
      </c>
      <c r="N30" s="371" t="str">
        <f t="shared" si="10"/>
        <v/>
      </c>
      <c r="O30" s="371" t="str">
        <f t="shared" si="11"/>
        <v/>
      </c>
    </row>
    <row r="31" spans="1:16">
      <c r="A31" s="37">
        <v>20</v>
      </c>
      <c r="B31" s="6"/>
      <c r="C31" s="6"/>
      <c r="D31" s="6"/>
      <c r="E31" s="211"/>
      <c r="F31" s="16" t="str">
        <f t="shared" si="2"/>
        <v/>
      </c>
      <c r="G31" s="58" t="str">
        <f t="shared" si="3"/>
        <v/>
      </c>
      <c r="H31" s="342" t="b">
        <f t="shared" si="4"/>
        <v>0</v>
      </c>
      <c r="I31" s="343">
        <f t="shared" si="5"/>
        <v>1</v>
      </c>
      <c r="J31" s="371" t="str">
        <f t="shared" si="6"/>
        <v/>
      </c>
      <c r="K31" s="371" t="str">
        <f t="shared" si="7"/>
        <v/>
      </c>
      <c r="L31" s="371" t="str">
        <f t="shared" si="8"/>
        <v/>
      </c>
      <c r="M31" s="371" t="str">
        <f t="shared" si="9"/>
        <v/>
      </c>
      <c r="N31" s="371" t="str">
        <f t="shared" si="10"/>
        <v/>
      </c>
      <c r="O31" s="371" t="str">
        <f t="shared" si="11"/>
        <v/>
      </c>
    </row>
    <row r="32" spans="1:16">
      <c r="A32" s="37">
        <v>21</v>
      </c>
      <c r="B32" s="6"/>
      <c r="C32" s="6"/>
      <c r="D32" s="6"/>
      <c r="E32" s="211"/>
      <c r="F32" s="16" t="str">
        <f t="shared" si="2"/>
        <v/>
      </c>
      <c r="G32" s="58" t="str">
        <f t="shared" si="3"/>
        <v/>
      </c>
      <c r="H32" s="342" t="b">
        <f t="shared" si="4"/>
        <v>0</v>
      </c>
      <c r="I32" s="343">
        <f t="shared" si="5"/>
        <v>1</v>
      </c>
      <c r="J32" s="371" t="str">
        <f t="shared" si="6"/>
        <v/>
      </c>
      <c r="K32" s="371" t="str">
        <f t="shared" si="7"/>
        <v/>
      </c>
      <c r="L32" s="371" t="str">
        <f t="shared" si="8"/>
        <v/>
      </c>
      <c r="M32" s="371" t="str">
        <f t="shared" si="9"/>
        <v/>
      </c>
      <c r="N32" s="371" t="str">
        <f t="shared" si="10"/>
        <v/>
      </c>
      <c r="O32" s="371" t="str">
        <f t="shared" si="11"/>
        <v/>
      </c>
    </row>
    <row r="33" spans="1:15">
      <c r="A33" s="37">
        <v>22</v>
      </c>
      <c r="B33" s="6"/>
      <c r="C33" s="6"/>
      <c r="D33" s="6"/>
      <c r="E33" s="211"/>
      <c r="F33" s="16" t="str">
        <f t="shared" si="2"/>
        <v/>
      </c>
      <c r="G33" s="58" t="str">
        <f t="shared" si="3"/>
        <v/>
      </c>
      <c r="H33" s="342" t="b">
        <f t="shared" si="4"/>
        <v>0</v>
      </c>
      <c r="I33" s="343">
        <f t="shared" si="5"/>
        <v>1</v>
      </c>
      <c r="J33" s="371" t="str">
        <f t="shared" si="6"/>
        <v/>
      </c>
      <c r="K33" s="371" t="str">
        <f t="shared" si="7"/>
        <v/>
      </c>
      <c r="L33" s="371" t="str">
        <f t="shared" si="8"/>
        <v/>
      </c>
      <c r="M33" s="371" t="str">
        <f t="shared" si="9"/>
        <v/>
      </c>
      <c r="N33" s="371" t="str">
        <f t="shared" si="10"/>
        <v/>
      </c>
      <c r="O33" s="371" t="str">
        <f t="shared" si="11"/>
        <v/>
      </c>
    </row>
    <row r="34" spans="1:15">
      <c r="A34" s="37">
        <v>23</v>
      </c>
      <c r="B34" s="6"/>
      <c r="C34" s="6"/>
      <c r="D34" s="6"/>
      <c r="E34" s="211"/>
      <c r="F34" s="16" t="str">
        <f t="shared" si="2"/>
        <v/>
      </c>
      <c r="G34" s="58" t="str">
        <f t="shared" si="3"/>
        <v/>
      </c>
      <c r="H34" s="342" t="b">
        <f t="shared" si="4"/>
        <v>0</v>
      </c>
      <c r="I34" s="343">
        <f t="shared" si="5"/>
        <v>1</v>
      </c>
      <c r="J34" s="371" t="str">
        <f t="shared" si="6"/>
        <v/>
      </c>
      <c r="K34" s="371" t="str">
        <f t="shared" si="7"/>
        <v/>
      </c>
      <c r="L34" s="371" t="str">
        <f t="shared" si="8"/>
        <v/>
      </c>
      <c r="M34" s="371" t="str">
        <f t="shared" si="9"/>
        <v/>
      </c>
      <c r="N34" s="371" t="str">
        <f t="shared" si="10"/>
        <v/>
      </c>
      <c r="O34" s="371" t="str">
        <f t="shared" si="11"/>
        <v/>
      </c>
    </row>
    <row r="35" spans="1:15">
      <c r="A35" s="37">
        <v>24</v>
      </c>
      <c r="B35" s="6"/>
      <c r="C35" s="6"/>
      <c r="D35" s="6"/>
      <c r="E35" s="211"/>
      <c r="F35" s="16" t="str">
        <f t="shared" si="2"/>
        <v/>
      </c>
      <c r="G35" s="58" t="str">
        <f t="shared" si="3"/>
        <v/>
      </c>
      <c r="H35" s="342" t="b">
        <f t="shared" si="4"/>
        <v>0</v>
      </c>
      <c r="I35" s="343">
        <f t="shared" si="5"/>
        <v>1</v>
      </c>
      <c r="J35" s="371" t="str">
        <f t="shared" si="6"/>
        <v/>
      </c>
      <c r="K35" s="371" t="str">
        <f t="shared" si="7"/>
        <v/>
      </c>
      <c r="L35" s="371" t="str">
        <f t="shared" si="8"/>
        <v/>
      </c>
      <c r="M35" s="371" t="str">
        <f t="shared" si="9"/>
        <v/>
      </c>
      <c r="N35" s="371" t="str">
        <f t="shared" si="10"/>
        <v/>
      </c>
      <c r="O35" s="371" t="str">
        <f t="shared" si="11"/>
        <v/>
      </c>
    </row>
    <row r="36" spans="1:15">
      <c r="A36" s="37">
        <v>25</v>
      </c>
      <c r="B36" s="6"/>
      <c r="C36" s="6"/>
      <c r="D36" s="6"/>
      <c r="E36" s="211"/>
      <c r="F36" s="16" t="str">
        <f t="shared" si="2"/>
        <v/>
      </c>
      <c r="G36" s="58" t="str">
        <f t="shared" si="3"/>
        <v/>
      </c>
      <c r="H36" s="342" t="b">
        <f t="shared" si="4"/>
        <v>0</v>
      </c>
      <c r="I36" s="343">
        <f t="shared" si="5"/>
        <v>1</v>
      </c>
      <c r="J36" s="371" t="str">
        <f t="shared" si="6"/>
        <v/>
      </c>
      <c r="K36" s="371" t="str">
        <f t="shared" si="7"/>
        <v/>
      </c>
      <c r="L36" s="371" t="str">
        <f t="shared" si="8"/>
        <v/>
      </c>
      <c r="M36" s="371" t="str">
        <f t="shared" si="9"/>
        <v/>
      </c>
      <c r="N36" s="371" t="str">
        <f t="shared" si="10"/>
        <v/>
      </c>
      <c r="O36" s="371" t="str">
        <f t="shared" si="11"/>
        <v/>
      </c>
    </row>
    <row r="37" spans="1:15">
      <c r="A37" s="37">
        <v>26</v>
      </c>
      <c r="B37" s="6"/>
      <c r="C37" s="6"/>
      <c r="D37" s="6"/>
      <c r="E37" s="211"/>
      <c r="F37" s="16" t="str">
        <f t="shared" si="2"/>
        <v/>
      </c>
      <c r="G37" s="58" t="str">
        <f t="shared" si="3"/>
        <v/>
      </c>
      <c r="H37" s="342" t="b">
        <f t="shared" si="4"/>
        <v>0</v>
      </c>
      <c r="I37" s="343">
        <f t="shared" si="5"/>
        <v>1</v>
      </c>
      <c r="J37" s="371" t="str">
        <f t="shared" si="6"/>
        <v/>
      </c>
      <c r="K37" s="371" t="str">
        <f t="shared" si="7"/>
        <v/>
      </c>
      <c r="L37" s="371" t="str">
        <f t="shared" si="8"/>
        <v/>
      </c>
      <c r="M37" s="371" t="str">
        <f t="shared" si="9"/>
        <v/>
      </c>
      <c r="N37" s="371" t="str">
        <f t="shared" si="10"/>
        <v/>
      </c>
      <c r="O37" s="371" t="str">
        <f t="shared" si="11"/>
        <v/>
      </c>
    </row>
    <row r="38" spans="1:15">
      <c r="A38" s="37">
        <v>27</v>
      </c>
      <c r="B38" s="6"/>
      <c r="C38" s="6"/>
      <c r="D38" s="6"/>
      <c r="E38" s="211"/>
      <c r="F38" s="16" t="str">
        <f t="shared" si="2"/>
        <v/>
      </c>
      <c r="G38" s="58" t="str">
        <f t="shared" si="3"/>
        <v/>
      </c>
      <c r="H38" s="342" t="b">
        <f t="shared" si="4"/>
        <v>0</v>
      </c>
      <c r="I38" s="343">
        <f t="shared" si="5"/>
        <v>1</v>
      </c>
      <c r="J38" s="371" t="str">
        <f t="shared" si="6"/>
        <v/>
      </c>
      <c r="K38" s="371" t="str">
        <f t="shared" si="7"/>
        <v/>
      </c>
      <c r="L38" s="371" t="str">
        <f t="shared" si="8"/>
        <v/>
      </c>
      <c r="M38" s="371" t="str">
        <f t="shared" si="9"/>
        <v/>
      </c>
      <c r="N38" s="371" t="str">
        <f t="shared" si="10"/>
        <v/>
      </c>
      <c r="O38" s="371" t="str">
        <f t="shared" si="11"/>
        <v/>
      </c>
    </row>
    <row r="39" spans="1:15">
      <c r="A39" s="37">
        <v>28</v>
      </c>
      <c r="B39" s="6"/>
      <c r="C39" s="6"/>
      <c r="D39" s="6"/>
      <c r="E39" s="211"/>
      <c r="F39" s="16" t="str">
        <f t="shared" si="2"/>
        <v/>
      </c>
      <c r="G39" s="58" t="str">
        <f t="shared" si="3"/>
        <v/>
      </c>
      <c r="H39" s="342" t="b">
        <f t="shared" si="4"/>
        <v>0</v>
      </c>
      <c r="I39" s="343">
        <f t="shared" si="5"/>
        <v>1</v>
      </c>
      <c r="J39" s="371" t="str">
        <f t="shared" si="6"/>
        <v/>
      </c>
      <c r="K39" s="371" t="str">
        <f t="shared" si="7"/>
        <v/>
      </c>
      <c r="L39" s="371" t="str">
        <f t="shared" si="8"/>
        <v/>
      </c>
      <c r="M39" s="371" t="str">
        <f t="shared" si="9"/>
        <v/>
      </c>
      <c r="N39" s="371" t="str">
        <f t="shared" si="10"/>
        <v/>
      </c>
      <c r="O39" s="371" t="str">
        <f t="shared" si="11"/>
        <v/>
      </c>
    </row>
    <row r="40" spans="1:15">
      <c r="A40" s="37">
        <v>29</v>
      </c>
      <c r="B40" s="6"/>
      <c r="C40" s="6"/>
      <c r="D40" s="6"/>
      <c r="E40" s="211"/>
      <c r="F40" s="16" t="str">
        <f t="shared" si="2"/>
        <v/>
      </c>
      <c r="G40" s="58" t="str">
        <f t="shared" si="3"/>
        <v/>
      </c>
      <c r="H40" s="342" t="b">
        <f t="shared" si="4"/>
        <v>0</v>
      </c>
      <c r="I40" s="343">
        <f t="shared" si="5"/>
        <v>1</v>
      </c>
      <c r="J40" s="371" t="str">
        <f t="shared" si="6"/>
        <v/>
      </c>
      <c r="K40" s="371" t="str">
        <f t="shared" si="7"/>
        <v/>
      </c>
      <c r="L40" s="371" t="str">
        <f t="shared" si="8"/>
        <v/>
      </c>
      <c r="M40" s="371" t="str">
        <f t="shared" si="9"/>
        <v/>
      </c>
      <c r="N40" s="371" t="str">
        <f t="shared" si="10"/>
        <v/>
      </c>
      <c r="O40" s="371" t="str">
        <f t="shared" si="11"/>
        <v/>
      </c>
    </row>
    <row r="41" spans="1:15">
      <c r="A41" s="37">
        <v>30</v>
      </c>
      <c r="B41" s="6"/>
      <c r="C41" s="6"/>
      <c r="D41" s="6"/>
      <c r="E41" s="211"/>
      <c r="F41" s="16" t="str">
        <f t="shared" si="2"/>
        <v/>
      </c>
      <c r="G41" s="58" t="str">
        <f t="shared" si="3"/>
        <v/>
      </c>
      <c r="H41" s="342" t="b">
        <f t="shared" si="4"/>
        <v>0</v>
      </c>
      <c r="I41" s="343">
        <f t="shared" si="5"/>
        <v>1</v>
      </c>
      <c r="J41" s="371" t="str">
        <f t="shared" si="6"/>
        <v/>
      </c>
      <c r="K41" s="371" t="str">
        <f t="shared" si="7"/>
        <v/>
      </c>
      <c r="L41" s="371" t="str">
        <f t="shared" si="8"/>
        <v/>
      </c>
      <c r="M41" s="371" t="str">
        <f t="shared" si="9"/>
        <v/>
      </c>
      <c r="N41" s="371" t="str">
        <f t="shared" si="10"/>
        <v/>
      </c>
      <c r="O41" s="371" t="str">
        <f t="shared" si="11"/>
        <v/>
      </c>
    </row>
    <row r="42" spans="1:15">
      <c r="A42" s="37">
        <v>31</v>
      </c>
      <c r="B42" s="6"/>
      <c r="C42" s="6"/>
      <c r="D42" s="6"/>
      <c r="E42" s="211"/>
      <c r="F42" s="16" t="str">
        <f t="shared" si="2"/>
        <v/>
      </c>
      <c r="G42" s="58" t="str">
        <f t="shared" si="3"/>
        <v/>
      </c>
      <c r="H42" s="342" t="b">
        <f t="shared" si="4"/>
        <v>0</v>
      </c>
      <c r="I42" s="343">
        <f t="shared" si="5"/>
        <v>1</v>
      </c>
      <c r="J42" s="371" t="str">
        <f t="shared" si="6"/>
        <v/>
      </c>
      <c r="K42" s="371" t="str">
        <f t="shared" si="7"/>
        <v/>
      </c>
      <c r="L42" s="371" t="str">
        <f t="shared" si="8"/>
        <v/>
      </c>
      <c r="M42" s="371" t="str">
        <f t="shared" si="9"/>
        <v/>
      </c>
      <c r="N42" s="371" t="str">
        <f t="shared" si="10"/>
        <v/>
      </c>
      <c r="O42" s="371" t="str">
        <f t="shared" si="11"/>
        <v/>
      </c>
    </row>
    <row r="43" spans="1:15">
      <c r="A43" s="37">
        <v>32</v>
      </c>
      <c r="B43" s="6"/>
      <c r="C43" s="6"/>
      <c r="D43" s="6"/>
      <c r="E43" s="211"/>
      <c r="F43" s="16" t="str">
        <f t="shared" si="2"/>
        <v/>
      </c>
      <c r="G43" s="58" t="str">
        <f t="shared" si="3"/>
        <v/>
      </c>
      <c r="H43" s="342" t="b">
        <f t="shared" si="4"/>
        <v>0</v>
      </c>
      <c r="I43" s="343">
        <f t="shared" si="5"/>
        <v>1</v>
      </c>
      <c r="J43" s="371" t="str">
        <f t="shared" si="6"/>
        <v/>
      </c>
      <c r="K43" s="371" t="str">
        <f t="shared" si="7"/>
        <v/>
      </c>
      <c r="L43" s="371" t="str">
        <f t="shared" si="8"/>
        <v/>
      </c>
      <c r="M43" s="371" t="str">
        <f t="shared" si="9"/>
        <v/>
      </c>
      <c r="N43" s="371" t="str">
        <f t="shared" si="10"/>
        <v/>
      </c>
      <c r="O43" s="371" t="str">
        <f t="shared" si="11"/>
        <v/>
      </c>
    </row>
    <row r="44" spans="1:15">
      <c r="A44" s="37">
        <v>33</v>
      </c>
      <c r="B44" s="6"/>
      <c r="C44" s="6"/>
      <c r="D44" s="6"/>
      <c r="E44" s="211"/>
      <c r="F44" s="16" t="str">
        <f t="shared" si="2"/>
        <v/>
      </c>
      <c r="G44" s="58" t="str">
        <f t="shared" ref="G44:G75" si="22">IF(OR($B44="",$C44="",$E44="",$E44&gt;an_final),"",IF($E44&gt;=an_initial,1,""))</f>
        <v/>
      </c>
      <c r="H44" s="342" t="b">
        <f t="shared" si="4"/>
        <v>0</v>
      </c>
      <c r="I44" s="343">
        <f t="shared" ref="I44:I75" si="23">LEN(B44)-LEN(SUBSTITUTE(B44,",",""))+1</f>
        <v>1</v>
      </c>
      <c r="J44" s="371" t="str">
        <f t="shared" si="6"/>
        <v/>
      </c>
      <c r="K44" s="371" t="str">
        <f t="shared" si="7"/>
        <v/>
      </c>
      <c r="L44" s="371" t="str">
        <f t="shared" si="8"/>
        <v/>
      </c>
      <c r="M44" s="371" t="str">
        <f t="shared" si="9"/>
        <v/>
      </c>
      <c r="N44" s="371" t="str">
        <f t="shared" si="10"/>
        <v/>
      </c>
      <c r="O44" s="371" t="str">
        <f t="shared" si="11"/>
        <v/>
      </c>
    </row>
    <row r="45" spans="1:15">
      <c r="A45" s="37">
        <v>34</v>
      </c>
      <c r="B45" s="6"/>
      <c r="C45" s="6"/>
      <c r="D45" s="6"/>
      <c r="E45" s="211"/>
      <c r="F45" s="16" t="str">
        <f t="shared" si="2"/>
        <v/>
      </c>
      <c r="G45" s="58" t="str">
        <f t="shared" si="22"/>
        <v/>
      </c>
      <c r="H45" s="342" t="b">
        <f t="shared" si="4"/>
        <v>0</v>
      </c>
      <c r="I45" s="343">
        <f t="shared" si="23"/>
        <v>1</v>
      </c>
      <c r="J45" s="371" t="str">
        <f t="shared" si="6"/>
        <v/>
      </c>
      <c r="K45" s="371" t="str">
        <f t="shared" si="7"/>
        <v/>
      </c>
      <c r="L45" s="371" t="str">
        <f t="shared" si="8"/>
        <v/>
      </c>
      <c r="M45" s="371" t="str">
        <f t="shared" si="9"/>
        <v/>
      </c>
      <c r="N45" s="371" t="str">
        <f t="shared" si="10"/>
        <v/>
      </c>
      <c r="O45" s="371" t="str">
        <f t="shared" si="11"/>
        <v/>
      </c>
    </row>
    <row r="46" spans="1:15">
      <c r="A46" s="37">
        <v>35</v>
      </c>
      <c r="B46" s="6"/>
      <c r="C46" s="6"/>
      <c r="D46" s="6"/>
      <c r="E46" s="211"/>
      <c r="F46" s="16" t="str">
        <f t="shared" si="2"/>
        <v/>
      </c>
      <c r="G46" s="58" t="str">
        <f t="shared" si="22"/>
        <v/>
      </c>
      <c r="H46" s="342" t="b">
        <f t="shared" si="4"/>
        <v>0</v>
      </c>
      <c r="I46" s="343">
        <f t="shared" si="23"/>
        <v>1</v>
      </c>
      <c r="J46" s="371" t="str">
        <f t="shared" si="6"/>
        <v/>
      </c>
      <c r="K46" s="371" t="str">
        <f t="shared" si="7"/>
        <v/>
      </c>
      <c r="L46" s="371" t="str">
        <f t="shared" si="8"/>
        <v/>
      </c>
      <c r="M46" s="371" t="str">
        <f t="shared" si="9"/>
        <v/>
      </c>
      <c r="N46" s="371" t="str">
        <f t="shared" si="10"/>
        <v/>
      </c>
      <c r="O46" s="371" t="str">
        <f t="shared" si="11"/>
        <v/>
      </c>
    </row>
    <row r="47" spans="1:15">
      <c r="A47" s="37">
        <v>36</v>
      </c>
      <c r="B47" s="6"/>
      <c r="C47" s="6"/>
      <c r="D47" s="6"/>
      <c r="E47" s="211"/>
      <c r="F47" s="16" t="str">
        <f t="shared" si="2"/>
        <v/>
      </c>
      <c r="G47" s="58" t="str">
        <f t="shared" si="22"/>
        <v/>
      </c>
      <c r="H47" s="342" t="b">
        <f t="shared" si="4"/>
        <v>0</v>
      </c>
      <c r="I47" s="343">
        <f t="shared" si="23"/>
        <v>1</v>
      </c>
      <c r="J47" s="371" t="str">
        <f t="shared" si="6"/>
        <v/>
      </c>
      <c r="K47" s="371" t="str">
        <f t="shared" si="7"/>
        <v/>
      </c>
      <c r="L47" s="371" t="str">
        <f t="shared" si="8"/>
        <v/>
      </c>
      <c r="M47" s="371" t="str">
        <f t="shared" si="9"/>
        <v/>
      </c>
      <c r="N47" s="371" t="str">
        <f t="shared" si="10"/>
        <v/>
      </c>
      <c r="O47" s="371" t="str">
        <f t="shared" si="11"/>
        <v/>
      </c>
    </row>
    <row r="48" spans="1:15">
      <c r="A48" s="37">
        <v>37</v>
      </c>
      <c r="B48" s="6"/>
      <c r="C48" s="6"/>
      <c r="D48" s="6"/>
      <c r="E48" s="211"/>
      <c r="F48" s="16" t="str">
        <f t="shared" si="2"/>
        <v/>
      </c>
      <c r="G48" s="58" t="str">
        <f t="shared" si="22"/>
        <v/>
      </c>
      <c r="H48" s="342" t="b">
        <f t="shared" si="4"/>
        <v>0</v>
      </c>
      <c r="I48" s="343">
        <f t="shared" si="23"/>
        <v>1</v>
      </c>
      <c r="J48" s="371" t="str">
        <f t="shared" si="6"/>
        <v/>
      </c>
      <c r="K48" s="371" t="str">
        <f t="shared" si="7"/>
        <v/>
      </c>
      <c r="L48" s="371" t="str">
        <f t="shared" si="8"/>
        <v/>
      </c>
      <c r="M48" s="371" t="str">
        <f t="shared" si="9"/>
        <v/>
      </c>
      <c r="N48" s="371" t="str">
        <f t="shared" si="10"/>
        <v/>
      </c>
      <c r="O48" s="371" t="str">
        <f t="shared" si="11"/>
        <v/>
      </c>
    </row>
    <row r="49" spans="1:15">
      <c r="A49" s="37">
        <v>38</v>
      </c>
      <c r="B49" s="6"/>
      <c r="C49" s="6"/>
      <c r="D49" s="6"/>
      <c r="E49" s="211"/>
      <c r="F49" s="16" t="str">
        <f t="shared" si="2"/>
        <v/>
      </c>
      <c r="G49" s="58" t="str">
        <f t="shared" si="22"/>
        <v/>
      </c>
      <c r="H49" s="342" t="b">
        <f t="shared" si="4"/>
        <v>0</v>
      </c>
      <c r="I49" s="343">
        <f t="shared" si="23"/>
        <v>1</v>
      </c>
      <c r="J49" s="371" t="str">
        <f t="shared" si="6"/>
        <v/>
      </c>
      <c r="K49" s="371" t="str">
        <f t="shared" si="7"/>
        <v/>
      </c>
      <c r="L49" s="371" t="str">
        <f t="shared" si="8"/>
        <v/>
      </c>
      <c r="M49" s="371" t="str">
        <f t="shared" si="9"/>
        <v/>
      </c>
      <c r="N49" s="371" t="str">
        <f t="shared" si="10"/>
        <v/>
      </c>
      <c r="O49" s="371" t="str">
        <f t="shared" si="11"/>
        <v/>
      </c>
    </row>
    <row r="50" spans="1:15">
      <c r="A50" s="37">
        <v>39</v>
      </c>
      <c r="B50" s="6"/>
      <c r="C50" s="6"/>
      <c r="D50" s="6"/>
      <c r="E50" s="211"/>
      <c r="F50" s="16" t="str">
        <f t="shared" si="2"/>
        <v/>
      </c>
      <c r="G50" s="58" t="str">
        <f t="shared" si="22"/>
        <v/>
      </c>
      <c r="H50" s="342" t="b">
        <f t="shared" si="4"/>
        <v>0</v>
      </c>
      <c r="I50" s="343">
        <f t="shared" si="23"/>
        <v>1</v>
      </c>
      <c r="J50" s="371" t="str">
        <f t="shared" si="6"/>
        <v/>
      </c>
      <c r="K50" s="371" t="str">
        <f t="shared" si="7"/>
        <v/>
      </c>
      <c r="L50" s="371" t="str">
        <f t="shared" si="8"/>
        <v/>
      </c>
      <c r="M50" s="371" t="str">
        <f t="shared" si="9"/>
        <v/>
      </c>
      <c r="N50" s="371" t="str">
        <f t="shared" si="10"/>
        <v/>
      </c>
      <c r="O50" s="371" t="str">
        <f t="shared" si="11"/>
        <v/>
      </c>
    </row>
    <row r="51" spans="1:15">
      <c r="A51" s="37">
        <v>40</v>
      </c>
      <c r="B51" s="6"/>
      <c r="C51" s="6"/>
      <c r="D51" s="6"/>
      <c r="E51" s="211"/>
      <c r="F51" s="16" t="str">
        <f t="shared" si="2"/>
        <v/>
      </c>
      <c r="G51" s="58" t="str">
        <f t="shared" si="22"/>
        <v/>
      </c>
      <c r="H51" s="342" t="b">
        <f t="shared" si="4"/>
        <v>0</v>
      </c>
      <c r="I51" s="343">
        <f t="shared" si="23"/>
        <v>1</v>
      </c>
      <c r="J51" s="371" t="str">
        <f t="shared" si="6"/>
        <v/>
      </c>
      <c r="K51" s="371" t="str">
        <f t="shared" si="7"/>
        <v/>
      </c>
      <c r="L51" s="371" t="str">
        <f t="shared" si="8"/>
        <v/>
      </c>
      <c r="M51" s="371" t="str">
        <f t="shared" si="9"/>
        <v/>
      </c>
      <c r="N51" s="371" t="str">
        <f t="shared" si="10"/>
        <v/>
      </c>
      <c r="O51" s="371" t="str">
        <f t="shared" si="11"/>
        <v/>
      </c>
    </row>
    <row r="52" spans="1:15">
      <c r="A52" s="37">
        <v>41</v>
      </c>
      <c r="B52" s="6"/>
      <c r="C52" s="6"/>
      <c r="D52" s="6"/>
      <c r="E52" s="211"/>
      <c r="F52" s="16" t="str">
        <f t="shared" si="2"/>
        <v/>
      </c>
      <c r="G52" s="58" t="str">
        <f t="shared" si="22"/>
        <v/>
      </c>
      <c r="H52" s="342" t="b">
        <f t="shared" si="4"/>
        <v>0</v>
      </c>
      <c r="I52" s="343">
        <f t="shared" si="23"/>
        <v>1</v>
      </c>
      <c r="J52" s="371" t="str">
        <f t="shared" si="6"/>
        <v/>
      </c>
      <c r="K52" s="371" t="str">
        <f t="shared" si="7"/>
        <v/>
      </c>
      <c r="L52" s="371" t="str">
        <f t="shared" si="8"/>
        <v/>
      </c>
      <c r="M52" s="371" t="str">
        <f t="shared" si="9"/>
        <v/>
      </c>
      <c r="N52" s="371" t="str">
        <f t="shared" si="10"/>
        <v/>
      </c>
      <c r="O52" s="371" t="str">
        <f t="shared" si="11"/>
        <v/>
      </c>
    </row>
    <row r="53" spans="1:15">
      <c r="A53" s="37">
        <v>42</v>
      </c>
      <c r="B53" s="6"/>
      <c r="C53" s="6"/>
      <c r="D53" s="6"/>
      <c r="E53" s="211"/>
      <c r="F53" s="16" t="str">
        <f t="shared" si="2"/>
        <v/>
      </c>
      <c r="G53" s="58" t="str">
        <f t="shared" si="22"/>
        <v/>
      </c>
      <c r="H53" s="342" t="b">
        <f t="shared" si="4"/>
        <v>0</v>
      </c>
      <c r="I53" s="343">
        <f t="shared" si="23"/>
        <v>1</v>
      </c>
      <c r="J53" s="371" t="str">
        <f t="shared" si="6"/>
        <v/>
      </c>
      <c r="K53" s="371" t="str">
        <f t="shared" si="7"/>
        <v/>
      </c>
      <c r="L53" s="371" t="str">
        <f t="shared" si="8"/>
        <v/>
      </c>
      <c r="M53" s="371" t="str">
        <f t="shared" si="9"/>
        <v/>
      </c>
      <c r="N53" s="371" t="str">
        <f t="shared" si="10"/>
        <v/>
      </c>
      <c r="O53" s="371" t="str">
        <f t="shared" si="11"/>
        <v/>
      </c>
    </row>
    <row r="54" spans="1:15">
      <c r="A54" s="37">
        <v>43</v>
      </c>
      <c r="B54" s="6"/>
      <c r="C54" s="6"/>
      <c r="D54" s="6"/>
      <c r="E54" s="211"/>
      <c r="F54" s="16" t="str">
        <f t="shared" si="2"/>
        <v/>
      </c>
      <c r="G54" s="58" t="str">
        <f t="shared" si="22"/>
        <v/>
      </c>
      <c r="H54" s="342" t="b">
        <f t="shared" si="4"/>
        <v>0</v>
      </c>
      <c r="I54" s="343">
        <f t="shared" si="23"/>
        <v>1</v>
      </c>
      <c r="J54" s="371" t="str">
        <f t="shared" si="6"/>
        <v/>
      </c>
      <c r="K54" s="371" t="str">
        <f t="shared" si="7"/>
        <v/>
      </c>
      <c r="L54" s="371" t="str">
        <f t="shared" si="8"/>
        <v/>
      </c>
      <c r="M54" s="371" t="str">
        <f t="shared" si="9"/>
        <v/>
      </c>
      <c r="N54" s="371" t="str">
        <f t="shared" si="10"/>
        <v/>
      </c>
      <c r="O54" s="371" t="str">
        <f t="shared" si="11"/>
        <v/>
      </c>
    </row>
    <row r="55" spans="1:15">
      <c r="A55" s="37">
        <v>44</v>
      </c>
      <c r="B55" s="6"/>
      <c r="C55" s="6"/>
      <c r="D55" s="6"/>
      <c r="E55" s="211"/>
      <c r="F55" s="16" t="str">
        <f t="shared" si="2"/>
        <v/>
      </c>
      <c r="G55" s="58" t="str">
        <f t="shared" si="22"/>
        <v/>
      </c>
      <c r="H55" s="342" t="b">
        <f t="shared" si="4"/>
        <v>0</v>
      </c>
      <c r="I55" s="343">
        <f t="shared" si="23"/>
        <v>1</v>
      </c>
      <c r="J55" s="371" t="str">
        <f t="shared" si="6"/>
        <v/>
      </c>
      <c r="K55" s="371" t="str">
        <f t="shared" si="7"/>
        <v/>
      </c>
      <c r="L55" s="371" t="str">
        <f t="shared" si="8"/>
        <v/>
      </c>
      <c r="M55" s="371" t="str">
        <f t="shared" si="9"/>
        <v/>
      </c>
      <c r="N55" s="371" t="str">
        <f t="shared" si="10"/>
        <v/>
      </c>
      <c r="O55" s="371" t="str">
        <f t="shared" si="11"/>
        <v/>
      </c>
    </row>
    <row r="56" spans="1:15">
      <c r="A56" s="37">
        <v>45</v>
      </c>
      <c r="B56" s="6"/>
      <c r="C56" s="6"/>
      <c r="D56" s="6"/>
      <c r="E56" s="211"/>
      <c r="F56" s="16" t="str">
        <f t="shared" si="2"/>
        <v/>
      </c>
      <c r="G56" s="58" t="str">
        <f t="shared" si="22"/>
        <v/>
      </c>
      <c r="H56" s="342" t="b">
        <f t="shared" si="4"/>
        <v>0</v>
      </c>
      <c r="I56" s="343">
        <f t="shared" si="23"/>
        <v>1</v>
      </c>
      <c r="J56" s="371" t="str">
        <f t="shared" si="6"/>
        <v/>
      </c>
      <c r="K56" s="371" t="str">
        <f t="shared" si="7"/>
        <v/>
      </c>
      <c r="L56" s="371" t="str">
        <f t="shared" si="8"/>
        <v/>
      </c>
      <c r="M56" s="371" t="str">
        <f t="shared" si="9"/>
        <v/>
      </c>
      <c r="N56" s="371" t="str">
        <f t="shared" si="10"/>
        <v/>
      </c>
      <c r="O56" s="371" t="str">
        <f t="shared" si="11"/>
        <v/>
      </c>
    </row>
    <row r="57" spans="1:15">
      <c r="A57" s="37">
        <v>46</v>
      </c>
      <c r="B57" s="6"/>
      <c r="C57" s="6"/>
      <c r="D57" s="6"/>
      <c r="E57" s="211"/>
      <c r="F57" s="16" t="str">
        <f t="shared" si="2"/>
        <v/>
      </c>
      <c r="G57" s="58" t="str">
        <f t="shared" si="22"/>
        <v/>
      </c>
      <c r="H57" s="342" t="b">
        <f t="shared" si="4"/>
        <v>0</v>
      </c>
      <c r="I57" s="343">
        <f t="shared" si="23"/>
        <v>1</v>
      </c>
      <c r="J57" s="371" t="str">
        <f t="shared" si="6"/>
        <v/>
      </c>
      <c r="K57" s="371" t="str">
        <f t="shared" si="7"/>
        <v/>
      </c>
      <c r="L57" s="371" t="str">
        <f t="shared" si="8"/>
        <v/>
      </c>
      <c r="M57" s="371" t="str">
        <f t="shared" si="9"/>
        <v/>
      </c>
      <c r="N57" s="371" t="str">
        <f t="shared" si="10"/>
        <v/>
      </c>
      <c r="O57" s="371" t="str">
        <f t="shared" si="11"/>
        <v/>
      </c>
    </row>
    <row r="58" spans="1:15">
      <c r="A58" s="37">
        <v>47</v>
      </c>
      <c r="B58" s="6"/>
      <c r="C58" s="6"/>
      <c r="D58" s="6"/>
      <c r="E58" s="211"/>
      <c r="F58" s="16" t="str">
        <f t="shared" si="2"/>
        <v/>
      </c>
      <c r="G58" s="58" t="str">
        <f t="shared" si="22"/>
        <v/>
      </c>
      <c r="H58" s="342" t="b">
        <f t="shared" si="4"/>
        <v>0</v>
      </c>
      <c r="I58" s="343">
        <f t="shared" si="23"/>
        <v>1</v>
      </c>
      <c r="J58" s="371" t="str">
        <f t="shared" si="6"/>
        <v/>
      </c>
      <c r="K58" s="371" t="str">
        <f t="shared" si="7"/>
        <v/>
      </c>
      <c r="L58" s="371" t="str">
        <f t="shared" si="8"/>
        <v/>
      </c>
      <c r="M58" s="371" t="str">
        <f t="shared" si="9"/>
        <v/>
      </c>
      <c r="N58" s="371" t="str">
        <f t="shared" si="10"/>
        <v/>
      </c>
      <c r="O58" s="371" t="str">
        <f t="shared" si="11"/>
        <v/>
      </c>
    </row>
    <row r="59" spans="1:15">
      <c r="A59" s="37">
        <v>48</v>
      </c>
      <c r="B59" s="6"/>
      <c r="C59" s="6"/>
      <c r="D59" s="6"/>
      <c r="E59" s="211"/>
      <c r="F59" s="16" t="str">
        <f t="shared" si="2"/>
        <v/>
      </c>
      <c r="G59" s="58" t="str">
        <f t="shared" si="22"/>
        <v/>
      </c>
      <c r="H59" s="342" t="b">
        <f t="shared" si="4"/>
        <v>0</v>
      </c>
      <c r="I59" s="343">
        <f t="shared" si="23"/>
        <v>1</v>
      </c>
      <c r="J59" s="371" t="str">
        <f t="shared" si="6"/>
        <v/>
      </c>
      <c r="K59" s="371" t="str">
        <f t="shared" si="7"/>
        <v/>
      </c>
      <c r="L59" s="371" t="str">
        <f t="shared" si="8"/>
        <v/>
      </c>
      <c r="M59" s="371" t="str">
        <f t="shared" si="9"/>
        <v/>
      </c>
      <c r="N59" s="371" t="str">
        <f t="shared" si="10"/>
        <v/>
      </c>
      <c r="O59" s="371" t="str">
        <f t="shared" si="11"/>
        <v/>
      </c>
    </row>
    <row r="60" spans="1:15">
      <c r="A60" s="37">
        <v>49</v>
      </c>
      <c r="B60" s="6"/>
      <c r="C60" s="6"/>
      <c r="D60" s="6"/>
      <c r="E60" s="211"/>
      <c r="F60" s="16" t="str">
        <f t="shared" si="2"/>
        <v/>
      </c>
      <c r="G60" s="58" t="str">
        <f t="shared" si="22"/>
        <v/>
      </c>
      <c r="H60" s="342" t="b">
        <f t="shared" si="4"/>
        <v>0</v>
      </c>
      <c r="I60" s="343">
        <f t="shared" si="23"/>
        <v>1</v>
      </c>
      <c r="J60" s="371" t="str">
        <f t="shared" si="6"/>
        <v/>
      </c>
      <c r="K60" s="371" t="str">
        <f t="shared" si="7"/>
        <v/>
      </c>
      <c r="L60" s="371" t="str">
        <f t="shared" si="8"/>
        <v/>
      </c>
      <c r="M60" s="371" t="str">
        <f t="shared" si="9"/>
        <v/>
      </c>
      <c r="N60" s="371" t="str">
        <f t="shared" si="10"/>
        <v/>
      </c>
      <c r="O60" s="371" t="str">
        <f t="shared" si="11"/>
        <v/>
      </c>
    </row>
    <row r="61" spans="1:15">
      <c r="A61" s="37">
        <v>50</v>
      </c>
      <c r="B61" s="6"/>
      <c r="C61" s="6"/>
      <c r="D61" s="6"/>
      <c r="E61" s="211"/>
      <c r="F61" s="16" t="str">
        <f t="shared" si="2"/>
        <v/>
      </c>
      <c r="G61" s="58" t="str">
        <f t="shared" si="22"/>
        <v/>
      </c>
      <c r="H61" s="342" t="b">
        <f t="shared" si="4"/>
        <v>0</v>
      </c>
      <c r="I61" s="343">
        <f t="shared" si="23"/>
        <v>1</v>
      </c>
      <c r="J61" s="371" t="str">
        <f t="shared" si="6"/>
        <v/>
      </c>
      <c r="K61" s="371" t="str">
        <f t="shared" si="7"/>
        <v/>
      </c>
      <c r="L61" s="371" t="str">
        <f t="shared" si="8"/>
        <v/>
      </c>
      <c r="M61" s="371" t="str">
        <f t="shared" si="9"/>
        <v/>
      </c>
      <c r="N61" s="371" t="str">
        <f t="shared" si="10"/>
        <v/>
      </c>
      <c r="O61" s="371" t="str">
        <f t="shared" si="11"/>
        <v/>
      </c>
    </row>
    <row r="62" spans="1:15">
      <c r="A62" s="37">
        <v>51</v>
      </c>
      <c r="B62" s="6"/>
      <c r="C62" s="6"/>
      <c r="D62" s="6"/>
      <c r="E62" s="211"/>
      <c r="F62" s="16" t="str">
        <f t="shared" si="2"/>
        <v/>
      </c>
      <c r="G62" s="58" t="str">
        <f t="shared" si="22"/>
        <v/>
      </c>
      <c r="H62" s="342" t="b">
        <f t="shared" si="4"/>
        <v>0</v>
      </c>
      <c r="I62" s="343">
        <f t="shared" si="23"/>
        <v>1</v>
      </c>
      <c r="J62" s="371" t="str">
        <f t="shared" si="6"/>
        <v/>
      </c>
      <c r="K62" s="371" t="str">
        <f t="shared" si="7"/>
        <v/>
      </c>
      <c r="L62" s="371" t="str">
        <f t="shared" si="8"/>
        <v/>
      </c>
      <c r="M62" s="371" t="str">
        <f t="shared" si="9"/>
        <v/>
      </c>
      <c r="N62" s="371" t="str">
        <f t="shared" si="10"/>
        <v/>
      </c>
      <c r="O62" s="371" t="str">
        <f t="shared" si="11"/>
        <v/>
      </c>
    </row>
    <row r="63" spans="1:15">
      <c r="A63" s="37">
        <v>52</v>
      </c>
      <c r="B63" s="6"/>
      <c r="C63" s="6"/>
      <c r="D63" s="6"/>
      <c r="E63" s="211"/>
      <c r="F63" s="16" t="str">
        <f t="shared" si="2"/>
        <v/>
      </c>
      <c r="G63" s="58" t="str">
        <f t="shared" si="22"/>
        <v/>
      </c>
      <c r="H63" s="342" t="b">
        <f t="shared" si="4"/>
        <v>0</v>
      </c>
      <c r="I63" s="343">
        <f t="shared" si="23"/>
        <v>1</v>
      </c>
      <c r="J63" s="371" t="str">
        <f t="shared" si="6"/>
        <v/>
      </c>
      <c r="K63" s="371" t="str">
        <f t="shared" si="7"/>
        <v/>
      </c>
      <c r="L63" s="371" t="str">
        <f t="shared" si="8"/>
        <v/>
      </c>
      <c r="M63" s="371" t="str">
        <f t="shared" si="9"/>
        <v/>
      </c>
      <c r="N63" s="371" t="str">
        <f t="shared" si="10"/>
        <v/>
      </c>
      <c r="O63" s="371" t="str">
        <f t="shared" si="11"/>
        <v/>
      </c>
    </row>
    <row r="64" spans="1:15">
      <c r="A64" s="37">
        <v>53</v>
      </c>
      <c r="B64" s="6"/>
      <c r="C64" s="6"/>
      <c r="D64" s="6"/>
      <c r="E64" s="211"/>
      <c r="F64" s="16" t="str">
        <f t="shared" si="2"/>
        <v/>
      </c>
      <c r="G64" s="58" t="str">
        <f t="shared" si="22"/>
        <v/>
      </c>
      <c r="H64" s="342" t="b">
        <f t="shared" si="4"/>
        <v>0</v>
      </c>
      <c r="I64" s="343">
        <f t="shared" si="23"/>
        <v>1</v>
      </c>
      <c r="J64" s="371" t="str">
        <f t="shared" si="6"/>
        <v/>
      </c>
      <c r="K64" s="371" t="str">
        <f t="shared" si="7"/>
        <v/>
      </c>
      <c r="L64" s="371" t="str">
        <f t="shared" si="8"/>
        <v/>
      </c>
      <c r="M64" s="371" t="str">
        <f t="shared" si="9"/>
        <v/>
      </c>
      <c r="N64" s="371" t="str">
        <f t="shared" si="10"/>
        <v/>
      </c>
      <c r="O64" s="371" t="str">
        <f t="shared" si="11"/>
        <v/>
      </c>
    </row>
    <row r="65" spans="1:15">
      <c r="A65" s="37">
        <v>54</v>
      </c>
      <c r="B65" s="6"/>
      <c r="C65" s="6"/>
      <c r="D65" s="6"/>
      <c r="E65" s="211"/>
      <c r="F65" s="16" t="str">
        <f t="shared" si="2"/>
        <v/>
      </c>
      <c r="G65" s="58" t="str">
        <f t="shared" si="22"/>
        <v/>
      </c>
      <c r="H65" s="342" t="b">
        <f t="shared" si="4"/>
        <v>0</v>
      </c>
      <c r="I65" s="343">
        <f t="shared" si="23"/>
        <v>1</v>
      </c>
      <c r="J65" s="371" t="str">
        <f t="shared" si="6"/>
        <v/>
      </c>
      <c r="K65" s="371" t="str">
        <f t="shared" si="7"/>
        <v/>
      </c>
      <c r="L65" s="371" t="str">
        <f t="shared" si="8"/>
        <v/>
      </c>
      <c r="M65" s="371" t="str">
        <f t="shared" si="9"/>
        <v/>
      </c>
      <c r="N65" s="371" t="str">
        <f t="shared" si="10"/>
        <v/>
      </c>
      <c r="O65" s="371" t="str">
        <f t="shared" si="11"/>
        <v/>
      </c>
    </row>
    <row r="66" spans="1:15">
      <c r="A66" s="37">
        <v>55</v>
      </c>
      <c r="B66" s="6"/>
      <c r="C66" s="6"/>
      <c r="D66" s="6"/>
      <c r="E66" s="211"/>
      <c r="F66" s="16" t="str">
        <f t="shared" si="2"/>
        <v/>
      </c>
      <c r="G66" s="58" t="str">
        <f t="shared" si="22"/>
        <v/>
      </c>
      <c r="H66" s="342" t="b">
        <f t="shared" si="4"/>
        <v>0</v>
      </c>
      <c r="I66" s="343">
        <f t="shared" si="23"/>
        <v>1</v>
      </c>
      <c r="J66" s="371" t="str">
        <f t="shared" si="6"/>
        <v/>
      </c>
      <c r="K66" s="371" t="str">
        <f t="shared" si="7"/>
        <v/>
      </c>
      <c r="L66" s="371" t="str">
        <f t="shared" si="8"/>
        <v/>
      </c>
      <c r="M66" s="371" t="str">
        <f t="shared" si="9"/>
        <v/>
      </c>
      <c r="N66" s="371" t="str">
        <f t="shared" si="10"/>
        <v/>
      </c>
      <c r="O66" s="371" t="str">
        <f t="shared" si="11"/>
        <v/>
      </c>
    </row>
    <row r="67" spans="1:15">
      <c r="A67" s="37">
        <v>56</v>
      </c>
      <c r="B67" s="6"/>
      <c r="C67" s="6"/>
      <c r="D67" s="6"/>
      <c r="E67" s="211"/>
      <c r="F67" s="16" t="str">
        <f t="shared" si="2"/>
        <v/>
      </c>
      <c r="G67" s="58" t="str">
        <f t="shared" si="22"/>
        <v/>
      </c>
      <c r="H67" s="342" t="b">
        <f t="shared" si="4"/>
        <v>0</v>
      </c>
      <c r="I67" s="343">
        <f t="shared" si="23"/>
        <v>1</v>
      </c>
      <c r="J67" s="371" t="str">
        <f t="shared" si="6"/>
        <v/>
      </c>
      <c r="K67" s="371" t="str">
        <f t="shared" si="7"/>
        <v/>
      </c>
      <c r="L67" s="371" t="str">
        <f t="shared" si="8"/>
        <v/>
      </c>
      <c r="M67" s="371" t="str">
        <f t="shared" si="9"/>
        <v/>
      </c>
      <c r="N67" s="371" t="str">
        <f t="shared" si="10"/>
        <v/>
      </c>
      <c r="O67" s="371" t="str">
        <f t="shared" si="11"/>
        <v/>
      </c>
    </row>
    <row r="68" spans="1:15">
      <c r="A68" s="37">
        <v>57</v>
      </c>
      <c r="B68" s="6"/>
      <c r="C68" s="6"/>
      <c r="D68" s="6"/>
      <c r="E68" s="211"/>
      <c r="F68" s="16" t="str">
        <f t="shared" si="2"/>
        <v/>
      </c>
      <c r="G68" s="58" t="str">
        <f t="shared" si="22"/>
        <v/>
      </c>
      <c r="H68" s="342" t="b">
        <f t="shared" si="4"/>
        <v>0</v>
      </c>
      <c r="I68" s="343">
        <f t="shared" si="23"/>
        <v>1</v>
      </c>
      <c r="J68" s="371" t="str">
        <f t="shared" si="6"/>
        <v/>
      </c>
      <c r="K68" s="371" t="str">
        <f t="shared" si="7"/>
        <v/>
      </c>
      <c r="L68" s="371" t="str">
        <f t="shared" si="8"/>
        <v/>
      </c>
      <c r="M68" s="371" t="str">
        <f t="shared" si="9"/>
        <v/>
      </c>
      <c r="N68" s="371" t="str">
        <f t="shared" si="10"/>
        <v/>
      </c>
      <c r="O68" s="371" t="str">
        <f t="shared" si="11"/>
        <v/>
      </c>
    </row>
    <row r="69" spans="1:15">
      <c r="A69" s="37">
        <v>58</v>
      </c>
      <c r="B69" s="6"/>
      <c r="C69" s="6"/>
      <c r="D69" s="6"/>
      <c r="E69" s="211"/>
      <c r="F69" s="16" t="str">
        <f t="shared" si="2"/>
        <v/>
      </c>
      <c r="G69" s="58" t="str">
        <f t="shared" si="22"/>
        <v/>
      </c>
      <c r="H69" s="342" t="b">
        <f t="shared" si="4"/>
        <v>0</v>
      </c>
      <c r="I69" s="343">
        <f t="shared" si="23"/>
        <v>1</v>
      </c>
      <c r="J69" s="371" t="str">
        <f t="shared" si="6"/>
        <v/>
      </c>
      <c r="K69" s="371" t="str">
        <f t="shared" si="7"/>
        <v/>
      </c>
      <c r="L69" s="371" t="str">
        <f t="shared" si="8"/>
        <v/>
      </c>
      <c r="M69" s="371" t="str">
        <f t="shared" si="9"/>
        <v/>
      </c>
      <c r="N69" s="371" t="str">
        <f t="shared" si="10"/>
        <v/>
      </c>
      <c r="O69" s="371" t="str">
        <f t="shared" si="11"/>
        <v/>
      </c>
    </row>
    <row r="70" spans="1:15">
      <c r="A70" s="37">
        <v>59</v>
      </c>
      <c r="B70" s="6"/>
      <c r="C70" s="6"/>
      <c r="D70" s="6"/>
      <c r="E70" s="211"/>
      <c r="F70" s="16" t="str">
        <f t="shared" si="2"/>
        <v/>
      </c>
      <c r="G70" s="58" t="str">
        <f t="shared" si="22"/>
        <v/>
      </c>
      <c r="H70" s="342" t="b">
        <f t="shared" si="4"/>
        <v>0</v>
      </c>
      <c r="I70" s="343">
        <f t="shared" si="23"/>
        <v>1</v>
      </c>
      <c r="J70" s="371" t="str">
        <f t="shared" si="6"/>
        <v/>
      </c>
      <c r="K70" s="371" t="str">
        <f t="shared" si="7"/>
        <v/>
      </c>
      <c r="L70" s="371" t="str">
        <f t="shared" si="8"/>
        <v/>
      </c>
      <c r="M70" s="371" t="str">
        <f t="shared" si="9"/>
        <v/>
      </c>
      <c r="N70" s="371" t="str">
        <f t="shared" si="10"/>
        <v/>
      </c>
      <c r="O70" s="371" t="str">
        <f t="shared" si="11"/>
        <v/>
      </c>
    </row>
    <row r="71" spans="1:15">
      <c r="A71" s="37">
        <v>60</v>
      </c>
      <c r="B71" s="6"/>
      <c r="C71" s="6"/>
      <c r="D71" s="6"/>
      <c r="E71" s="211"/>
      <c r="F71" s="16" t="str">
        <f t="shared" si="2"/>
        <v/>
      </c>
      <c r="G71" s="58" t="str">
        <f t="shared" si="22"/>
        <v/>
      </c>
      <c r="H71" s="342" t="b">
        <f t="shared" si="4"/>
        <v>0</v>
      </c>
      <c r="I71" s="343">
        <f t="shared" si="23"/>
        <v>1</v>
      </c>
      <c r="J71" s="371" t="str">
        <f t="shared" si="6"/>
        <v/>
      </c>
      <c r="K71" s="371" t="str">
        <f t="shared" si="7"/>
        <v/>
      </c>
      <c r="L71" s="371" t="str">
        <f t="shared" si="8"/>
        <v/>
      </c>
      <c r="M71" s="371" t="str">
        <f t="shared" si="9"/>
        <v/>
      </c>
      <c r="N71" s="371" t="str">
        <f t="shared" si="10"/>
        <v/>
      </c>
      <c r="O71" s="371" t="str">
        <f t="shared" si="11"/>
        <v/>
      </c>
    </row>
    <row r="72" spans="1:15">
      <c r="A72" s="37">
        <v>61</v>
      </c>
      <c r="B72" s="6"/>
      <c r="C72" s="6"/>
      <c r="D72" s="6"/>
      <c r="E72" s="211"/>
      <c r="F72" s="16" t="str">
        <f t="shared" si="2"/>
        <v/>
      </c>
      <c r="G72" s="58" t="str">
        <f t="shared" si="22"/>
        <v/>
      </c>
      <c r="H72" s="342" t="b">
        <f t="shared" si="4"/>
        <v>0</v>
      </c>
      <c r="I72" s="343">
        <f t="shared" si="23"/>
        <v>1</v>
      </c>
      <c r="J72" s="371" t="str">
        <f t="shared" si="6"/>
        <v/>
      </c>
      <c r="K72" s="371" t="str">
        <f t="shared" si="7"/>
        <v/>
      </c>
      <c r="L72" s="371" t="str">
        <f t="shared" si="8"/>
        <v/>
      </c>
      <c r="M72" s="371" t="str">
        <f t="shared" si="9"/>
        <v/>
      </c>
      <c r="N72" s="371" t="str">
        <f t="shared" si="10"/>
        <v/>
      </c>
      <c r="O72" s="371" t="str">
        <f t="shared" si="11"/>
        <v/>
      </c>
    </row>
    <row r="73" spans="1:15">
      <c r="A73" s="37">
        <v>62</v>
      </c>
      <c r="B73" s="6"/>
      <c r="C73" s="6"/>
      <c r="D73" s="6"/>
      <c r="E73" s="211"/>
      <c r="F73" s="16" t="str">
        <f t="shared" si="2"/>
        <v/>
      </c>
      <c r="G73" s="58" t="str">
        <f t="shared" si="22"/>
        <v/>
      </c>
      <c r="H73" s="342" t="b">
        <f t="shared" si="4"/>
        <v>0</v>
      </c>
      <c r="I73" s="343">
        <f t="shared" si="23"/>
        <v>1</v>
      </c>
      <c r="J73" s="371" t="str">
        <f t="shared" si="6"/>
        <v/>
      </c>
      <c r="K73" s="371" t="str">
        <f t="shared" si="7"/>
        <v/>
      </c>
      <c r="L73" s="371" t="str">
        <f t="shared" si="8"/>
        <v/>
      </c>
      <c r="M73" s="371" t="str">
        <f t="shared" si="9"/>
        <v/>
      </c>
      <c r="N73" s="371" t="str">
        <f t="shared" si="10"/>
        <v/>
      </c>
      <c r="O73" s="371" t="str">
        <f t="shared" si="11"/>
        <v/>
      </c>
    </row>
    <row r="74" spans="1:15">
      <c r="A74" s="37">
        <v>63</v>
      </c>
      <c r="B74" s="6"/>
      <c r="C74" s="6"/>
      <c r="D74" s="6"/>
      <c r="E74" s="211"/>
      <c r="F74" s="16" t="str">
        <f t="shared" si="2"/>
        <v/>
      </c>
      <c r="G74" s="58" t="str">
        <f t="shared" si="22"/>
        <v/>
      </c>
      <c r="H74" s="342" t="b">
        <f t="shared" si="4"/>
        <v>0</v>
      </c>
      <c r="I74" s="343">
        <f t="shared" si="23"/>
        <v>1</v>
      </c>
      <c r="J74" s="371" t="str">
        <f t="shared" si="6"/>
        <v/>
      </c>
      <c r="K74" s="371" t="str">
        <f t="shared" si="7"/>
        <v/>
      </c>
      <c r="L74" s="371" t="str">
        <f t="shared" si="8"/>
        <v/>
      </c>
      <c r="M74" s="371" t="str">
        <f t="shared" si="9"/>
        <v/>
      </c>
      <c r="N74" s="371" t="str">
        <f t="shared" si="10"/>
        <v/>
      </c>
      <c r="O74" s="371" t="str">
        <f t="shared" si="11"/>
        <v/>
      </c>
    </row>
    <row r="75" spans="1:15">
      <c r="A75" s="37">
        <v>64</v>
      </c>
      <c r="B75" s="6"/>
      <c r="C75" s="6"/>
      <c r="D75" s="6"/>
      <c r="E75" s="211"/>
      <c r="F75" s="16" t="str">
        <f t="shared" si="2"/>
        <v/>
      </c>
      <c r="G75" s="58" t="str">
        <f t="shared" si="22"/>
        <v/>
      </c>
      <c r="H75" s="342" t="b">
        <f t="shared" si="4"/>
        <v>0</v>
      </c>
      <c r="I75" s="343">
        <f t="shared" si="23"/>
        <v>1</v>
      </c>
      <c r="J75" s="371" t="str">
        <f t="shared" si="6"/>
        <v/>
      </c>
      <c r="K75" s="371" t="str">
        <f t="shared" si="7"/>
        <v/>
      </c>
      <c r="L75" s="371" t="str">
        <f t="shared" si="8"/>
        <v/>
      </c>
      <c r="M75" s="371" t="str">
        <f t="shared" si="9"/>
        <v/>
      </c>
      <c r="N75" s="371" t="str">
        <f t="shared" si="10"/>
        <v/>
      </c>
      <c r="O75" s="371" t="str">
        <f t="shared" si="11"/>
        <v/>
      </c>
    </row>
    <row r="76" spans="1:15">
      <c r="A76" s="37">
        <v>65</v>
      </c>
      <c r="B76" s="6"/>
      <c r="C76" s="6"/>
      <c r="D76" s="6"/>
      <c r="E76" s="211"/>
      <c r="F76" s="16" t="str">
        <f t="shared" ref="F76:F139" si="24">IF(OR($B76="",$C76="",$E76&lt;an_initial,$E76&gt;an_final),"",G76 * (INDEX(iii8punctaje, MATCH(C76,iii8anvergură,0), MATCH(D76,iii8tip,0) )) )</f>
        <v/>
      </c>
      <c r="G76" s="58" t="str">
        <f t="shared" ref="G76:G110" si="25">IF(OR($B76="",$C76="",$E76="",$E76&gt;an_final),"",IF($E76&gt;=an_initial,1,""))</f>
        <v/>
      </c>
      <c r="H76" s="342" t="b">
        <f t="shared" ref="H76:H110" si="26">IF(nume_candidat="",FALSE,ISNUMBER(SEARCH(nume_candidat,$B76)))</f>
        <v>0</v>
      </c>
      <c r="I76" s="343">
        <f t="shared" ref="I76:I110" si="27">LEN(B76)-LEN(SUBSTITUTE(B76,",",""))+1</f>
        <v>1</v>
      </c>
      <c r="J76" s="371" t="str">
        <f t="shared" ref="J76:J139" si="28">IF(OR($B76="",$C76="",$E76&lt;an_initial,$E76&gt;an_final),"",G76*(INDEX(iii8punctaje,MATCH(C76,iii8anvergură,0),MATCH(D76,iii8tip,0)))*COUNTIFS(C76,$J$6,D76,$J$7))</f>
        <v/>
      </c>
      <c r="K76" s="371" t="str">
        <f t="shared" ref="K76:K139" si="29">IF(OR($B76="",$C76="",$E76&lt;an_initial,$E76&gt;an_final),"",G76*(INDEX(iii8punctaje,MATCH(C76,iii8anvergură,0),MATCH(D76,iii8tip,0)))*COUNTIFS(C76,$K$6,D76,$K$7))</f>
        <v/>
      </c>
      <c r="L76" s="371" t="str">
        <f t="shared" ref="L76:L139" si="30">IF(OR($B76="",$C76="",$E76&lt;an_initial,$E76&gt;an_final),"",G76*(INDEX(iii8punctaje,MATCH(C76,iii8anvergură,0),MATCH(D76,iii8tip,0)))*COUNTIFS(C76,$L$6,D76,$L$7))</f>
        <v/>
      </c>
      <c r="M76" s="371" t="str">
        <f t="shared" ref="M76:M139" si="31">IF(OR($B76="",$C76="",$E76&lt;an_initial,$E76&gt;an_final),"",G76*(INDEX(iii8punctaje,MATCH(C76,iii8anvergură,0),MATCH(D76,iii8tip,0)))*COUNTIFS(C76,$M$6,D76,$M$7))</f>
        <v/>
      </c>
      <c r="N76" s="371" t="str">
        <f t="shared" ref="N76:N139" si="32">IF(OR($B76="",$C76="",$E76&lt;an_initial,$E76&gt;an_final),"",G76*(INDEX(iii8punctaje,MATCH(C76,iii8anvergură,0),MATCH(D76,iii8tip,0)))*COUNTIFS(C76,$N$6,D76,$N$7))</f>
        <v/>
      </c>
      <c r="O76" s="371" t="str">
        <f t="shared" ref="O76:O139" si="33">IF(OR($B76="",$C76="",$E76&lt;an_initial,$E76&gt;an_final),"",G76*(INDEX(iii8punctaje,MATCH(C76,iii8anvergură,0),MATCH(D76,iii8tip,0)))*COUNTIFS(C76,$O$6,D76,$O$7))</f>
        <v/>
      </c>
    </row>
    <row r="77" spans="1:15">
      <c r="A77" s="37">
        <v>66</v>
      </c>
      <c r="B77" s="6"/>
      <c r="C77" s="6"/>
      <c r="D77" s="6"/>
      <c r="E77" s="211"/>
      <c r="F77" s="16" t="str">
        <f t="shared" si="24"/>
        <v/>
      </c>
      <c r="G77" s="58" t="str">
        <f t="shared" si="25"/>
        <v/>
      </c>
      <c r="H77" s="342" t="b">
        <f t="shared" si="26"/>
        <v>0</v>
      </c>
      <c r="I77" s="343">
        <f t="shared" si="27"/>
        <v>1</v>
      </c>
      <c r="J77" s="371" t="str">
        <f t="shared" si="28"/>
        <v/>
      </c>
      <c r="K77" s="371" t="str">
        <f t="shared" si="29"/>
        <v/>
      </c>
      <c r="L77" s="371" t="str">
        <f t="shared" si="30"/>
        <v/>
      </c>
      <c r="M77" s="371" t="str">
        <f t="shared" si="31"/>
        <v/>
      </c>
      <c r="N77" s="371" t="str">
        <f t="shared" si="32"/>
        <v/>
      </c>
      <c r="O77" s="371" t="str">
        <f t="shared" si="33"/>
        <v/>
      </c>
    </row>
    <row r="78" spans="1:15">
      <c r="A78" s="37">
        <v>67</v>
      </c>
      <c r="B78" s="6"/>
      <c r="C78" s="6"/>
      <c r="D78" s="6"/>
      <c r="E78" s="211"/>
      <c r="F78" s="16" t="str">
        <f t="shared" si="24"/>
        <v/>
      </c>
      <c r="G78" s="58" t="str">
        <f t="shared" si="25"/>
        <v/>
      </c>
      <c r="H78" s="342" t="b">
        <f t="shared" si="26"/>
        <v>0</v>
      </c>
      <c r="I78" s="343">
        <f t="shared" si="27"/>
        <v>1</v>
      </c>
      <c r="J78" s="371" t="str">
        <f t="shared" si="28"/>
        <v/>
      </c>
      <c r="K78" s="371" t="str">
        <f t="shared" si="29"/>
        <v/>
      </c>
      <c r="L78" s="371" t="str">
        <f t="shared" si="30"/>
        <v/>
      </c>
      <c r="M78" s="371" t="str">
        <f t="shared" si="31"/>
        <v/>
      </c>
      <c r="N78" s="371" t="str">
        <f t="shared" si="32"/>
        <v/>
      </c>
      <c r="O78" s="371" t="str">
        <f t="shared" si="33"/>
        <v/>
      </c>
    </row>
    <row r="79" spans="1:15">
      <c r="A79" s="37">
        <v>68</v>
      </c>
      <c r="B79" s="6"/>
      <c r="C79" s="6"/>
      <c r="D79" s="6"/>
      <c r="E79" s="211"/>
      <c r="F79" s="16" t="str">
        <f t="shared" si="24"/>
        <v/>
      </c>
      <c r="G79" s="58" t="str">
        <f t="shared" si="25"/>
        <v/>
      </c>
      <c r="H79" s="342" t="b">
        <f t="shared" si="26"/>
        <v>0</v>
      </c>
      <c r="I79" s="343">
        <f t="shared" si="27"/>
        <v>1</v>
      </c>
      <c r="J79" s="371" t="str">
        <f t="shared" si="28"/>
        <v/>
      </c>
      <c r="K79" s="371" t="str">
        <f t="shared" si="29"/>
        <v/>
      </c>
      <c r="L79" s="371" t="str">
        <f t="shared" si="30"/>
        <v/>
      </c>
      <c r="M79" s="371" t="str">
        <f t="shared" si="31"/>
        <v/>
      </c>
      <c r="N79" s="371" t="str">
        <f t="shared" si="32"/>
        <v/>
      </c>
      <c r="O79" s="371" t="str">
        <f t="shared" si="33"/>
        <v/>
      </c>
    </row>
    <row r="80" spans="1:15">
      <c r="A80" s="37">
        <v>69</v>
      </c>
      <c r="B80" s="6"/>
      <c r="C80" s="6"/>
      <c r="D80" s="6"/>
      <c r="E80" s="211"/>
      <c r="F80" s="16" t="str">
        <f t="shared" si="24"/>
        <v/>
      </c>
      <c r="G80" s="58" t="str">
        <f t="shared" si="25"/>
        <v/>
      </c>
      <c r="H80" s="342" t="b">
        <f t="shared" si="26"/>
        <v>0</v>
      </c>
      <c r="I80" s="343">
        <f t="shared" si="27"/>
        <v>1</v>
      </c>
      <c r="J80" s="371" t="str">
        <f t="shared" si="28"/>
        <v/>
      </c>
      <c r="K80" s="371" t="str">
        <f t="shared" si="29"/>
        <v/>
      </c>
      <c r="L80" s="371" t="str">
        <f t="shared" si="30"/>
        <v/>
      </c>
      <c r="M80" s="371" t="str">
        <f t="shared" si="31"/>
        <v/>
      </c>
      <c r="N80" s="371" t="str">
        <f t="shared" si="32"/>
        <v/>
      </c>
      <c r="O80" s="371" t="str">
        <f t="shared" si="33"/>
        <v/>
      </c>
    </row>
    <row r="81" spans="1:15">
      <c r="A81" s="37">
        <v>70</v>
      </c>
      <c r="B81" s="6"/>
      <c r="C81" s="6"/>
      <c r="D81" s="6"/>
      <c r="E81" s="211"/>
      <c r="F81" s="16" t="str">
        <f t="shared" si="24"/>
        <v/>
      </c>
      <c r="G81" s="58" t="str">
        <f t="shared" si="25"/>
        <v/>
      </c>
      <c r="H81" s="342" t="b">
        <f t="shared" si="26"/>
        <v>0</v>
      </c>
      <c r="I81" s="343">
        <f t="shared" si="27"/>
        <v>1</v>
      </c>
      <c r="J81" s="371" t="str">
        <f t="shared" si="28"/>
        <v/>
      </c>
      <c r="K81" s="371" t="str">
        <f t="shared" si="29"/>
        <v/>
      </c>
      <c r="L81" s="371" t="str">
        <f t="shared" si="30"/>
        <v/>
      </c>
      <c r="M81" s="371" t="str">
        <f t="shared" si="31"/>
        <v/>
      </c>
      <c r="N81" s="371" t="str">
        <f t="shared" si="32"/>
        <v/>
      </c>
      <c r="O81" s="371" t="str">
        <f t="shared" si="33"/>
        <v/>
      </c>
    </row>
    <row r="82" spans="1:15">
      <c r="A82" s="37">
        <v>71</v>
      </c>
      <c r="B82" s="6"/>
      <c r="C82" s="6"/>
      <c r="D82" s="6"/>
      <c r="E82" s="211"/>
      <c r="F82" s="16" t="str">
        <f t="shared" si="24"/>
        <v/>
      </c>
      <c r="G82" s="58" t="str">
        <f t="shared" si="25"/>
        <v/>
      </c>
      <c r="H82" s="342" t="b">
        <f t="shared" si="26"/>
        <v>0</v>
      </c>
      <c r="I82" s="343">
        <f t="shared" si="27"/>
        <v>1</v>
      </c>
      <c r="J82" s="371" t="str">
        <f t="shared" si="28"/>
        <v/>
      </c>
      <c r="K82" s="371" t="str">
        <f t="shared" si="29"/>
        <v/>
      </c>
      <c r="L82" s="371" t="str">
        <f t="shared" si="30"/>
        <v/>
      </c>
      <c r="M82" s="371" t="str">
        <f t="shared" si="31"/>
        <v/>
      </c>
      <c r="N82" s="371" t="str">
        <f t="shared" si="32"/>
        <v/>
      </c>
      <c r="O82" s="371" t="str">
        <f t="shared" si="33"/>
        <v/>
      </c>
    </row>
    <row r="83" spans="1:15">
      <c r="A83" s="37">
        <v>72</v>
      </c>
      <c r="B83" s="6"/>
      <c r="C83" s="6"/>
      <c r="D83" s="6"/>
      <c r="E83" s="211"/>
      <c r="F83" s="16" t="str">
        <f t="shared" si="24"/>
        <v/>
      </c>
      <c r="G83" s="58" t="str">
        <f t="shared" si="25"/>
        <v/>
      </c>
      <c r="H83" s="342" t="b">
        <f t="shared" si="26"/>
        <v>0</v>
      </c>
      <c r="I83" s="343">
        <f t="shared" si="27"/>
        <v>1</v>
      </c>
      <c r="J83" s="371" t="str">
        <f t="shared" si="28"/>
        <v/>
      </c>
      <c r="K83" s="371" t="str">
        <f t="shared" si="29"/>
        <v/>
      </c>
      <c r="L83" s="371" t="str">
        <f t="shared" si="30"/>
        <v/>
      </c>
      <c r="M83" s="371" t="str">
        <f t="shared" si="31"/>
        <v/>
      </c>
      <c r="N83" s="371" t="str">
        <f t="shared" si="32"/>
        <v/>
      </c>
      <c r="O83" s="371" t="str">
        <f t="shared" si="33"/>
        <v/>
      </c>
    </row>
    <row r="84" spans="1:15">
      <c r="A84" s="37">
        <v>73</v>
      </c>
      <c r="B84" s="6"/>
      <c r="C84" s="6"/>
      <c r="D84" s="6"/>
      <c r="E84" s="211"/>
      <c r="F84" s="16" t="str">
        <f t="shared" si="24"/>
        <v/>
      </c>
      <c r="G84" s="58" t="str">
        <f t="shared" si="25"/>
        <v/>
      </c>
      <c r="H84" s="342" t="b">
        <f t="shared" si="26"/>
        <v>0</v>
      </c>
      <c r="I84" s="343">
        <f t="shared" si="27"/>
        <v>1</v>
      </c>
      <c r="J84" s="371" t="str">
        <f t="shared" si="28"/>
        <v/>
      </c>
      <c r="K84" s="371" t="str">
        <f t="shared" si="29"/>
        <v/>
      </c>
      <c r="L84" s="371" t="str">
        <f t="shared" si="30"/>
        <v/>
      </c>
      <c r="M84" s="371" t="str">
        <f t="shared" si="31"/>
        <v/>
      </c>
      <c r="N84" s="371" t="str">
        <f t="shared" si="32"/>
        <v/>
      </c>
      <c r="O84" s="371" t="str">
        <f t="shared" si="33"/>
        <v/>
      </c>
    </row>
    <row r="85" spans="1:15">
      <c r="A85" s="37">
        <v>74</v>
      </c>
      <c r="B85" s="6"/>
      <c r="C85" s="6"/>
      <c r="D85" s="6"/>
      <c r="E85" s="211"/>
      <c r="F85" s="16" t="str">
        <f t="shared" si="24"/>
        <v/>
      </c>
      <c r="G85" s="58" t="str">
        <f t="shared" si="25"/>
        <v/>
      </c>
      <c r="H85" s="342" t="b">
        <f t="shared" si="26"/>
        <v>0</v>
      </c>
      <c r="I85" s="343">
        <f t="shared" si="27"/>
        <v>1</v>
      </c>
      <c r="J85" s="371" t="str">
        <f t="shared" si="28"/>
        <v/>
      </c>
      <c r="K85" s="371" t="str">
        <f t="shared" si="29"/>
        <v/>
      </c>
      <c r="L85" s="371" t="str">
        <f t="shared" si="30"/>
        <v/>
      </c>
      <c r="M85" s="371" t="str">
        <f t="shared" si="31"/>
        <v/>
      </c>
      <c r="N85" s="371" t="str">
        <f t="shared" si="32"/>
        <v/>
      </c>
      <c r="O85" s="371" t="str">
        <f t="shared" si="33"/>
        <v/>
      </c>
    </row>
    <row r="86" spans="1:15">
      <c r="A86" s="37">
        <v>75</v>
      </c>
      <c r="B86" s="6"/>
      <c r="C86" s="6"/>
      <c r="D86" s="6"/>
      <c r="E86" s="211"/>
      <c r="F86" s="16" t="str">
        <f t="shared" si="24"/>
        <v/>
      </c>
      <c r="G86" s="58" t="str">
        <f t="shared" si="25"/>
        <v/>
      </c>
      <c r="H86" s="342" t="b">
        <f t="shared" si="26"/>
        <v>0</v>
      </c>
      <c r="I86" s="343">
        <f t="shared" si="27"/>
        <v>1</v>
      </c>
      <c r="J86" s="371" t="str">
        <f t="shared" si="28"/>
        <v/>
      </c>
      <c r="K86" s="371" t="str">
        <f t="shared" si="29"/>
        <v/>
      </c>
      <c r="L86" s="371" t="str">
        <f t="shared" si="30"/>
        <v/>
      </c>
      <c r="M86" s="371" t="str">
        <f t="shared" si="31"/>
        <v/>
      </c>
      <c r="N86" s="371" t="str">
        <f t="shared" si="32"/>
        <v/>
      </c>
      <c r="O86" s="371" t="str">
        <f t="shared" si="33"/>
        <v/>
      </c>
    </row>
    <row r="87" spans="1:15">
      <c r="A87" s="37">
        <v>76</v>
      </c>
      <c r="B87" s="6"/>
      <c r="C87" s="6"/>
      <c r="D87" s="6"/>
      <c r="E87" s="211"/>
      <c r="F87" s="16" t="str">
        <f t="shared" si="24"/>
        <v/>
      </c>
      <c r="G87" s="58" t="str">
        <f t="shared" si="25"/>
        <v/>
      </c>
      <c r="H87" s="342" t="b">
        <f t="shared" si="26"/>
        <v>0</v>
      </c>
      <c r="I87" s="343">
        <f t="shared" si="27"/>
        <v>1</v>
      </c>
      <c r="J87" s="371" t="str">
        <f t="shared" si="28"/>
        <v/>
      </c>
      <c r="K87" s="371" t="str">
        <f t="shared" si="29"/>
        <v/>
      </c>
      <c r="L87" s="371" t="str">
        <f t="shared" si="30"/>
        <v/>
      </c>
      <c r="M87" s="371" t="str">
        <f t="shared" si="31"/>
        <v/>
      </c>
      <c r="N87" s="371" t="str">
        <f t="shared" si="32"/>
        <v/>
      </c>
      <c r="O87" s="371" t="str">
        <f t="shared" si="33"/>
        <v/>
      </c>
    </row>
    <row r="88" spans="1:15">
      <c r="A88" s="37">
        <v>77</v>
      </c>
      <c r="B88" s="6"/>
      <c r="C88" s="6"/>
      <c r="D88" s="6"/>
      <c r="E88" s="211"/>
      <c r="F88" s="16" t="str">
        <f t="shared" si="24"/>
        <v/>
      </c>
      <c r="G88" s="58" t="str">
        <f t="shared" si="25"/>
        <v/>
      </c>
      <c r="H88" s="342" t="b">
        <f t="shared" si="26"/>
        <v>0</v>
      </c>
      <c r="I88" s="343">
        <f t="shared" si="27"/>
        <v>1</v>
      </c>
      <c r="J88" s="371" t="str">
        <f t="shared" si="28"/>
        <v/>
      </c>
      <c r="K88" s="371" t="str">
        <f t="shared" si="29"/>
        <v/>
      </c>
      <c r="L88" s="371" t="str">
        <f t="shared" si="30"/>
        <v/>
      </c>
      <c r="M88" s="371" t="str">
        <f t="shared" si="31"/>
        <v/>
      </c>
      <c r="N88" s="371" t="str">
        <f t="shared" si="32"/>
        <v/>
      </c>
      <c r="O88" s="371" t="str">
        <f t="shared" si="33"/>
        <v/>
      </c>
    </row>
    <row r="89" spans="1:15">
      <c r="A89" s="37">
        <v>78</v>
      </c>
      <c r="B89" s="6"/>
      <c r="C89" s="6"/>
      <c r="D89" s="6"/>
      <c r="E89" s="211"/>
      <c r="F89" s="16" t="str">
        <f t="shared" si="24"/>
        <v/>
      </c>
      <c r="G89" s="58" t="str">
        <f t="shared" si="25"/>
        <v/>
      </c>
      <c r="H89" s="342" t="b">
        <f t="shared" si="26"/>
        <v>0</v>
      </c>
      <c r="I89" s="343">
        <f t="shared" si="27"/>
        <v>1</v>
      </c>
      <c r="J89" s="371" t="str">
        <f t="shared" si="28"/>
        <v/>
      </c>
      <c r="K89" s="371" t="str">
        <f t="shared" si="29"/>
        <v/>
      </c>
      <c r="L89" s="371" t="str">
        <f t="shared" si="30"/>
        <v/>
      </c>
      <c r="M89" s="371" t="str">
        <f t="shared" si="31"/>
        <v/>
      </c>
      <c r="N89" s="371" t="str">
        <f t="shared" si="32"/>
        <v/>
      </c>
      <c r="O89" s="371" t="str">
        <f t="shared" si="33"/>
        <v/>
      </c>
    </row>
    <row r="90" spans="1:15">
      <c r="A90" s="37">
        <v>79</v>
      </c>
      <c r="B90" s="6"/>
      <c r="C90" s="6"/>
      <c r="D90" s="6"/>
      <c r="E90" s="211"/>
      <c r="F90" s="16" t="str">
        <f t="shared" si="24"/>
        <v/>
      </c>
      <c r="G90" s="58" t="str">
        <f t="shared" si="25"/>
        <v/>
      </c>
      <c r="H90" s="342" t="b">
        <f t="shared" si="26"/>
        <v>0</v>
      </c>
      <c r="I90" s="343">
        <f t="shared" si="27"/>
        <v>1</v>
      </c>
      <c r="J90" s="371" t="str">
        <f t="shared" si="28"/>
        <v/>
      </c>
      <c r="K90" s="371" t="str">
        <f t="shared" si="29"/>
        <v/>
      </c>
      <c r="L90" s="371" t="str">
        <f t="shared" si="30"/>
        <v/>
      </c>
      <c r="M90" s="371" t="str">
        <f t="shared" si="31"/>
        <v/>
      </c>
      <c r="N90" s="371" t="str">
        <f t="shared" si="32"/>
        <v/>
      </c>
      <c r="O90" s="371" t="str">
        <f t="shared" si="33"/>
        <v/>
      </c>
    </row>
    <row r="91" spans="1:15">
      <c r="A91" s="37">
        <v>80</v>
      </c>
      <c r="B91" s="6"/>
      <c r="C91" s="6"/>
      <c r="D91" s="6"/>
      <c r="E91" s="211"/>
      <c r="F91" s="16" t="str">
        <f t="shared" si="24"/>
        <v/>
      </c>
      <c r="G91" s="58" t="str">
        <f t="shared" si="25"/>
        <v/>
      </c>
      <c r="H91" s="342" t="b">
        <f t="shared" si="26"/>
        <v>0</v>
      </c>
      <c r="I91" s="343">
        <f t="shared" si="27"/>
        <v>1</v>
      </c>
      <c r="J91" s="371" t="str">
        <f t="shared" si="28"/>
        <v/>
      </c>
      <c r="K91" s="371" t="str">
        <f t="shared" si="29"/>
        <v/>
      </c>
      <c r="L91" s="371" t="str">
        <f t="shared" si="30"/>
        <v/>
      </c>
      <c r="M91" s="371" t="str">
        <f t="shared" si="31"/>
        <v/>
      </c>
      <c r="N91" s="371" t="str">
        <f t="shared" si="32"/>
        <v/>
      </c>
      <c r="O91" s="371" t="str">
        <f t="shared" si="33"/>
        <v/>
      </c>
    </row>
    <row r="92" spans="1:15">
      <c r="A92" s="37">
        <v>81</v>
      </c>
      <c r="B92" s="6"/>
      <c r="C92" s="6"/>
      <c r="D92" s="6"/>
      <c r="E92" s="211"/>
      <c r="F92" s="16" t="str">
        <f t="shared" si="24"/>
        <v/>
      </c>
      <c r="G92" s="58" t="str">
        <f t="shared" si="25"/>
        <v/>
      </c>
      <c r="H92" s="342" t="b">
        <f t="shared" si="26"/>
        <v>0</v>
      </c>
      <c r="I92" s="343">
        <f t="shared" si="27"/>
        <v>1</v>
      </c>
      <c r="J92" s="371" t="str">
        <f t="shared" si="28"/>
        <v/>
      </c>
      <c r="K92" s="371" t="str">
        <f t="shared" si="29"/>
        <v/>
      </c>
      <c r="L92" s="371" t="str">
        <f t="shared" si="30"/>
        <v/>
      </c>
      <c r="M92" s="371" t="str">
        <f t="shared" si="31"/>
        <v/>
      </c>
      <c r="N92" s="371" t="str">
        <f t="shared" si="32"/>
        <v/>
      </c>
      <c r="O92" s="371" t="str">
        <f t="shared" si="33"/>
        <v/>
      </c>
    </row>
    <row r="93" spans="1:15">
      <c r="A93" s="37">
        <v>82</v>
      </c>
      <c r="B93" s="6"/>
      <c r="C93" s="6"/>
      <c r="D93" s="6"/>
      <c r="E93" s="211"/>
      <c r="F93" s="16" t="str">
        <f t="shared" si="24"/>
        <v/>
      </c>
      <c r="G93" s="58" t="str">
        <f t="shared" si="25"/>
        <v/>
      </c>
      <c r="H93" s="342" t="b">
        <f t="shared" si="26"/>
        <v>0</v>
      </c>
      <c r="I93" s="343">
        <f t="shared" si="27"/>
        <v>1</v>
      </c>
      <c r="J93" s="371" t="str">
        <f t="shared" si="28"/>
        <v/>
      </c>
      <c r="K93" s="371" t="str">
        <f t="shared" si="29"/>
        <v/>
      </c>
      <c r="L93" s="371" t="str">
        <f t="shared" si="30"/>
        <v/>
      </c>
      <c r="M93" s="371" t="str">
        <f t="shared" si="31"/>
        <v/>
      </c>
      <c r="N93" s="371" t="str">
        <f t="shared" si="32"/>
        <v/>
      </c>
      <c r="O93" s="371" t="str">
        <f t="shared" si="33"/>
        <v/>
      </c>
    </row>
    <row r="94" spans="1:15">
      <c r="A94" s="37">
        <v>83</v>
      </c>
      <c r="B94" s="6"/>
      <c r="C94" s="6"/>
      <c r="D94" s="6"/>
      <c r="E94" s="211"/>
      <c r="F94" s="16" t="str">
        <f t="shared" si="24"/>
        <v/>
      </c>
      <c r="G94" s="58" t="str">
        <f t="shared" si="25"/>
        <v/>
      </c>
      <c r="H94" s="342" t="b">
        <f t="shared" si="26"/>
        <v>0</v>
      </c>
      <c r="I94" s="343">
        <f t="shared" si="27"/>
        <v>1</v>
      </c>
      <c r="J94" s="371" t="str">
        <f t="shared" si="28"/>
        <v/>
      </c>
      <c r="K94" s="371" t="str">
        <f t="shared" si="29"/>
        <v/>
      </c>
      <c r="L94" s="371" t="str">
        <f t="shared" si="30"/>
        <v/>
      </c>
      <c r="M94" s="371" t="str">
        <f t="shared" si="31"/>
        <v/>
      </c>
      <c r="N94" s="371" t="str">
        <f t="shared" si="32"/>
        <v/>
      </c>
      <c r="O94" s="371" t="str">
        <f t="shared" si="33"/>
        <v/>
      </c>
    </row>
    <row r="95" spans="1:15">
      <c r="A95" s="37">
        <v>84</v>
      </c>
      <c r="B95" s="6"/>
      <c r="C95" s="6"/>
      <c r="D95" s="6"/>
      <c r="E95" s="211"/>
      <c r="F95" s="16" t="str">
        <f t="shared" si="24"/>
        <v/>
      </c>
      <c r="G95" s="58" t="str">
        <f t="shared" si="25"/>
        <v/>
      </c>
      <c r="H95" s="342" t="b">
        <f t="shared" si="26"/>
        <v>0</v>
      </c>
      <c r="I95" s="343">
        <f t="shared" si="27"/>
        <v>1</v>
      </c>
      <c r="J95" s="371" t="str">
        <f t="shared" si="28"/>
        <v/>
      </c>
      <c r="K95" s="371" t="str">
        <f t="shared" si="29"/>
        <v/>
      </c>
      <c r="L95" s="371" t="str">
        <f t="shared" si="30"/>
        <v/>
      </c>
      <c r="M95" s="371" t="str">
        <f t="shared" si="31"/>
        <v/>
      </c>
      <c r="N95" s="371" t="str">
        <f t="shared" si="32"/>
        <v/>
      </c>
      <c r="O95" s="371" t="str">
        <f t="shared" si="33"/>
        <v/>
      </c>
    </row>
    <row r="96" spans="1:15">
      <c r="A96" s="37">
        <v>85</v>
      </c>
      <c r="B96" s="6"/>
      <c r="C96" s="6"/>
      <c r="D96" s="6"/>
      <c r="E96" s="211"/>
      <c r="F96" s="16" t="str">
        <f t="shared" si="24"/>
        <v/>
      </c>
      <c r="G96" s="58" t="str">
        <f t="shared" si="25"/>
        <v/>
      </c>
      <c r="H96" s="342" t="b">
        <f t="shared" si="26"/>
        <v>0</v>
      </c>
      <c r="I96" s="343">
        <f t="shared" si="27"/>
        <v>1</v>
      </c>
      <c r="J96" s="371" t="str">
        <f t="shared" si="28"/>
        <v/>
      </c>
      <c r="K96" s="371" t="str">
        <f t="shared" si="29"/>
        <v/>
      </c>
      <c r="L96" s="371" t="str">
        <f t="shared" si="30"/>
        <v/>
      </c>
      <c r="M96" s="371" t="str">
        <f t="shared" si="31"/>
        <v/>
      </c>
      <c r="N96" s="371" t="str">
        <f t="shared" si="32"/>
        <v/>
      </c>
      <c r="O96" s="371" t="str">
        <f t="shared" si="33"/>
        <v/>
      </c>
    </row>
    <row r="97" spans="1:15">
      <c r="A97" s="37">
        <v>86</v>
      </c>
      <c r="B97" s="6"/>
      <c r="C97" s="6"/>
      <c r="D97" s="6"/>
      <c r="E97" s="211"/>
      <c r="F97" s="16" t="str">
        <f t="shared" si="24"/>
        <v/>
      </c>
      <c r="G97" s="58" t="str">
        <f t="shared" si="25"/>
        <v/>
      </c>
      <c r="H97" s="342" t="b">
        <f t="shared" si="26"/>
        <v>0</v>
      </c>
      <c r="I97" s="343">
        <f t="shared" si="27"/>
        <v>1</v>
      </c>
      <c r="J97" s="371" t="str">
        <f t="shared" si="28"/>
        <v/>
      </c>
      <c r="K97" s="371" t="str">
        <f t="shared" si="29"/>
        <v/>
      </c>
      <c r="L97" s="371" t="str">
        <f t="shared" si="30"/>
        <v/>
      </c>
      <c r="M97" s="371" t="str">
        <f t="shared" si="31"/>
        <v/>
      </c>
      <c r="N97" s="371" t="str">
        <f t="shared" si="32"/>
        <v/>
      </c>
      <c r="O97" s="371" t="str">
        <f t="shared" si="33"/>
        <v/>
      </c>
    </row>
    <row r="98" spans="1:15">
      <c r="A98" s="37">
        <v>87</v>
      </c>
      <c r="B98" s="6"/>
      <c r="C98" s="6"/>
      <c r="D98" s="6"/>
      <c r="E98" s="211"/>
      <c r="F98" s="16" t="str">
        <f t="shared" si="24"/>
        <v/>
      </c>
      <c r="G98" s="58" t="str">
        <f t="shared" si="25"/>
        <v/>
      </c>
      <c r="H98" s="342" t="b">
        <f t="shared" si="26"/>
        <v>0</v>
      </c>
      <c r="I98" s="343">
        <f t="shared" si="27"/>
        <v>1</v>
      </c>
      <c r="J98" s="371" t="str">
        <f t="shared" si="28"/>
        <v/>
      </c>
      <c r="K98" s="371" t="str">
        <f t="shared" si="29"/>
        <v/>
      </c>
      <c r="L98" s="371" t="str">
        <f t="shared" si="30"/>
        <v/>
      </c>
      <c r="M98" s="371" t="str">
        <f t="shared" si="31"/>
        <v/>
      </c>
      <c r="N98" s="371" t="str">
        <f t="shared" si="32"/>
        <v/>
      </c>
      <c r="O98" s="371" t="str">
        <f t="shared" si="33"/>
        <v/>
      </c>
    </row>
    <row r="99" spans="1:15">
      <c r="A99" s="37">
        <v>88</v>
      </c>
      <c r="B99" s="6"/>
      <c r="C99" s="6"/>
      <c r="D99" s="6"/>
      <c r="E99" s="211"/>
      <c r="F99" s="16" t="str">
        <f t="shared" si="24"/>
        <v/>
      </c>
      <c r="G99" s="58" t="str">
        <f t="shared" si="25"/>
        <v/>
      </c>
      <c r="H99" s="342" t="b">
        <f t="shared" si="26"/>
        <v>0</v>
      </c>
      <c r="I99" s="343">
        <f t="shared" si="27"/>
        <v>1</v>
      </c>
      <c r="J99" s="371" t="str">
        <f t="shared" si="28"/>
        <v/>
      </c>
      <c r="K99" s="371" t="str">
        <f t="shared" si="29"/>
        <v/>
      </c>
      <c r="L99" s="371" t="str">
        <f t="shared" si="30"/>
        <v/>
      </c>
      <c r="M99" s="371" t="str">
        <f t="shared" si="31"/>
        <v/>
      </c>
      <c r="N99" s="371" t="str">
        <f t="shared" si="32"/>
        <v/>
      </c>
      <c r="O99" s="371" t="str">
        <f t="shared" si="33"/>
        <v/>
      </c>
    </row>
    <row r="100" spans="1:15">
      <c r="A100" s="37">
        <v>89</v>
      </c>
      <c r="B100" s="6"/>
      <c r="C100" s="6"/>
      <c r="D100" s="6"/>
      <c r="E100" s="211"/>
      <c r="F100" s="16" t="str">
        <f t="shared" si="24"/>
        <v/>
      </c>
      <c r="G100" s="58" t="str">
        <f t="shared" si="25"/>
        <v/>
      </c>
      <c r="H100" s="342" t="b">
        <f t="shared" si="26"/>
        <v>0</v>
      </c>
      <c r="I100" s="343">
        <f t="shared" si="27"/>
        <v>1</v>
      </c>
      <c r="J100" s="371" t="str">
        <f t="shared" si="28"/>
        <v/>
      </c>
      <c r="K100" s="371" t="str">
        <f t="shared" si="29"/>
        <v/>
      </c>
      <c r="L100" s="371" t="str">
        <f t="shared" si="30"/>
        <v/>
      </c>
      <c r="M100" s="371" t="str">
        <f t="shared" si="31"/>
        <v/>
      </c>
      <c r="N100" s="371" t="str">
        <f t="shared" si="32"/>
        <v/>
      </c>
      <c r="O100" s="371" t="str">
        <f t="shared" si="33"/>
        <v/>
      </c>
    </row>
    <row r="101" spans="1:15">
      <c r="A101" s="37">
        <v>90</v>
      </c>
      <c r="B101" s="6"/>
      <c r="C101" s="6"/>
      <c r="D101" s="6"/>
      <c r="E101" s="211"/>
      <c r="F101" s="16" t="str">
        <f t="shared" si="24"/>
        <v/>
      </c>
      <c r="G101" s="58" t="str">
        <f t="shared" si="25"/>
        <v/>
      </c>
      <c r="H101" s="342" t="b">
        <f t="shared" si="26"/>
        <v>0</v>
      </c>
      <c r="I101" s="343">
        <f t="shared" si="27"/>
        <v>1</v>
      </c>
      <c r="J101" s="371" t="str">
        <f t="shared" si="28"/>
        <v/>
      </c>
      <c r="K101" s="371" t="str">
        <f t="shared" si="29"/>
        <v/>
      </c>
      <c r="L101" s="371" t="str">
        <f t="shared" si="30"/>
        <v/>
      </c>
      <c r="M101" s="371" t="str">
        <f t="shared" si="31"/>
        <v/>
      </c>
      <c r="N101" s="371" t="str">
        <f t="shared" si="32"/>
        <v/>
      </c>
      <c r="O101" s="371" t="str">
        <f t="shared" si="33"/>
        <v/>
      </c>
    </row>
    <row r="102" spans="1:15">
      <c r="A102" s="37">
        <v>91</v>
      </c>
      <c r="B102" s="6"/>
      <c r="C102" s="6"/>
      <c r="D102" s="6"/>
      <c r="E102" s="211"/>
      <c r="F102" s="16" t="str">
        <f t="shared" si="24"/>
        <v/>
      </c>
      <c r="G102" s="58" t="str">
        <f t="shared" si="25"/>
        <v/>
      </c>
      <c r="H102" s="342" t="b">
        <f t="shared" si="26"/>
        <v>0</v>
      </c>
      <c r="I102" s="343">
        <f t="shared" si="27"/>
        <v>1</v>
      </c>
      <c r="J102" s="371" t="str">
        <f t="shared" si="28"/>
        <v/>
      </c>
      <c r="K102" s="371" t="str">
        <f t="shared" si="29"/>
        <v/>
      </c>
      <c r="L102" s="371" t="str">
        <f t="shared" si="30"/>
        <v/>
      </c>
      <c r="M102" s="371" t="str">
        <f t="shared" si="31"/>
        <v/>
      </c>
      <c r="N102" s="371" t="str">
        <f t="shared" si="32"/>
        <v/>
      </c>
      <c r="O102" s="371" t="str">
        <f t="shared" si="33"/>
        <v/>
      </c>
    </row>
    <row r="103" spans="1:15">
      <c r="A103" s="37">
        <v>92</v>
      </c>
      <c r="B103" s="6"/>
      <c r="C103" s="6"/>
      <c r="D103" s="6"/>
      <c r="E103" s="211"/>
      <c r="F103" s="16" t="str">
        <f t="shared" si="24"/>
        <v/>
      </c>
      <c r="G103" s="58" t="str">
        <f t="shared" si="25"/>
        <v/>
      </c>
      <c r="H103" s="342" t="b">
        <f t="shared" si="26"/>
        <v>0</v>
      </c>
      <c r="I103" s="343">
        <f t="shared" si="27"/>
        <v>1</v>
      </c>
      <c r="J103" s="371" t="str">
        <f t="shared" si="28"/>
        <v/>
      </c>
      <c r="K103" s="371" t="str">
        <f t="shared" si="29"/>
        <v/>
      </c>
      <c r="L103" s="371" t="str">
        <f t="shared" si="30"/>
        <v/>
      </c>
      <c r="M103" s="371" t="str">
        <f t="shared" si="31"/>
        <v/>
      </c>
      <c r="N103" s="371" t="str">
        <f t="shared" si="32"/>
        <v/>
      </c>
      <c r="O103" s="371" t="str">
        <f t="shared" si="33"/>
        <v/>
      </c>
    </row>
    <row r="104" spans="1:15">
      <c r="A104" s="37">
        <v>93</v>
      </c>
      <c r="B104" s="6"/>
      <c r="C104" s="6"/>
      <c r="D104" s="6"/>
      <c r="E104" s="211"/>
      <c r="F104" s="16" t="str">
        <f t="shared" si="24"/>
        <v/>
      </c>
      <c r="G104" s="58" t="str">
        <f t="shared" si="25"/>
        <v/>
      </c>
      <c r="H104" s="342" t="b">
        <f t="shared" si="26"/>
        <v>0</v>
      </c>
      <c r="I104" s="343">
        <f t="shared" si="27"/>
        <v>1</v>
      </c>
      <c r="J104" s="371" t="str">
        <f t="shared" si="28"/>
        <v/>
      </c>
      <c r="K104" s="371" t="str">
        <f t="shared" si="29"/>
        <v/>
      </c>
      <c r="L104" s="371" t="str">
        <f t="shared" si="30"/>
        <v/>
      </c>
      <c r="M104" s="371" t="str">
        <f t="shared" si="31"/>
        <v/>
      </c>
      <c r="N104" s="371" t="str">
        <f t="shared" si="32"/>
        <v/>
      </c>
      <c r="O104" s="371" t="str">
        <f t="shared" si="33"/>
        <v/>
      </c>
    </row>
    <row r="105" spans="1:15">
      <c r="A105" s="37">
        <v>94</v>
      </c>
      <c r="B105" s="6"/>
      <c r="C105" s="6"/>
      <c r="D105" s="6"/>
      <c r="E105" s="211"/>
      <c r="F105" s="16" t="str">
        <f t="shared" si="24"/>
        <v/>
      </c>
      <c r="G105" s="58" t="str">
        <f t="shared" si="25"/>
        <v/>
      </c>
      <c r="H105" s="342" t="b">
        <f t="shared" si="26"/>
        <v>0</v>
      </c>
      <c r="I105" s="343">
        <f t="shared" si="27"/>
        <v>1</v>
      </c>
      <c r="J105" s="371" t="str">
        <f t="shared" si="28"/>
        <v/>
      </c>
      <c r="K105" s="371" t="str">
        <f t="shared" si="29"/>
        <v/>
      </c>
      <c r="L105" s="371" t="str">
        <f t="shared" si="30"/>
        <v/>
      </c>
      <c r="M105" s="371" t="str">
        <f t="shared" si="31"/>
        <v/>
      </c>
      <c r="N105" s="371" t="str">
        <f t="shared" si="32"/>
        <v/>
      </c>
      <c r="O105" s="371" t="str">
        <f t="shared" si="33"/>
        <v/>
      </c>
    </row>
    <row r="106" spans="1:15">
      <c r="A106" s="37">
        <v>95</v>
      </c>
      <c r="B106" s="6"/>
      <c r="C106" s="6"/>
      <c r="D106" s="6"/>
      <c r="E106" s="211"/>
      <c r="F106" s="16" t="str">
        <f t="shared" si="24"/>
        <v/>
      </c>
      <c r="G106" s="58" t="str">
        <f t="shared" si="25"/>
        <v/>
      </c>
      <c r="H106" s="342" t="b">
        <f t="shared" si="26"/>
        <v>0</v>
      </c>
      <c r="I106" s="343">
        <f t="shared" si="27"/>
        <v>1</v>
      </c>
      <c r="J106" s="371" t="str">
        <f t="shared" si="28"/>
        <v/>
      </c>
      <c r="K106" s="371" t="str">
        <f t="shared" si="29"/>
        <v/>
      </c>
      <c r="L106" s="371" t="str">
        <f t="shared" si="30"/>
        <v/>
      </c>
      <c r="M106" s="371" t="str">
        <f t="shared" si="31"/>
        <v/>
      </c>
      <c r="N106" s="371" t="str">
        <f t="shared" si="32"/>
        <v/>
      </c>
      <c r="O106" s="371" t="str">
        <f t="shared" si="33"/>
        <v/>
      </c>
    </row>
    <row r="107" spans="1:15">
      <c r="A107" s="37">
        <v>96</v>
      </c>
      <c r="B107" s="6"/>
      <c r="C107" s="6"/>
      <c r="D107" s="6"/>
      <c r="E107" s="211"/>
      <c r="F107" s="16" t="str">
        <f t="shared" si="24"/>
        <v/>
      </c>
      <c r="G107" s="58" t="str">
        <f t="shared" si="25"/>
        <v/>
      </c>
      <c r="H107" s="342" t="b">
        <f t="shared" si="26"/>
        <v>0</v>
      </c>
      <c r="I107" s="343">
        <f t="shared" si="27"/>
        <v>1</v>
      </c>
      <c r="J107" s="371" t="str">
        <f t="shared" si="28"/>
        <v/>
      </c>
      <c r="K107" s="371" t="str">
        <f t="shared" si="29"/>
        <v/>
      </c>
      <c r="L107" s="371" t="str">
        <f t="shared" si="30"/>
        <v/>
      </c>
      <c r="M107" s="371" t="str">
        <f t="shared" si="31"/>
        <v/>
      </c>
      <c r="N107" s="371" t="str">
        <f t="shared" si="32"/>
        <v/>
      </c>
      <c r="O107" s="371" t="str">
        <f t="shared" si="33"/>
        <v/>
      </c>
    </row>
    <row r="108" spans="1:15">
      <c r="A108" s="37">
        <v>97</v>
      </c>
      <c r="B108" s="6"/>
      <c r="C108" s="6"/>
      <c r="D108" s="6"/>
      <c r="E108" s="211"/>
      <c r="F108" s="16" t="str">
        <f t="shared" si="24"/>
        <v/>
      </c>
      <c r="G108" s="58" t="str">
        <f t="shared" si="25"/>
        <v/>
      </c>
      <c r="H108" s="342" t="b">
        <f t="shared" si="26"/>
        <v>0</v>
      </c>
      <c r="I108" s="343">
        <f t="shared" si="27"/>
        <v>1</v>
      </c>
      <c r="J108" s="371" t="str">
        <f t="shared" si="28"/>
        <v/>
      </c>
      <c r="K108" s="371" t="str">
        <f t="shared" si="29"/>
        <v/>
      </c>
      <c r="L108" s="371" t="str">
        <f t="shared" si="30"/>
        <v/>
      </c>
      <c r="M108" s="371" t="str">
        <f t="shared" si="31"/>
        <v/>
      </c>
      <c r="N108" s="371" t="str">
        <f t="shared" si="32"/>
        <v/>
      </c>
      <c r="O108" s="371" t="str">
        <f t="shared" si="33"/>
        <v/>
      </c>
    </row>
    <row r="109" spans="1:15">
      <c r="A109" s="37">
        <v>98</v>
      </c>
      <c r="B109" s="6"/>
      <c r="C109" s="6"/>
      <c r="D109" s="6"/>
      <c r="E109" s="211"/>
      <c r="F109" s="16" t="str">
        <f t="shared" si="24"/>
        <v/>
      </c>
      <c r="G109" s="58" t="str">
        <f t="shared" si="25"/>
        <v/>
      </c>
      <c r="H109" s="342" t="b">
        <f t="shared" si="26"/>
        <v>0</v>
      </c>
      <c r="I109" s="343">
        <f t="shared" si="27"/>
        <v>1</v>
      </c>
      <c r="J109" s="371" t="str">
        <f t="shared" si="28"/>
        <v/>
      </c>
      <c r="K109" s="371" t="str">
        <f t="shared" si="29"/>
        <v/>
      </c>
      <c r="L109" s="371" t="str">
        <f t="shared" si="30"/>
        <v/>
      </c>
      <c r="M109" s="371" t="str">
        <f t="shared" si="31"/>
        <v/>
      </c>
      <c r="N109" s="371" t="str">
        <f t="shared" si="32"/>
        <v/>
      </c>
      <c r="O109" s="371" t="str">
        <f t="shared" si="33"/>
        <v/>
      </c>
    </row>
    <row r="110" spans="1:15">
      <c r="A110" s="139">
        <v>99</v>
      </c>
      <c r="B110" s="6"/>
      <c r="C110" s="6"/>
      <c r="D110" s="6"/>
      <c r="E110" s="211"/>
      <c r="F110" s="16" t="str">
        <f t="shared" si="24"/>
        <v/>
      </c>
      <c r="G110" s="58" t="str">
        <f t="shared" si="25"/>
        <v/>
      </c>
      <c r="H110" s="342" t="b">
        <f t="shared" si="26"/>
        <v>0</v>
      </c>
      <c r="I110" s="343">
        <f t="shared" si="27"/>
        <v>1</v>
      </c>
      <c r="J110" s="371" t="str">
        <f t="shared" si="28"/>
        <v/>
      </c>
      <c r="K110" s="371" t="str">
        <f t="shared" si="29"/>
        <v/>
      </c>
      <c r="L110" s="371" t="str">
        <f t="shared" si="30"/>
        <v/>
      </c>
      <c r="M110" s="371" t="str">
        <f t="shared" si="31"/>
        <v/>
      </c>
      <c r="N110" s="371" t="str">
        <f t="shared" si="32"/>
        <v/>
      </c>
      <c r="O110" s="371" t="str">
        <f t="shared" si="33"/>
        <v/>
      </c>
    </row>
    <row r="111" spans="1:15">
      <c r="A111" s="139">
        <v>100</v>
      </c>
      <c r="B111" s="140"/>
      <c r="C111" s="140"/>
      <c r="D111" s="140"/>
      <c r="E111" s="142"/>
      <c r="F111" s="16" t="str">
        <f t="shared" si="24"/>
        <v/>
      </c>
      <c r="J111" s="371" t="str">
        <f t="shared" si="28"/>
        <v/>
      </c>
      <c r="K111" s="371" t="str">
        <f t="shared" si="29"/>
        <v/>
      </c>
      <c r="L111" s="371" t="str">
        <f t="shared" si="30"/>
        <v/>
      </c>
      <c r="M111" s="371" t="str">
        <f t="shared" si="31"/>
        <v/>
      </c>
      <c r="N111" s="371" t="str">
        <f t="shared" si="32"/>
        <v/>
      </c>
      <c r="O111" s="371" t="str">
        <f t="shared" si="33"/>
        <v/>
      </c>
    </row>
    <row r="112" spans="1:15">
      <c r="A112" s="139">
        <v>101</v>
      </c>
      <c r="B112" s="140"/>
      <c r="C112" s="140"/>
      <c r="D112" s="140"/>
      <c r="E112" s="142"/>
      <c r="F112" s="16" t="str">
        <f t="shared" si="24"/>
        <v/>
      </c>
      <c r="J112" s="371" t="str">
        <f t="shared" si="28"/>
        <v/>
      </c>
      <c r="K112" s="371" t="str">
        <f t="shared" si="29"/>
        <v/>
      </c>
      <c r="L112" s="371" t="str">
        <f t="shared" si="30"/>
        <v/>
      </c>
      <c r="M112" s="371" t="str">
        <f t="shared" si="31"/>
        <v/>
      </c>
      <c r="N112" s="371" t="str">
        <f t="shared" si="32"/>
        <v/>
      </c>
      <c r="O112" s="371" t="str">
        <f t="shared" si="33"/>
        <v/>
      </c>
    </row>
    <row r="113" spans="1:19">
      <c r="A113" s="139">
        <v>102</v>
      </c>
      <c r="B113" s="140"/>
      <c r="C113" s="140"/>
      <c r="D113" s="140"/>
      <c r="E113" s="142"/>
      <c r="F113" s="16" t="str">
        <f t="shared" si="24"/>
        <v/>
      </c>
      <c r="J113" s="371" t="str">
        <f t="shared" si="28"/>
        <v/>
      </c>
      <c r="K113" s="371" t="str">
        <f t="shared" si="29"/>
        <v/>
      </c>
      <c r="L113" s="371" t="str">
        <f t="shared" si="30"/>
        <v/>
      </c>
      <c r="M113" s="371" t="str">
        <f t="shared" si="31"/>
        <v/>
      </c>
      <c r="N113" s="371" t="str">
        <f t="shared" si="32"/>
        <v/>
      </c>
      <c r="O113" s="371" t="str">
        <f t="shared" si="33"/>
        <v/>
      </c>
    </row>
    <row r="114" spans="1:19">
      <c r="A114" s="139">
        <v>103</v>
      </c>
      <c r="B114" s="140"/>
      <c r="C114" s="140"/>
      <c r="D114" s="140"/>
      <c r="E114" s="142"/>
      <c r="F114" s="16" t="str">
        <f t="shared" si="24"/>
        <v/>
      </c>
      <c r="J114" s="371" t="str">
        <f t="shared" si="28"/>
        <v/>
      </c>
      <c r="K114" s="371" t="str">
        <f t="shared" si="29"/>
        <v/>
      </c>
      <c r="L114" s="371" t="str">
        <f t="shared" si="30"/>
        <v/>
      </c>
      <c r="M114" s="371" t="str">
        <f t="shared" si="31"/>
        <v/>
      </c>
      <c r="N114" s="371" t="str">
        <f t="shared" si="32"/>
        <v/>
      </c>
      <c r="O114" s="371" t="str">
        <f t="shared" si="33"/>
        <v/>
      </c>
    </row>
    <row r="115" spans="1:19" s="70" customFormat="1">
      <c r="A115" s="139">
        <v>104</v>
      </c>
      <c r="B115" s="140"/>
      <c r="C115" s="140"/>
      <c r="D115" s="140"/>
      <c r="E115" s="142"/>
      <c r="F115" s="16" t="str">
        <f t="shared" si="24"/>
        <v/>
      </c>
      <c r="H115" s="71"/>
      <c r="I115" s="64"/>
      <c r="J115" s="371" t="str">
        <f t="shared" si="28"/>
        <v/>
      </c>
      <c r="K115" s="371" t="str">
        <f t="shared" si="29"/>
        <v/>
      </c>
      <c r="L115" s="371" t="str">
        <f t="shared" si="30"/>
        <v/>
      </c>
      <c r="M115" s="371" t="str">
        <f t="shared" si="31"/>
        <v/>
      </c>
      <c r="N115" s="371" t="str">
        <f t="shared" si="32"/>
        <v/>
      </c>
      <c r="O115" s="371" t="str">
        <f t="shared" si="33"/>
        <v/>
      </c>
      <c r="P115" s="64"/>
      <c r="Q115" s="64"/>
      <c r="R115" s="64"/>
      <c r="S115" s="64"/>
    </row>
    <row r="116" spans="1:19" s="70" customFormat="1">
      <c r="A116" s="139">
        <v>105</v>
      </c>
      <c r="B116" s="140"/>
      <c r="C116" s="140"/>
      <c r="D116" s="140"/>
      <c r="E116" s="142"/>
      <c r="F116" s="16" t="str">
        <f t="shared" si="24"/>
        <v/>
      </c>
      <c r="H116" s="71"/>
      <c r="I116" s="64"/>
      <c r="J116" s="371" t="str">
        <f t="shared" si="28"/>
        <v/>
      </c>
      <c r="K116" s="371" t="str">
        <f t="shared" si="29"/>
        <v/>
      </c>
      <c r="L116" s="371" t="str">
        <f t="shared" si="30"/>
        <v/>
      </c>
      <c r="M116" s="371" t="str">
        <f t="shared" si="31"/>
        <v/>
      </c>
      <c r="N116" s="371" t="str">
        <f t="shared" si="32"/>
        <v/>
      </c>
      <c r="O116" s="371" t="str">
        <f t="shared" si="33"/>
        <v/>
      </c>
      <c r="P116" s="64"/>
      <c r="Q116" s="64"/>
      <c r="R116" s="64"/>
      <c r="S116" s="64"/>
    </row>
    <row r="117" spans="1:19" s="70" customFormat="1">
      <c r="A117" s="139">
        <v>106</v>
      </c>
      <c r="B117" s="140"/>
      <c r="C117" s="140"/>
      <c r="D117" s="140"/>
      <c r="E117" s="142"/>
      <c r="F117" s="16" t="str">
        <f t="shared" si="24"/>
        <v/>
      </c>
      <c r="H117" s="71"/>
      <c r="I117" s="64"/>
      <c r="J117" s="371" t="str">
        <f t="shared" si="28"/>
        <v/>
      </c>
      <c r="K117" s="371" t="str">
        <f t="shared" si="29"/>
        <v/>
      </c>
      <c r="L117" s="371" t="str">
        <f t="shared" si="30"/>
        <v/>
      </c>
      <c r="M117" s="371" t="str">
        <f t="shared" si="31"/>
        <v/>
      </c>
      <c r="N117" s="371" t="str">
        <f t="shared" si="32"/>
        <v/>
      </c>
      <c r="O117" s="371" t="str">
        <f t="shared" si="33"/>
        <v/>
      </c>
      <c r="P117" s="64"/>
      <c r="Q117" s="64"/>
      <c r="R117" s="64"/>
      <c r="S117" s="64"/>
    </row>
    <row r="118" spans="1:19" s="70" customFormat="1">
      <c r="A118" s="139">
        <v>107</v>
      </c>
      <c r="B118" s="140"/>
      <c r="C118" s="140"/>
      <c r="D118" s="140"/>
      <c r="E118" s="142"/>
      <c r="F118" s="16" t="str">
        <f t="shared" si="24"/>
        <v/>
      </c>
      <c r="H118" s="71"/>
      <c r="I118" s="64"/>
      <c r="J118" s="371" t="str">
        <f t="shared" si="28"/>
        <v/>
      </c>
      <c r="K118" s="371" t="str">
        <f t="shared" si="29"/>
        <v/>
      </c>
      <c r="L118" s="371" t="str">
        <f t="shared" si="30"/>
        <v/>
      </c>
      <c r="M118" s="371" t="str">
        <f t="shared" si="31"/>
        <v/>
      </c>
      <c r="N118" s="371" t="str">
        <f t="shared" si="32"/>
        <v/>
      </c>
      <c r="O118" s="371" t="str">
        <f t="shared" si="33"/>
        <v/>
      </c>
      <c r="P118" s="64"/>
      <c r="Q118" s="64"/>
      <c r="R118" s="64"/>
      <c r="S118" s="64"/>
    </row>
    <row r="119" spans="1:19" s="70" customFormat="1">
      <c r="A119" s="139">
        <v>108</v>
      </c>
      <c r="B119" s="140"/>
      <c r="C119" s="140"/>
      <c r="D119" s="140"/>
      <c r="E119" s="142"/>
      <c r="F119" s="16" t="str">
        <f t="shared" si="24"/>
        <v/>
      </c>
      <c r="H119" s="71"/>
      <c r="I119" s="64"/>
      <c r="J119" s="371" t="str">
        <f t="shared" si="28"/>
        <v/>
      </c>
      <c r="K119" s="371" t="str">
        <f t="shared" si="29"/>
        <v/>
      </c>
      <c r="L119" s="371" t="str">
        <f t="shared" si="30"/>
        <v/>
      </c>
      <c r="M119" s="371" t="str">
        <f t="shared" si="31"/>
        <v/>
      </c>
      <c r="N119" s="371" t="str">
        <f t="shared" si="32"/>
        <v/>
      </c>
      <c r="O119" s="371" t="str">
        <f t="shared" si="33"/>
        <v/>
      </c>
      <c r="P119" s="64"/>
      <c r="Q119" s="64"/>
      <c r="R119" s="64"/>
      <c r="S119" s="64"/>
    </row>
    <row r="120" spans="1:19" s="70" customFormat="1">
      <c r="A120" s="139">
        <v>109</v>
      </c>
      <c r="B120" s="140"/>
      <c r="C120" s="140"/>
      <c r="D120" s="140"/>
      <c r="E120" s="142"/>
      <c r="F120" s="16" t="str">
        <f t="shared" si="24"/>
        <v/>
      </c>
      <c r="H120" s="71"/>
      <c r="I120" s="64"/>
      <c r="J120" s="371" t="str">
        <f t="shared" si="28"/>
        <v/>
      </c>
      <c r="K120" s="371" t="str">
        <f t="shared" si="29"/>
        <v/>
      </c>
      <c r="L120" s="371" t="str">
        <f t="shared" si="30"/>
        <v/>
      </c>
      <c r="M120" s="371" t="str">
        <f t="shared" si="31"/>
        <v/>
      </c>
      <c r="N120" s="371" t="str">
        <f t="shared" si="32"/>
        <v/>
      </c>
      <c r="O120" s="371" t="str">
        <f t="shared" si="33"/>
        <v/>
      </c>
      <c r="P120" s="64"/>
      <c r="Q120" s="64"/>
      <c r="R120" s="64"/>
      <c r="S120" s="64"/>
    </row>
    <row r="121" spans="1:19" s="70" customFormat="1">
      <c r="A121" s="139">
        <v>110</v>
      </c>
      <c r="B121" s="140"/>
      <c r="C121" s="140"/>
      <c r="D121" s="140"/>
      <c r="E121" s="142"/>
      <c r="F121" s="16" t="str">
        <f t="shared" si="24"/>
        <v/>
      </c>
      <c r="H121" s="71"/>
      <c r="I121" s="64"/>
      <c r="J121" s="371" t="str">
        <f t="shared" si="28"/>
        <v/>
      </c>
      <c r="K121" s="371" t="str">
        <f t="shared" si="29"/>
        <v/>
      </c>
      <c r="L121" s="371" t="str">
        <f t="shared" si="30"/>
        <v/>
      </c>
      <c r="M121" s="371" t="str">
        <f t="shared" si="31"/>
        <v/>
      </c>
      <c r="N121" s="371" t="str">
        <f t="shared" si="32"/>
        <v/>
      </c>
      <c r="O121" s="371" t="str">
        <f t="shared" si="33"/>
        <v/>
      </c>
      <c r="P121" s="64"/>
      <c r="Q121" s="64"/>
      <c r="R121" s="64"/>
      <c r="S121" s="64"/>
    </row>
    <row r="122" spans="1:19" s="70" customFormat="1">
      <c r="A122" s="139">
        <v>111</v>
      </c>
      <c r="B122" s="140"/>
      <c r="C122" s="140"/>
      <c r="D122" s="140"/>
      <c r="E122" s="142"/>
      <c r="F122" s="16" t="str">
        <f t="shared" si="24"/>
        <v/>
      </c>
      <c r="H122" s="71"/>
      <c r="I122" s="64"/>
      <c r="J122" s="371" t="str">
        <f t="shared" si="28"/>
        <v/>
      </c>
      <c r="K122" s="371" t="str">
        <f t="shared" si="29"/>
        <v/>
      </c>
      <c r="L122" s="371" t="str">
        <f t="shared" si="30"/>
        <v/>
      </c>
      <c r="M122" s="371" t="str">
        <f t="shared" si="31"/>
        <v/>
      </c>
      <c r="N122" s="371" t="str">
        <f t="shared" si="32"/>
        <v/>
      </c>
      <c r="O122" s="371" t="str">
        <f t="shared" si="33"/>
        <v/>
      </c>
      <c r="P122" s="64"/>
      <c r="Q122" s="64"/>
      <c r="R122" s="64"/>
      <c r="S122" s="64"/>
    </row>
    <row r="123" spans="1:19" s="70" customFormat="1">
      <c r="A123" s="139">
        <v>112</v>
      </c>
      <c r="B123" s="140"/>
      <c r="C123" s="140"/>
      <c r="D123" s="140"/>
      <c r="E123" s="142"/>
      <c r="F123" s="16" t="str">
        <f t="shared" si="24"/>
        <v/>
      </c>
      <c r="H123" s="71"/>
      <c r="I123" s="64"/>
      <c r="J123" s="371" t="str">
        <f t="shared" si="28"/>
        <v/>
      </c>
      <c r="K123" s="371" t="str">
        <f t="shared" si="29"/>
        <v/>
      </c>
      <c r="L123" s="371" t="str">
        <f t="shared" si="30"/>
        <v/>
      </c>
      <c r="M123" s="371" t="str">
        <f t="shared" si="31"/>
        <v/>
      </c>
      <c r="N123" s="371" t="str">
        <f t="shared" si="32"/>
        <v/>
      </c>
      <c r="O123" s="371" t="str">
        <f t="shared" si="33"/>
        <v/>
      </c>
      <c r="P123" s="64"/>
      <c r="Q123" s="64"/>
      <c r="R123" s="64"/>
      <c r="S123" s="64"/>
    </row>
    <row r="124" spans="1:19" s="70" customFormat="1">
      <c r="A124" s="139">
        <v>113</v>
      </c>
      <c r="B124" s="140"/>
      <c r="C124" s="140"/>
      <c r="D124" s="140"/>
      <c r="E124" s="142"/>
      <c r="F124" s="16" t="str">
        <f t="shared" si="24"/>
        <v/>
      </c>
      <c r="H124" s="71"/>
      <c r="I124" s="64"/>
      <c r="J124" s="371" t="str">
        <f t="shared" si="28"/>
        <v/>
      </c>
      <c r="K124" s="371" t="str">
        <f t="shared" si="29"/>
        <v/>
      </c>
      <c r="L124" s="371" t="str">
        <f t="shared" si="30"/>
        <v/>
      </c>
      <c r="M124" s="371" t="str">
        <f t="shared" si="31"/>
        <v/>
      </c>
      <c r="N124" s="371" t="str">
        <f t="shared" si="32"/>
        <v/>
      </c>
      <c r="O124" s="371" t="str">
        <f t="shared" si="33"/>
        <v/>
      </c>
      <c r="P124" s="64"/>
      <c r="Q124" s="64"/>
      <c r="R124" s="64"/>
      <c r="S124" s="64"/>
    </row>
    <row r="125" spans="1:19" s="70" customFormat="1">
      <c r="A125" s="139">
        <v>114</v>
      </c>
      <c r="B125" s="140"/>
      <c r="C125" s="140"/>
      <c r="D125" s="140"/>
      <c r="E125" s="142"/>
      <c r="F125" s="16" t="str">
        <f t="shared" si="24"/>
        <v/>
      </c>
      <c r="H125" s="71"/>
      <c r="I125" s="64"/>
      <c r="J125" s="371" t="str">
        <f t="shared" si="28"/>
        <v/>
      </c>
      <c r="K125" s="371" t="str">
        <f t="shared" si="29"/>
        <v/>
      </c>
      <c r="L125" s="371" t="str">
        <f t="shared" si="30"/>
        <v/>
      </c>
      <c r="M125" s="371" t="str">
        <f t="shared" si="31"/>
        <v/>
      </c>
      <c r="N125" s="371" t="str">
        <f t="shared" si="32"/>
        <v/>
      </c>
      <c r="O125" s="371" t="str">
        <f t="shared" si="33"/>
        <v/>
      </c>
      <c r="P125" s="64"/>
      <c r="Q125" s="64"/>
      <c r="R125" s="64"/>
      <c r="S125" s="64"/>
    </row>
    <row r="126" spans="1:19" s="70" customFormat="1">
      <c r="A126" s="139">
        <v>115</v>
      </c>
      <c r="B126" s="140"/>
      <c r="C126" s="140"/>
      <c r="D126" s="140"/>
      <c r="E126" s="142"/>
      <c r="F126" s="16" t="str">
        <f t="shared" si="24"/>
        <v/>
      </c>
      <c r="H126" s="71"/>
      <c r="I126" s="64"/>
      <c r="J126" s="371" t="str">
        <f t="shared" si="28"/>
        <v/>
      </c>
      <c r="K126" s="371" t="str">
        <f t="shared" si="29"/>
        <v/>
      </c>
      <c r="L126" s="371" t="str">
        <f t="shared" si="30"/>
        <v/>
      </c>
      <c r="M126" s="371" t="str">
        <f t="shared" si="31"/>
        <v/>
      </c>
      <c r="N126" s="371" t="str">
        <f t="shared" si="32"/>
        <v/>
      </c>
      <c r="O126" s="371" t="str">
        <f t="shared" si="33"/>
        <v/>
      </c>
      <c r="P126" s="64"/>
      <c r="Q126" s="64"/>
      <c r="R126" s="64"/>
      <c r="S126" s="64"/>
    </row>
    <row r="127" spans="1:19" s="70" customFormat="1">
      <c r="A127" s="139">
        <v>116</v>
      </c>
      <c r="B127" s="140"/>
      <c r="C127" s="140"/>
      <c r="D127" s="140"/>
      <c r="E127" s="142"/>
      <c r="F127" s="16" t="str">
        <f t="shared" si="24"/>
        <v/>
      </c>
      <c r="H127" s="71"/>
      <c r="I127" s="64"/>
      <c r="J127" s="371" t="str">
        <f t="shared" si="28"/>
        <v/>
      </c>
      <c r="K127" s="371" t="str">
        <f t="shared" si="29"/>
        <v/>
      </c>
      <c r="L127" s="371" t="str">
        <f t="shared" si="30"/>
        <v/>
      </c>
      <c r="M127" s="371" t="str">
        <f t="shared" si="31"/>
        <v/>
      </c>
      <c r="N127" s="371" t="str">
        <f t="shared" si="32"/>
        <v/>
      </c>
      <c r="O127" s="371" t="str">
        <f t="shared" si="33"/>
        <v/>
      </c>
      <c r="P127" s="64"/>
      <c r="Q127" s="64"/>
      <c r="R127" s="64"/>
      <c r="S127" s="64"/>
    </row>
    <row r="128" spans="1:19" s="70" customFormat="1">
      <c r="A128" s="139">
        <v>117</v>
      </c>
      <c r="B128" s="140"/>
      <c r="C128" s="140"/>
      <c r="D128" s="140"/>
      <c r="E128" s="142"/>
      <c r="F128" s="16" t="str">
        <f t="shared" si="24"/>
        <v/>
      </c>
      <c r="H128" s="71"/>
      <c r="I128" s="64"/>
      <c r="J128" s="371" t="str">
        <f t="shared" si="28"/>
        <v/>
      </c>
      <c r="K128" s="371" t="str">
        <f t="shared" si="29"/>
        <v/>
      </c>
      <c r="L128" s="371" t="str">
        <f t="shared" si="30"/>
        <v/>
      </c>
      <c r="M128" s="371" t="str">
        <f t="shared" si="31"/>
        <v/>
      </c>
      <c r="N128" s="371" t="str">
        <f t="shared" si="32"/>
        <v/>
      </c>
      <c r="O128" s="371" t="str">
        <f t="shared" si="33"/>
        <v/>
      </c>
      <c r="P128" s="64"/>
      <c r="Q128" s="64"/>
      <c r="R128" s="64"/>
      <c r="S128" s="64"/>
    </row>
    <row r="129" spans="1:19" s="70" customFormat="1">
      <c r="A129" s="139">
        <v>118</v>
      </c>
      <c r="B129" s="140"/>
      <c r="C129" s="140"/>
      <c r="D129" s="140"/>
      <c r="E129" s="142"/>
      <c r="F129" s="16" t="str">
        <f t="shared" si="24"/>
        <v/>
      </c>
      <c r="H129" s="71"/>
      <c r="I129" s="64"/>
      <c r="J129" s="371" t="str">
        <f t="shared" si="28"/>
        <v/>
      </c>
      <c r="K129" s="371" t="str">
        <f t="shared" si="29"/>
        <v/>
      </c>
      <c r="L129" s="371" t="str">
        <f t="shared" si="30"/>
        <v/>
      </c>
      <c r="M129" s="371" t="str">
        <f t="shared" si="31"/>
        <v/>
      </c>
      <c r="N129" s="371" t="str">
        <f t="shared" si="32"/>
        <v/>
      </c>
      <c r="O129" s="371" t="str">
        <f t="shared" si="33"/>
        <v/>
      </c>
      <c r="P129" s="64"/>
      <c r="Q129" s="64"/>
      <c r="R129" s="64"/>
      <c r="S129" s="64"/>
    </row>
    <row r="130" spans="1:19" s="70" customFormat="1">
      <c r="A130" s="139">
        <v>119</v>
      </c>
      <c r="B130" s="140"/>
      <c r="C130" s="140"/>
      <c r="D130" s="140"/>
      <c r="E130" s="142"/>
      <c r="F130" s="16" t="str">
        <f t="shared" si="24"/>
        <v/>
      </c>
      <c r="H130" s="71"/>
      <c r="I130" s="64"/>
      <c r="J130" s="371" t="str">
        <f t="shared" si="28"/>
        <v/>
      </c>
      <c r="K130" s="371" t="str">
        <f t="shared" si="29"/>
        <v/>
      </c>
      <c r="L130" s="371" t="str">
        <f t="shared" si="30"/>
        <v/>
      </c>
      <c r="M130" s="371" t="str">
        <f t="shared" si="31"/>
        <v/>
      </c>
      <c r="N130" s="371" t="str">
        <f t="shared" si="32"/>
        <v/>
      </c>
      <c r="O130" s="371" t="str">
        <f t="shared" si="33"/>
        <v/>
      </c>
      <c r="P130" s="64"/>
      <c r="Q130" s="64"/>
      <c r="R130" s="64"/>
      <c r="S130" s="64"/>
    </row>
    <row r="131" spans="1:19" s="70" customFormat="1">
      <c r="A131" s="139">
        <v>120</v>
      </c>
      <c r="B131" s="140"/>
      <c r="C131" s="140"/>
      <c r="D131" s="140"/>
      <c r="E131" s="142"/>
      <c r="F131" s="16" t="str">
        <f t="shared" si="24"/>
        <v/>
      </c>
      <c r="H131" s="71"/>
      <c r="I131" s="64"/>
      <c r="J131" s="371" t="str">
        <f t="shared" si="28"/>
        <v/>
      </c>
      <c r="K131" s="371" t="str">
        <f t="shared" si="29"/>
        <v/>
      </c>
      <c r="L131" s="371" t="str">
        <f t="shared" si="30"/>
        <v/>
      </c>
      <c r="M131" s="371" t="str">
        <f t="shared" si="31"/>
        <v/>
      </c>
      <c r="N131" s="371" t="str">
        <f t="shared" si="32"/>
        <v/>
      </c>
      <c r="O131" s="371" t="str">
        <f t="shared" si="33"/>
        <v/>
      </c>
      <c r="P131" s="64"/>
      <c r="Q131" s="64"/>
      <c r="R131" s="64"/>
      <c r="S131" s="64"/>
    </row>
    <row r="132" spans="1:19" s="70" customFormat="1">
      <c r="A132" s="139">
        <v>121</v>
      </c>
      <c r="B132" s="140"/>
      <c r="C132" s="140"/>
      <c r="D132" s="140"/>
      <c r="E132" s="142"/>
      <c r="F132" s="16" t="str">
        <f t="shared" si="24"/>
        <v/>
      </c>
      <c r="H132" s="71"/>
      <c r="I132" s="64"/>
      <c r="J132" s="371" t="str">
        <f t="shared" si="28"/>
        <v/>
      </c>
      <c r="K132" s="371" t="str">
        <f t="shared" si="29"/>
        <v/>
      </c>
      <c r="L132" s="371" t="str">
        <f t="shared" si="30"/>
        <v/>
      </c>
      <c r="M132" s="371" t="str">
        <f t="shared" si="31"/>
        <v/>
      </c>
      <c r="N132" s="371" t="str">
        <f t="shared" si="32"/>
        <v/>
      </c>
      <c r="O132" s="371" t="str">
        <f t="shared" si="33"/>
        <v/>
      </c>
      <c r="P132" s="64"/>
      <c r="Q132" s="64"/>
      <c r="R132" s="64"/>
      <c r="S132" s="64"/>
    </row>
    <row r="133" spans="1:19" s="70" customFormat="1">
      <c r="A133" s="139">
        <v>122</v>
      </c>
      <c r="B133" s="140"/>
      <c r="C133" s="140"/>
      <c r="D133" s="140"/>
      <c r="E133" s="142"/>
      <c r="F133" s="16" t="str">
        <f t="shared" si="24"/>
        <v/>
      </c>
      <c r="H133" s="71"/>
      <c r="I133" s="64"/>
      <c r="J133" s="371" t="str">
        <f t="shared" si="28"/>
        <v/>
      </c>
      <c r="K133" s="371" t="str">
        <f t="shared" si="29"/>
        <v/>
      </c>
      <c r="L133" s="371" t="str">
        <f t="shared" si="30"/>
        <v/>
      </c>
      <c r="M133" s="371" t="str">
        <f t="shared" si="31"/>
        <v/>
      </c>
      <c r="N133" s="371" t="str">
        <f t="shared" si="32"/>
        <v/>
      </c>
      <c r="O133" s="371" t="str">
        <f t="shared" si="33"/>
        <v/>
      </c>
      <c r="P133" s="64"/>
      <c r="Q133" s="64"/>
      <c r="R133" s="64"/>
      <c r="S133" s="64"/>
    </row>
    <row r="134" spans="1:19" s="70" customFormat="1">
      <c r="A134" s="139">
        <v>123</v>
      </c>
      <c r="B134" s="140"/>
      <c r="C134" s="140"/>
      <c r="D134" s="140"/>
      <c r="E134" s="142"/>
      <c r="F134" s="16" t="str">
        <f t="shared" si="24"/>
        <v/>
      </c>
      <c r="H134" s="71"/>
      <c r="I134" s="64"/>
      <c r="J134" s="371" t="str">
        <f t="shared" si="28"/>
        <v/>
      </c>
      <c r="K134" s="371" t="str">
        <f t="shared" si="29"/>
        <v/>
      </c>
      <c r="L134" s="371" t="str">
        <f t="shared" si="30"/>
        <v/>
      </c>
      <c r="M134" s="371" t="str">
        <f t="shared" si="31"/>
        <v/>
      </c>
      <c r="N134" s="371" t="str">
        <f t="shared" si="32"/>
        <v/>
      </c>
      <c r="O134" s="371" t="str">
        <f t="shared" si="33"/>
        <v/>
      </c>
      <c r="P134" s="64"/>
      <c r="Q134" s="64"/>
      <c r="R134" s="64"/>
      <c r="S134" s="64"/>
    </row>
    <row r="135" spans="1:19" s="70" customFormat="1">
      <c r="A135" s="139">
        <v>124</v>
      </c>
      <c r="B135" s="140"/>
      <c r="C135" s="140"/>
      <c r="D135" s="140"/>
      <c r="E135" s="142"/>
      <c r="F135" s="16" t="str">
        <f t="shared" si="24"/>
        <v/>
      </c>
      <c r="H135" s="71"/>
      <c r="I135" s="64"/>
      <c r="J135" s="371" t="str">
        <f t="shared" si="28"/>
        <v/>
      </c>
      <c r="K135" s="371" t="str">
        <f t="shared" si="29"/>
        <v/>
      </c>
      <c r="L135" s="371" t="str">
        <f t="shared" si="30"/>
        <v/>
      </c>
      <c r="M135" s="371" t="str">
        <f t="shared" si="31"/>
        <v/>
      </c>
      <c r="N135" s="371" t="str">
        <f t="shared" si="32"/>
        <v/>
      </c>
      <c r="O135" s="371" t="str">
        <f t="shared" si="33"/>
        <v/>
      </c>
      <c r="P135" s="64"/>
      <c r="Q135" s="64"/>
      <c r="R135" s="64"/>
      <c r="S135" s="64"/>
    </row>
    <row r="136" spans="1:19" s="70" customFormat="1">
      <c r="A136" s="139">
        <v>125</v>
      </c>
      <c r="B136" s="140"/>
      <c r="C136" s="140"/>
      <c r="D136" s="140"/>
      <c r="E136" s="142"/>
      <c r="F136" s="16" t="str">
        <f t="shared" si="24"/>
        <v/>
      </c>
      <c r="H136" s="71"/>
      <c r="I136" s="64"/>
      <c r="J136" s="371" t="str">
        <f t="shared" si="28"/>
        <v/>
      </c>
      <c r="K136" s="371" t="str">
        <f t="shared" si="29"/>
        <v/>
      </c>
      <c r="L136" s="371" t="str">
        <f t="shared" si="30"/>
        <v/>
      </c>
      <c r="M136" s="371" t="str">
        <f t="shared" si="31"/>
        <v/>
      </c>
      <c r="N136" s="371" t="str">
        <f t="shared" si="32"/>
        <v/>
      </c>
      <c r="O136" s="371" t="str">
        <f t="shared" si="33"/>
        <v/>
      </c>
      <c r="P136" s="64"/>
      <c r="Q136" s="64"/>
      <c r="R136" s="64"/>
      <c r="S136" s="64"/>
    </row>
    <row r="137" spans="1:19" s="70" customFormat="1">
      <c r="A137" s="139">
        <v>126</v>
      </c>
      <c r="B137" s="140"/>
      <c r="C137" s="140"/>
      <c r="D137" s="140"/>
      <c r="E137" s="142"/>
      <c r="F137" s="16" t="str">
        <f t="shared" si="24"/>
        <v/>
      </c>
      <c r="H137" s="71"/>
      <c r="I137" s="64"/>
      <c r="J137" s="371" t="str">
        <f t="shared" si="28"/>
        <v/>
      </c>
      <c r="K137" s="371" t="str">
        <f t="shared" si="29"/>
        <v/>
      </c>
      <c r="L137" s="371" t="str">
        <f t="shared" si="30"/>
        <v/>
      </c>
      <c r="M137" s="371" t="str">
        <f t="shared" si="31"/>
        <v/>
      </c>
      <c r="N137" s="371" t="str">
        <f t="shared" si="32"/>
        <v/>
      </c>
      <c r="O137" s="371" t="str">
        <f t="shared" si="33"/>
        <v/>
      </c>
      <c r="P137" s="64"/>
      <c r="Q137" s="64"/>
      <c r="R137" s="64"/>
      <c r="S137" s="64"/>
    </row>
    <row r="138" spans="1:19" s="70" customFormat="1">
      <c r="A138" s="139">
        <v>127</v>
      </c>
      <c r="B138" s="140"/>
      <c r="C138" s="140"/>
      <c r="D138" s="140"/>
      <c r="E138" s="142"/>
      <c r="F138" s="16" t="str">
        <f t="shared" si="24"/>
        <v/>
      </c>
      <c r="H138" s="71"/>
      <c r="I138" s="64"/>
      <c r="J138" s="371" t="str">
        <f t="shared" si="28"/>
        <v/>
      </c>
      <c r="K138" s="371" t="str">
        <f t="shared" si="29"/>
        <v/>
      </c>
      <c r="L138" s="371" t="str">
        <f t="shared" si="30"/>
        <v/>
      </c>
      <c r="M138" s="371" t="str">
        <f t="shared" si="31"/>
        <v/>
      </c>
      <c r="N138" s="371" t="str">
        <f t="shared" si="32"/>
        <v/>
      </c>
      <c r="O138" s="371" t="str">
        <f t="shared" si="33"/>
        <v/>
      </c>
      <c r="P138" s="64"/>
      <c r="Q138" s="64"/>
      <c r="R138" s="64"/>
      <c r="S138" s="64"/>
    </row>
    <row r="139" spans="1:19" s="70" customFormat="1">
      <c r="A139" s="139">
        <v>128</v>
      </c>
      <c r="B139" s="140"/>
      <c r="C139" s="140"/>
      <c r="D139" s="140"/>
      <c r="E139" s="142"/>
      <c r="F139" s="16" t="str">
        <f t="shared" si="24"/>
        <v/>
      </c>
      <c r="H139" s="71"/>
      <c r="I139" s="64"/>
      <c r="J139" s="371" t="str">
        <f t="shared" si="28"/>
        <v/>
      </c>
      <c r="K139" s="371" t="str">
        <f t="shared" si="29"/>
        <v/>
      </c>
      <c r="L139" s="371" t="str">
        <f t="shared" si="30"/>
        <v/>
      </c>
      <c r="M139" s="371" t="str">
        <f t="shared" si="31"/>
        <v/>
      </c>
      <c r="N139" s="371" t="str">
        <f t="shared" si="32"/>
        <v/>
      </c>
      <c r="O139" s="371" t="str">
        <f t="shared" si="33"/>
        <v/>
      </c>
      <c r="P139" s="64"/>
      <c r="Q139" s="64"/>
      <c r="R139" s="64"/>
      <c r="S139" s="64"/>
    </row>
    <row r="140" spans="1:19" s="70" customFormat="1">
      <c r="A140" s="139">
        <v>129</v>
      </c>
      <c r="B140" s="140"/>
      <c r="C140" s="140"/>
      <c r="D140" s="140"/>
      <c r="E140" s="142"/>
      <c r="F140" s="16" t="str">
        <f t="shared" ref="F140:F203" si="34">IF(OR($B140="",$C140="",$E140&lt;an_initial,$E140&gt;an_final),"",G140 * (INDEX(iii8punctaje, MATCH(C140,iii8anvergură,0), MATCH(D140,iii8tip,0) )) )</f>
        <v/>
      </c>
      <c r="H140" s="71"/>
      <c r="I140" s="64"/>
      <c r="J140" s="371" t="str">
        <f t="shared" ref="J140:J203" si="35">IF(OR($B140="",$C140="",$E140&lt;an_initial,$E140&gt;an_final),"",G140*(INDEX(iii8punctaje,MATCH(C140,iii8anvergură,0),MATCH(D140,iii8tip,0)))*COUNTIFS(C140,$J$6,D140,$J$7))</f>
        <v/>
      </c>
      <c r="K140" s="371" t="str">
        <f t="shared" ref="K140:K203" si="36">IF(OR($B140="",$C140="",$E140&lt;an_initial,$E140&gt;an_final),"",G140*(INDEX(iii8punctaje,MATCH(C140,iii8anvergură,0),MATCH(D140,iii8tip,0)))*COUNTIFS(C140,$K$6,D140,$K$7))</f>
        <v/>
      </c>
      <c r="L140" s="371" t="str">
        <f t="shared" ref="L140:L203" si="37">IF(OR($B140="",$C140="",$E140&lt;an_initial,$E140&gt;an_final),"",G140*(INDEX(iii8punctaje,MATCH(C140,iii8anvergură,0),MATCH(D140,iii8tip,0)))*COUNTIFS(C140,$L$6,D140,$L$7))</f>
        <v/>
      </c>
      <c r="M140" s="371" t="str">
        <f t="shared" ref="M140:M203" si="38">IF(OR($B140="",$C140="",$E140&lt;an_initial,$E140&gt;an_final),"",G140*(INDEX(iii8punctaje,MATCH(C140,iii8anvergură,0),MATCH(D140,iii8tip,0)))*COUNTIFS(C140,$M$6,D140,$M$7))</f>
        <v/>
      </c>
      <c r="N140" s="371" t="str">
        <f t="shared" ref="N140:N203" si="39">IF(OR($B140="",$C140="",$E140&lt;an_initial,$E140&gt;an_final),"",G140*(INDEX(iii8punctaje,MATCH(C140,iii8anvergură,0),MATCH(D140,iii8tip,0)))*COUNTIFS(C140,$N$6,D140,$N$7))</f>
        <v/>
      </c>
      <c r="O140" s="371" t="str">
        <f t="shared" ref="O140:O203" si="40">IF(OR($B140="",$C140="",$E140&lt;an_initial,$E140&gt;an_final),"",G140*(INDEX(iii8punctaje,MATCH(C140,iii8anvergură,0),MATCH(D140,iii8tip,0)))*COUNTIFS(C140,$O$6,D140,$O$7))</f>
        <v/>
      </c>
      <c r="P140" s="64"/>
      <c r="Q140" s="64"/>
      <c r="R140" s="64"/>
      <c r="S140" s="64"/>
    </row>
    <row r="141" spans="1:19" s="70" customFormat="1">
      <c r="A141" s="139">
        <v>130</v>
      </c>
      <c r="B141" s="140"/>
      <c r="C141" s="140"/>
      <c r="D141" s="140"/>
      <c r="E141" s="142"/>
      <c r="F141" s="16" t="str">
        <f t="shared" si="34"/>
        <v/>
      </c>
      <c r="H141" s="71"/>
      <c r="I141" s="64"/>
      <c r="J141" s="371" t="str">
        <f t="shared" si="35"/>
        <v/>
      </c>
      <c r="K141" s="371" t="str">
        <f t="shared" si="36"/>
        <v/>
      </c>
      <c r="L141" s="371" t="str">
        <f t="shared" si="37"/>
        <v/>
      </c>
      <c r="M141" s="371" t="str">
        <f t="shared" si="38"/>
        <v/>
      </c>
      <c r="N141" s="371" t="str">
        <f t="shared" si="39"/>
        <v/>
      </c>
      <c r="O141" s="371" t="str">
        <f t="shared" si="40"/>
        <v/>
      </c>
      <c r="P141" s="64"/>
      <c r="Q141" s="64"/>
      <c r="R141" s="64"/>
      <c r="S141" s="64"/>
    </row>
    <row r="142" spans="1:19" s="70" customFormat="1">
      <c r="A142" s="139">
        <v>131</v>
      </c>
      <c r="B142" s="140"/>
      <c r="C142" s="140"/>
      <c r="D142" s="140"/>
      <c r="E142" s="142"/>
      <c r="F142" s="16" t="str">
        <f t="shared" si="34"/>
        <v/>
      </c>
      <c r="H142" s="71"/>
      <c r="I142" s="64"/>
      <c r="J142" s="371" t="str">
        <f t="shared" si="35"/>
        <v/>
      </c>
      <c r="K142" s="371" t="str">
        <f t="shared" si="36"/>
        <v/>
      </c>
      <c r="L142" s="371" t="str">
        <f t="shared" si="37"/>
        <v/>
      </c>
      <c r="M142" s="371" t="str">
        <f t="shared" si="38"/>
        <v/>
      </c>
      <c r="N142" s="371" t="str">
        <f t="shared" si="39"/>
        <v/>
      </c>
      <c r="O142" s="371" t="str">
        <f t="shared" si="40"/>
        <v/>
      </c>
      <c r="P142" s="64"/>
      <c r="Q142" s="64"/>
      <c r="R142" s="64"/>
      <c r="S142" s="64"/>
    </row>
    <row r="143" spans="1:19" s="70" customFormat="1">
      <c r="A143" s="139">
        <v>132</v>
      </c>
      <c r="B143" s="140"/>
      <c r="C143" s="140"/>
      <c r="D143" s="140"/>
      <c r="E143" s="142"/>
      <c r="F143" s="16" t="str">
        <f t="shared" si="34"/>
        <v/>
      </c>
      <c r="H143" s="71"/>
      <c r="I143" s="64"/>
      <c r="J143" s="371" t="str">
        <f t="shared" si="35"/>
        <v/>
      </c>
      <c r="K143" s="371" t="str">
        <f t="shared" si="36"/>
        <v/>
      </c>
      <c r="L143" s="371" t="str">
        <f t="shared" si="37"/>
        <v/>
      </c>
      <c r="M143" s="371" t="str">
        <f t="shared" si="38"/>
        <v/>
      </c>
      <c r="N143" s="371" t="str">
        <f t="shared" si="39"/>
        <v/>
      </c>
      <c r="O143" s="371" t="str">
        <f t="shared" si="40"/>
        <v/>
      </c>
      <c r="P143" s="64"/>
      <c r="Q143" s="64"/>
      <c r="R143" s="64"/>
      <c r="S143" s="64"/>
    </row>
    <row r="144" spans="1:19" s="70" customFormat="1">
      <c r="A144" s="139">
        <v>133</v>
      </c>
      <c r="B144" s="140"/>
      <c r="C144" s="140"/>
      <c r="D144" s="140"/>
      <c r="E144" s="142"/>
      <c r="F144" s="16" t="str">
        <f t="shared" si="34"/>
        <v/>
      </c>
      <c r="H144" s="71"/>
      <c r="I144" s="64"/>
      <c r="J144" s="371" t="str">
        <f t="shared" si="35"/>
        <v/>
      </c>
      <c r="K144" s="371" t="str">
        <f t="shared" si="36"/>
        <v/>
      </c>
      <c r="L144" s="371" t="str">
        <f t="shared" si="37"/>
        <v/>
      </c>
      <c r="M144" s="371" t="str">
        <f t="shared" si="38"/>
        <v/>
      </c>
      <c r="N144" s="371" t="str">
        <f t="shared" si="39"/>
        <v/>
      </c>
      <c r="O144" s="371" t="str">
        <f t="shared" si="40"/>
        <v/>
      </c>
      <c r="P144" s="64"/>
      <c r="Q144" s="64"/>
      <c r="R144" s="64"/>
      <c r="S144" s="64"/>
    </row>
    <row r="145" spans="1:19" s="70" customFormat="1">
      <c r="A145" s="139">
        <v>134</v>
      </c>
      <c r="B145" s="140"/>
      <c r="C145" s="140"/>
      <c r="D145" s="140"/>
      <c r="E145" s="142"/>
      <c r="F145" s="16" t="str">
        <f t="shared" si="34"/>
        <v/>
      </c>
      <c r="H145" s="71"/>
      <c r="I145" s="64"/>
      <c r="J145" s="371" t="str">
        <f t="shared" si="35"/>
        <v/>
      </c>
      <c r="K145" s="371" t="str">
        <f t="shared" si="36"/>
        <v/>
      </c>
      <c r="L145" s="371" t="str">
        <f t="shared" si="37"/>
        <v/>
      </c>
      <c r="M145" s="371" t="str">
        <f t="shared" si="38"/>
        <v/>
      </c>
      <c r="N145" s="371" t="str">
        <f t="shared" si="39"/>
        <v/>
      </c>
      <c r="O145" s="371" t="str">
        <f t="shared" si="40"/>
        <v/>
      </c>
      <c r="P145" s="64"/>
      <c r="Q145" s="64"/>
      <c r="R145" s="64"/>
      <c r="S145" s="64"/>
    </row>
    <row r="146" spans="1:19" s="70" customFormat="1">
      <c r="A146" s="139">
        <v>135</v>
      </c>
      <c r="B146" s="140"/>
      <c r="C146" s="140"/>
      <c r="D146" s="140"/>
      <c r="E146" s="142"/>
      <c r="F146" s="16" t="str">
        <f t="shared" si="34"/>
        <v/>
      </c>
      <c r="H146" s="71"/>
      <c r="I146" s="64"/>
      <c r="J146" s="371" t="str">
        <f t="shared" si="35"/>
        <v/>
      </c>
      <c r="K146" s="371" t="str">
        <f t="shared" si="36"/>
        <v/>
      </c>
      <c r="L146" s="371" t="str">
        <f t="shared" si="37"/>
        <v/>
      </c>
      <c r="M146" s="371" t="str">
        <f t="shared" si="38"/>
        <v/>
      </c>
      <c r="N146" s="371" t="str">
        <f t="shared" si="39"/>
        <v/>
      </c>
      <c r="O146" s="371" t="str">
        <f t="shared" si="40"/>
        <v/>
      </c>
      <c r="P146" s="64"/>
      <c r="Q146" s="64"/>
      <c r="R146" s="64"/>
      <c r="S146" s="64"/>
    </row>
    <row r="147" spans="1:19" s="70" customFormat="1">
      <c r="A147" s="139">
        <v>136</v>
      </c>
      <c r="B147" s="140"/>
      <c r="C147" s="140"/>
      <c r="D147" s="140"/>
      <c r="E147" s="142"/>
      <c r="F147" s="16" t="str">
        <f t="shared" si="34"/>
        <v/>
      </c>
      <c r="H147" s="71"/>
      <c r="I147" s="64"/>
      <c r="J147" s="371" t="str">
        <f t="shared" si="35"/>
        <v/>
      </c>
      <c r="K147" s="371" t="str">
        <f t="shared" si="36"/>
        <v/>
      </c>
      <c r="L147" s="371" t="str">
        <f t="shared" si="37"/>
        <v/>
      </c>
      <c r="M147" s="371" t="str">
        <f t="shared" si="38"/>
        <v/>
      </c>
      <c r="N147" s="371" t="str">
        <f t="shared" si="39"/>
        <v/>
      </c>
      <c r="O147" s="371" t="str">
        <f t="shared" si="40"/>
        <v/>
      </c>
      <c r="P147" s="64"/>
      <c r="Q147" s="64"/>
      <c r="R147" s="64"/>
      <c r="S147" s="64"/>
    </row>
    <row r="148" spans="1:19" s="70" customFormat="1">
      <c r="A148" s="139">
        <v>137</v>
      </c>
      <c r="B148" s="140"/>
      <c r="C148" s="140"/>
      <c r="D148" s="140"/>
      <c r="E148" s="142"/>
      <c r="F148" s="16" t="str">
        <f t="shared" si="34"/>
        <v/>
      </c>
      <c r="H148" s="71"/>
      <c r="I148" s="64"/>
      <c r="J148" s="371" t="str">
        <f t="shared" si="35"/>
        <v/>
      </c>
      <c r="K148" s="371" t="str">
        <f t="shared" si="36"/>
        <v/>
      </c>
      <c r="L148" s="371" t="str">
        <f t="shared" si="37"/>
        <v/>
      </c>
      <c r="M148" s="371" t="str">
        <f t="shared" si="38"/>
        <v/>
      </c>
      <c r="N148" s="371" t="str">
        <f t="shared" si="39"/>
        <v/>
      </c>
      <c r="O148" s="371" t="str">
        <f t="shared" si="40"/>
        <v/>
      </c>
      <c r="P148" s="64"/>
      <c r="Q148" s="64"/>
      <c r="R148" s="64"/>
      <c r="S148" s="64"/>
    </row>
    <row r="149" spans="1:19" s="70" customFormat="1">
      <c r="A149" s="139">
        <v>138</v>
      </c>
      <c r="B149" s="140"/>
      <c r="C149" s="140"/>
      <c r="D149" s="140"/>
      <c r="E149" s="142"/>
      <c r="F149" s="16" t="str">
        <f t="shared" si="34"/>
        <v/>
      </c>
      <c r="H149" s="71"/>
      <c r="I149" s="64"/>
      <c r="J149" s="371" t="str">
        <f t="shared" si="35"/>
        <v/>
      </c>
      <c r="K149" s="371" t="str">
        <f t="shared" si="36"/>
        <v/>
      </c>
      <c r="L149" s="371" t="str">
        <f t="shared" si="37"/>
        <v/>
      </c>
      <c r="M149" s="371" t="str">
        <f t="shared" si="38"/>
        <v/>
      </c>
      <c r="N149" s="371" t="str">
        <f t="shared" si="39"/>
        <v/>
      </c>
      <c r="O149" s="371" t="str">
        <f t="shared" si="40"/>
        <v/>
      </c>
      <c r="P149" s="64"/>
      <c r="Q149" s="64"/>
      <c r="R149" s="64"/>
      <c r="S149" s="64"/>
    </row>
    <row r="150" spans="1:19" s="70" customFormat="1">
      <c r="A150" s="139">
        <v>139</v>
      </c>
      <c r="B150" s="140"/>
      <c r="C150" s="140"/>
      <c r="D150" s="140"/>
      <c r="E150" s="142"/>
      <c r="F150" s="16" t="str">
        <f t="shared" si="34"/>
        <v/>
      </c>
      <c r="H150" s="71"/>
      <c r="I150" s="64"/>
      <c r="J150" s="371" t="str">
        <f t="shared" si="35"/>
        <v/>
      </c>
      <c r="K150" s="371" t="str">
        <f t="shared" si="36"/>
        <v/>
      </c>
      <c r="L150" s="371" t="str">
        <f t="shared" si="37"/>
        <v/>
      </c>
      <c r="M150" s="371" t="str">
        <f t="shared" si="38"/>
        <v/>
      </c>
      <c r="N150" s="371" t="str">
        <f t="shared" si="39"/>
        <v/>
      </c>
      <c r="O150" s="371" t="str">
        <f t="shared" si="40"/>
        <v/>
      </c>
      <c r="P150" s="64"/>
      <c r="Q150" s="64"/>
      <c r="R150" s="64"/>
      <c r="S150" s="64"/>
    </row>
    <row r="151" spans="1:19" s="70" customFormat="1">
      <c r="A151" s="139">
        <v>140</v>
      </c>
      <c r="B151" s="140"/>
      <c r="C151" s="140"/>
      <c r="D151" s="140"/>
      <c r="E151" s="142"/>
      <c r="F151" s="16" t="str">
        <f t="shared" si="34"/>
        <v/>
      </c>
      <c r="H151" s="71"/>
      <c r="I151" s="64"/>
      <c r="J151" s="371" t="str">
        <f t="shared" si="35"/>
        <v/>
      </c>
      <c r="K151" s="371" t="str">
        <f t="shared" si="36"/>
        <v/>
      </c>
      <c r="L151" s="371" t="str">
        <f t="shared" si="37"/>
        <v/>
      </c>
      <c r="M151" s="371" t="str">
        <f t="shared" si="38"/>
        <v/>
      </c>
      <c r="N151" s="371" t="str">
        <f t="shared" si="39"/>
        <v/>
      </c>
      <c r="O151" s="371" t="str">
        <f t="shared" si="40"/>
        <v/>
      </c>
      <c r="P151" s="64"/>
      <c r="Q151" s="64"/>
      <c r="R151" s="64"/>
      <c r="S151" s="64"/>
    </row>
    <row r="152" spans="1:19" s="70" customFormat="1">
      <c r="A152" s="139">
        <v>141</v>
      </c>
      <c r="B152" s="140"/>
      <c r="C152" s="140"/>
      <c r="D152" s="140"/>
      <c r="E152" s="142"/>
      <c r="F152" s="16" t="str">
        <f t="shared" si="34"/>
        <v/>
      </c>
      <c r="H152" s="71"/>
      <c r="I152" s="64"/>
      <c r="J152" s="371" t="str">
        <f t="shared" si="35"/>
        <v/>
      </c>
      <c r="K152" s="371" t="str">
        <f t="shared" si="36"/>
        <v/>
      </c>
      <c r="L152" s="371" t="str">
        <f t="shared" si="37"/>
        <v/>
      </c>
      <c r="M152" s="371" t="str">
        <f t="shared" si="38"/>
        <v/>
      </c>
      <c r="N152" s="371" t="str">
        <f t="shared" si="39"/>
        <v/>
      </c>
      <c r="O152" s="371" t="str">
        <f t="shared" si="40"/>
        <v/>
      </c>
      <c r="P152" s="64"/>
      <c r="Q152" s="64"/>
      <c r="R152" s="64"/>
      <c r="S152" s="64"/>
    </row>
    <row r="153" spans="1:19" s="70" customFormat="1">
      <c r="A153" s="139">
        <v>142</v>
      </c>
      <c r="B153" s="140"/>
      <c r="C153" s="140"/>
      <c r="D153" s="140"/>
      <c r="E153" s="142"/>
      <c r="F153" s="16" t="str">
        <f t="shared" si="34"/>
        <v/>
      </c>
      <c r="H153" s="71"/>
      <c r="I153" s="64"/>
      <c r="J153" s="371" t="str">
        <f t="shared" si="35"/>
        <v/>
      </c>
      <c r="K153" s="371" t="str">
        <f t="shared" si="36"/>
        <v/>
      </c>
      <c r="L153" s="371" t="str">
        <f t="shared" si="37"/>
        <v/>
      </c>
      <c r="M153" s="371" t="str">
        <f t="shared" si="38"/>
        <v/>
      </c>
      <c r="N153" s="371" t="str">
        <f t="shared" si="39"/>
        <v/>
      </c>
      <c r="O153" s="371" t="str">
        <f t="shared" si="40"/>
        <v/>
      </c>
      <c r="P153" s="64"/>
      <c r="Q153" s="64"/>
      <c r="R153" s="64"/>
      <c r="S153" s="64"/>
    </row>
    <row r="154" spans="1:19" s="70" customFormat="1">
      <c r="A154" s="139">
        <v>143</v>
      </c>
      <c r="B154" s="140"/>
      <c r="C154" s="140"/>
      <c r="D154" s="140"/>
      <c r="E154" s="142"/>
      <c r="F154" s="16" t="str">
        <f t="shared" si="34"/>
        <v/>
      </c>
      <c r="H154" s="71"/>
      <c r="I154" s="64"/>
      <c r="J154" s="371" t="str">
        <f t="shared" si="35"/>
        <v/>
      </c>
      <c r="K154" s="371" t="str">
        <f t="shared" si="36"/>
        <v/>
      </c>
      <c r="L154" s="371" t="str">
        <f t="shared" si="37"/>
        <v/>
      </c>
      <c r="M154" s="371" t="str">
        <f t="shared" si="38"/>
        <v/>
      </c>
      <c r="N154" s="371" t="str">
        <f t="shared" si="39"/>
        <v/>
      </c>
      <c r="O154" s="371" t="str">
        <f t="shared" si="40"/>
        <v/>
      </c>
      <c r="P154" s="64"/>
      <c r="Q154" s="64"/>
      <c r="R154" s="64"/>
      <c r="S154" s="64"/>
    </row>
    <row r="155" spans="1:19" s="70" customFormat="1">
      <c r="A155" s="139">
        <v>144</v>
      </c>
      <c r="B155" s="140"/>
      <c r="C155" s="140"/>
      <c r="D155" s="140"/>
      <c r="E155" s="142"/>
      <c r="F155" s="16" t="str">
        <f t="shared" si="34"/>
        <v/>
      </c>
      <c r="H155" s="71"/>
      <c r="I155" s="64"/>
      <c r="J155" s="371" t="str">
        <f t="shared" si="35"/>
        <v/>
      </c>
      <c r="K155" s="371" t="str">
        <f t="shared" si="36"/>
        <v/>
      </c>
      <c r="L155" s="371" t="str">
        <f t="shared" si="37"/>
        <v/>
      </c>
      <c r="M155" s="371" t="str">
        <f t="shared" si="38"/>
        <v/>
      </c>
      <c r="N155" s="371" t="str">
        <f t="shared" si="39"/>
        <v/>
      </c>
      <c r="O155" s="371" t="str">
        <f t="shared" si="40"/>
        <v/>
      </c>
      <c r="P155" s="64"/>
      <c r="Q155" s="64"/>
      <c r="R155" s="64"/>
      <c r="S155" s="64"/>
    </row>
    <row r="156" spans="1:19" s="70" customFormat="1">
      <c r="A156" s="139">
        <v>145</v>
      </c>
      <c r="B156" s="140"/>
      <c r="C156" s="140"/>
      <c r="D156" s="140"/>
      <c r="E156" s="142"/>
      <c r="F156" s="16" t="str">
        <f t="shared" si="34"/>
        <v/>
      </c>
      <c r="H156" s="71"/>
      <c r="I156" s="64"/>
      <c r="J156" s="371" t="str">
        <f t="shared" si="35"/>
        <v/>
      </c>
      <c r="K156" s="371" t="str">
        <f t="shared" si="36"/>
        <v/>
      </c>
      <c r="L156" s="371" t="str">
        <f t="shared" si="37"/>
        <v/>
      </c>
      <c r="M156" s="371" t="str">
        <f t="shared" si="38"/>
        <v/>
      </c>
      <c r="N156" s="371" t="str">
        <f t="shared" si="39"/>
        <v/>
      </c>
      <c r="O156" s="371" t="str">
        <f t="shared" si="40"/>
        <v/>
      </c>
      <c r="P156" s="64"/>
      <c r="Q156" s="64"/>
      <c r="R156" s="64"/>
      <c r="S156" s="64"/>
    </row>
    <row r="157" spans="1:19" s="70" customFormat="1">
      <c r="A157" s="139">
        <v>146</v>
      </c>
      <c r="B157" s="140"/>
      <c r="C157" s="140"/>
      <c r="D157" s="140"/>
      <c r="E157" s="142"/>
      <c r="F157" s="16" t="str">
        <f t="shared" si="34"/>
        <v/>
      </c>
      <c r="H157" s="71"/>
      <c r="I157" s="64"/>
      <c r="J157" s="371" t="str">
        <f t="shared" si="35"/>
        <v/>
      </c>
      <c r="K157" s="371" t="str">
        <f t="shared" si="36"/>
        <v/>
      </c>
      <c r="L157" s="371" t="str">
        <f t="shared" si="37"/>
        <v/>
      </c>
      <c r="M157" s="371" t="str">
        <f t="shared" si="38"/>
        <v/>
      </c>
      <c r="N157" s="371" t="str">
        <f t="shared" si="39"/>
        <v/>
      </c>
      <c r="O157" s="371" t="str">
        <f t="shared" si="40"/>
        <v/>
      </c>
      <c r="P157" s="64"/>
      <c r="Q157" s="64"/>
      <c r="R157" s="64"/>
      <c r="S157" s="64"/>
    </row>
    <row r="158" spans="1:19" s="70" customFormat="1">
      <c r="A158" s="139">
        <v>147</v>
      </c>
      <c r="B158" s="140"/>
      <c r="C158" s="140"/>
      <c r="D158" s="140"/>
      <c r="E158" s="142"/>
      <c r="F158" s="16" t="str">
        <f t="shared" si="34"/>
        <v/>
      </c>
      <c r="H158" s="71"/>
      <c r="I158" s="64"/>
      <c r="J158" s="371" t="str">
        <f t="shared" si="35"/>
        <v/>
      </c>
      <c r="K158" s="371" t="str">
        <f t="shared" si="36"/>
        <v/>
      </c>
      <c r="L158" s="371" t="str">
        <f t="shared" si="37"/>
        <v/>
      </c>
      <c r="M158" s="371" t="str">
        <f t="shared" si="38"/>
        <v/>
      </c>
      <c r="N158" s="371" t="str">
        <f t="shared" si="39"/>
        <v/>
      </c>
      <c r="O158" s="371" t="str">
        <f t="shared" si="40"/>
        <v/>
      </c>
      <c r="P158" s="64"/>
      <c r="Q158" s="64"/>
      <c r="R158" s="64"/>
      <c r="S158" s="64"/>
    </row>
    <row r="159" spans="1:19" s="70" customFormat="1">
      <c r="A159" s="139">
        <v>148</v>
      </c>
      <c r="B159" s="140"/>
      <c r="C159" s="140"/>
      <c r="D159" s="140"/>
      <c r="E159" s="142"/>
      <c r="F159" s="16" t="str">
        <f t="shared" si="34"/>
        <v/>
      </c>
      <c r="H159" s="71"/>
      <c r="I159" s="64"/>
      <c r="J159" s="371" t="str">
        <f t="shared" si="35"/>
        <v/>
      </c>
      <c r="K159" s="371" t="str">
        <f t="shared" si="36"/>
        <v/>
      </c>
      <c r="L159" s="371" t="str">
        <f t="shared" si="37"/>
        <v/>
      </c>
      <c r="M159" s="371" t="str">
        <f t="shared" si="38"/>
        <v/>
      </c>
      <c r="N159" s="371" t="str">
        <f t="shared" si="39"/>
        <v/>
      </c>
      <c r="O159" s="371" t="str">
        <f t="shared" si="40"/>
        <v/>
      </c>
      <c r="P159" s="64"/>
      <c r="Q159" s="64"/>
      <c r="R159" s="64"/>
      <c r="S159" s="64"/>
    </row>
    <row r="160" spans="1:19" s="70" customFormat="1">
      <c r="A160" s="139">
        <v>149</v>
      </c>
      <c r="B160" s="140"/>
      <c r="C160" s="140"/>
      <c r="D160" s="140"/>
      <c r="E160" s="142"/>
      <c r="F160" s="16" t="str">
        <f t="shared" si="34"/>
        <v/>
      </c>
      <c r="H160" s="71"/>
      <c r="I160" s="64"/>
      <c r="J160" s="371" t="str">
        <f t="shared" si="35"/>
        <v/>
      </c>
      <c r="K160" s="371" t="str">
        <f t="shared" si="36"/>
        <v/>
      </c>
      <c r="L160" s="371" t="str">
        <f t="shared" si="37"/>
        <v/>
      </c>
      <c r="M160" s="371" t="str">
        <f t="shared" si="38"/>
        <v/>
      </c>
      <c r="N160" s="371" t="str">
        <f t="shared" si="39"/>
        <v/>
      </c>
      <c r="O160" s="371" t="str">
        <f t="shared" si="40"/>
        <v/>
      </c>
      <c r="P160" s="64"/>
      <c r="Q160" s="64"/>
      <c r="R160" s="64"/>
      <c r="S160" s="64"/>
    </row>
    <row r="161" spans="1:19" s="70" customFormat="1">
      <c r="A161" s="139">
        <v>150</v>
      </c>
      <c r="B161" s="140"/>
      <c r="C161" s="140"/>
      <c r="D161" s="140"/>
      <c r="E161" s="142"/>
      <c r="F161" s="16" t="str">
        <f t="shared" si="34"/>
        <v/>
      </c>
      <c r="H161" s="71"/>
      <c r="I161" s="64"/>
      <c r="J161" s="371" t="str">
        <f t="shared" si="35"/>
        <v/>
      </c>
      <c r="K161" s="371" t="str">
        <f t="shared" si="36"/>
        <v/>
      </c>
      <c r="L161" s="371" t="str">
        <f t="shared" si="37"/>
        <v/>
      </c>
      <c r="M161" s="371" t="str">
        <f t="shared" si="38"/>
        <v/>
      </c>
      <c r="N161" s="371" t="str">
        <f t="shared" si="39"/>
        <v/>
      </c>
      <c r="O161" s="371" t="str">
        <f t="shared" si="40"/>
        <v/>
      </c>
      <c r="P161" s="64"/>
      <c r="Q161" s="64"/>
      <c r="R161" s="64"/>
      <c r="S161" s="64"/>
    </row>
    <row r="162" spans="1:19" s="70" customFormat="1">
      <c r="A162" s="139">
        <v>151</v>
      </c>
      <c r="B162" s="140"/>
      <c r="C162" s="140"/>
      <c r="D162" s="140"/>
      <c r="E162" s="142"/>
      <c r="F162" s="16" t="str">
        <f t="shared" si="34"/>
        <v/>
      </c>
      <c r="H162" s="71"/>
      <c r="I162" s="64"/>
      <c r="J162" s="371" t="str">
        <f t="shared" si="35"/>
        <v/>
      </c>
      <c r="K162" s="371" t="str">
        <f t="shared" si="36"/>
        <v/>
      </c>
      <c r="L162" s="371" t="str">
        <f t="shared" si="37"/>
        <v/>
      </c>
      <c r="M162" s="371" t="str">
        <f t="shared" si="38"/>
        <v/>
      </c>
      <c r="N162" s="371" t="str">
        <f t="shared" si="39"/>
        <v/>
      </c>
      <c r="O162" s="371" t="str">
        <f t="shared" si="40"/>
        <v/>
      </c>
      <c r="P162" s="64"/>
      <c r="Q162" s="64"/>
      <c r="R162" s="64"/>
      <c r="S162" s="64"/>
    </row>
    <row r="163" spans="1:19" s="70" customFormat="1">
      <c r="A163" s="139">
        <v>152</v>
      </c>
      <c r="B163" s="140"/>
      <c r="C163" s="140"/>
      <c r="D163" s="140"/>
      <c r="E163" s="142"/>
      <c r="F163" s="16" t="str">
        <f t="shared" si="34"/>
        <v/>
      </c>
      <c r="H163" s="71"/>
      <c r="I163" s="64"/>
      <c r="J163" s="371" t="str">
        <f t="shared" si="35"/>
        <v/>
      </c>
      <c r="K163" s="371" t="str">
        <f t="shared" si="36"/>
        <v/>
      </c>
      <c r="L163" s="371" t="str">
        <f t="shared" si="37"/>
        <v/>
      </c>
      <c r="M163" s="371" t="str">
        <f t="shared" si="38"/>
        <v/>
      </c>
      <c r="N163" s="371" t="str">
        <f t="shared" si="39"/>
        <v/>
      </c>
      <c r="O163" s="371" t="str">
        <f t="shared" si="40"/>
        <v/>
      </c>
      <c r="P163" s="64"/>
      <c r="Q163" s="64"/>
      <c r="R163" s="64"/>
      <c r="S163" s="64"/>
    </row>
    <row r="164" spans="1:19" s="70" customFormat="1">
      <c r="A164" s="139">
        <v>153</v>
      </c>
      <c r="B164" s="140"/>
      <c r="C164" s="140"/>
      <c r="D164" s="140"/>
      <c r="E164" s="142"/>
      <c r="F164" s="16" t="str">
        <f t="shared" si="34"/>
        <v/>
      </c>
      <c r="H164" s="71"/>
      <c r="I164" s="64"/>
      <c r="J164" s="371" t="str">
        <f t="shared" si="35"/>
        <v/>
      </c>
      <c r="K164" s="371" t="str">
        <f t="shared" si="36"/>
        <v/>
      </c>
      <c r="L164" s="371" t="str">
        <f t="shared" si="37"/>
        <v/>
      </c>
      <c r="M164" s="371" t="str">
        <f t="shared" si="38"/>
        <v/>
      </c>
      <c r="N164" s="371" t="str">
        <f t="shared" si="39"/>
        <v/>
      </c>
      <c r="O164" s="371" t="str">
        <f t="shared" si="40"/>
        <v/>
      </c>
      <c r="P164" s="64"/>
      <c r="Q164" s="64"/>
      <c r="R164" s="64"/>
      <c r="S164" s="64"/>
    </row>
    <row r="165" spans="1:19" s="70" customFormat="1">
      <c r="A165" s="139">
        <v>154</v>
      </c>
      <c r="B165" s="140"/>
      <c r="C165" s="140"/>
      <c r="D165" s="140"/>
      <c r="E165" s="142"/>
      <c r="F165" s="16" t="str">
        <f t="shared" si="34"/>
        <v/>
      </c>
      <c r="H165" s="71"/>
      <c r="I165" s="64"/>
      <c r="J165" s="371" t="str">
        <f t="shared" si="35"/>
        <v/>
      </c>
      <c r="K165" s="371" t="str">
        <f t="shared" si="36"/>
        <v/>
      </c>
      <c r="L165" s="371" t="str">
        <f t="shared" si="37"/>
        <v/>
      </c>
      <c r="M165" s="371" t="str">
        <f t="shared" si="38"/>
        <v/>
      </c>
      <c r="N165" s="371" t="str">
        <f t="shared" si="39"/>
        <v/>
      </c>
      <c r="O165" s="371" t="str">
        <f t="shared" si="40"/>
        <v/>
      </c>
      <c r="P165" s="64"/>
      <c r="Q165" s="64"/>
      <c r="R165" s="64"/>
      <c r="S165" s="64"/>
    </row>
    <row r="166" spans="1:19" s="70" customFormat="1">
      <c r="A166" s="139">
        <v>155</v>
      </c>
      <c r="B166" s="140"/>
      <c r="C166" s="140"/>
      <c r="D166" s="140"/>
      <c r="E166" s="142"/>
      <c r="F166" s="16" t="str">
        <f t="shared" si="34"/>
        <v/>
      </c>
      <c r="H166" s="71"/>
      <c r="I166" s="64"/>
      <c r="J166" s="371" t="str">
        <f t="shared" si="35"/>
        <v/>
      </c>
      <c r="K166" s="371" t="str">
        <f t="shared" si="36"/>
        <v/>
      </c>
      <c r="L166" s="371" t="str">
        <f t="shared" si="37"/>
        <v/>
      </c>
      <c r="M166" s="371" t="str">
        <f t="shared" si="38"/>
        <v/>
      </c>
      <c r="N166" s="371" t="str">
        <f t="shared" si="39"/>
        <v/>
      </c>
      <c r="O166" s="371" t="str">
        <f t="shared" si="40"/>
        <v/>
      </c>
      <c r="P166" s="64"/>
      <c r="Q166" s="64"/>
      <c r="R166" s="64"/>
      <c r="S166" s="64"/>
    </row>
    <row r="167" spans="1:19" s="70" customFormat="1">
      <c r="A167" s="139">
        <v>156</v>
      </c>
      <c r="B167" s="140"/>
      <c r="C167" s="140"/>
      <c r="D167" s="140"/>
      <c r="E167" s="142"/>
      <c r="F167" s="16" t="str">
        <f t="shared" si="34"/>
        <v/>
      </c>
      <c r="H167" s="71"/>
      <c r="I167" s="64"/>
      <c r="J167" s="371" t="str">
        <f t="shared" si="35"/>
        <v/>
      </c>
      <c r="K167" s="371" t="str">
        <f t="shared" si="36"/>
        <v/>
      </c>
      <c r="L167" s="371" t="str">
        <f t="shared" si="37"/>
        <v/>
      </c>
      <c r="M167" s="371" t="str">
        <f t="shared" si="38"/>
        <v/>
      </c>
      <c r="N167" s="371" t="str">
        <f t="shared" si="39"/>
        <v/>
      </c>
      <c r="O167" s="371" t="str">
        <f t="shared" si="40"/>
        <v/>
      </c>
      <c r="P167" s="64"/>
      <c r="Q167" s="64"/>
      <c r="R167" s="64"/>
      <c r="S167" s="64"/>
    </row>
    <row r="168" spans="1:19" s="70" customFormat="1">
      <c r="A168" s="139">
        <v>157</v>
      </c>
      <c r="B168" s="140"/>
      <c r="C168" s="140"/>
      <c r="D168" s="140"/>
      <c r="E168" s="142"/>
      <c r="F168" s="16" t="str">
        <f t="shared" si="34"/>
        <v/>
      </c>
      <c r="H168" s="71"/>
      <c r="I168" s="64"/>
      <c r="J168" s="371" t="str">
        <f t="shared" si="35"/>
        <v/>
      </c>
      <c r="K168" s="371" t="str">
        <f t="shared" si="36"/>
        <v/>
      </c>
      <c r="L168" s="371" t="str">
        <f t="shared" si="37"/>
        <v/>
      </c>
      <c r="M168" s="371" t="str">
        <f t="shared" si="38"/>
        <v/>
      </c>
      <c r="N168" s="371" t="str">
        <f t="shared" si="39"/>
        <v/>
      </c>
      <c r="O168" s="371" t="str">
        <f t="shared" si="40"/>
        <v/>
      </c>
      <c r="P168" s="64"/>
      <c r="Q168" s="64"/>
      <c r="R168" s="64"/>
      <c r="S168" s="64"/>
    </row>
    <row r="169" spans="1:19" s="70" customFormat="1">
      <c r="A169" s="139">
        <v>158</v>
      </c>
      <c r="B169" s="140"/>
      <c r="C169" s="140"/>
      <c r="D169" s="140"/>
      <c r="E169" s="142"/>
      <c r="F169" s="16" t="str">
        <f t="shared" si="34"/>
        <v/>
      </c>
      <c r="H169" s="71"/>
      <c r="I169" s="64"/>
      <c r="J169" s="371" t="str">
        <f t="shared" si="35"/>
        <v/>
      </c>
      <c r="K169" s="371" t="str">
        <f t="shared" si="36"/>
        <v/>
      </c>
      <c r="L169" s="371" t="str">
        <f t="shared" si="37"/>
        <v/>
      </c>
      <c r="M169" s="371" t="str">
        <f t="shared" si="38"/>
        <v/>
      </c>
      <c r="N169" s="371" t="str">
        <f t="shared" si="39"/>
        <v/>
      </c>
      <c r="O169" s="371" t="str">
        <f t="shared" si="40"/>
        <v/>
      </c>
      <c r="P169" s="64"/>
      <c r="Q169" s="64"/>
      <c r="R169" s="64"/>
      <c r="S169" s="64"/>
    </row>
    <row r="170" spans="1:19" s="70" customFormat="1">
      <c r="A170" s="139">
        <v>159</v>
      </c>
      <c r="B170" s="140"/>
      <c r="C170" s="140"/>
      <c r="D170" s="140"/>
      <c r="E170" s="142"/>
      <c r="F170" s="16" t="str">
        <f t="shared" si="34"/>
        <v/>
      </c>
      <c r="H170" s="71"/>
      <c r="I170" s="64"/>
      <c r="J170" s="371" t="str">
        <f t="shared" si="35"/>
        <v/>
      </c>
      <c r="K170" s="371" t="str">
        <f t="shared" si="36"/>
        <v/>
      </c>
      <c r="L170" s="371" t="str">
        <f t="shared" si="37"/>
        <v/>
      </c>
      <c r="M170" s="371" t="str">
        <f t="shared" si="38"/>
        <v/>
      </c>
      <c r="N170" s="371" t="str">
        <f t="shared" si="39"/>
        <v/>
      </c>
      <c r="O170" s="371" t="str">
        <f t="shared" si="40"/>
        <v/>
      </c>
      <c r="P170" s="64"/>
      <c r="Q170" s="64"/>
      <c r="R170" s="64"/>
      <c r="S170" s="64"/>
    </row>
    <row r="171" spans="1:19" s="70" customFormat="1">
      <c r="A171" s="139">
        <v>160</v>
      </c>
      <c r="B171" s="140"/>
      <c r="C171" s="140"/>
      <c r="D171" s="140"/>
      <c r="E171" s="142"/>
      <c r="F171" s="16" t="str">
        <f t="shared" si="34"/>
        <v/>
      </c>
      <c r="H171" s="71"/>
      <c r="I171" s="64"/>
      <c r="J171" s="371" t="str">
        <f t="shared" si="35"/>
        <v/>
      </c>
      <c r="K171" s="371" t="str">
        <f t="shared" si="36"/>
        <v/>
      </c>
      <c r="L171" s="371" t="str">
        <f t="shared" si="37"/>
        <v/>
      </c>
      <c r="M171" s="371" t="str">
        <f t="shared" si="38"/>
        <v/>
      </c>
      <c r="N171" s="371" t="str">
        <f t="shared" si="39"/>
        <v/>
      </c>
      <c r="O171" s="371" t="str">
        <f t="shared" si="40"/>
        <v/>
      </c>
      <c r="P171" s="64"/>
      <c r="Q171" s="64"/>
      <c r="R171" s="64"/>
      <c r="S171" s="64"/>
    </row>
    <row r="172" spans="1:19" s="70" customFormat="1">
      <c r="A172" s="139">
        <v>161</v>
      </c>
      <c r="B172" s="140"/>
      <c r="C172" s="140"/>
      <c r="D172" s="140"/>
      <c r="E172" s="142"/>
      <c r="F172" s="16" t="str">
        <f t="shared" si="34"/>
        <v/>
      </c>
      <c r="H172" s="71"/>
      <c r="I172" s="64"/>
      <c r="J172" s="371" t="str">
        <f t="shared" si="35"/>
        <v/>
      </c>
      <c r="K172" s="371" t="str">
        <f t="shared" si="36"/>
        <v/>
      </c>
      <c r="L172" s="371" t="str">
        <f t="shared" si="37"/>
        <v/>
      </c>
      <c r="M172" s="371" t="str">
        <f t="shared" si="38"/>
        <v/>
      </c>
      <c r="N172" s="371" t="str">
        <f t="shared" si="39"/>
        <v/>
      </c>
      <c r="O172" s="371" t="str">
        <f t="shared" si="40"/>
        <v/>
      </c>
      <c r="P172" s="64"/>
      <c r="Q172" s="64"/>
      <c r="R172" s="64"/>
      <c r="S172" s="64"/>
    </row>
    <row r="173" spans="1:19" s="70" customFormat="1">
      <c r="A173" s="139">
        <v>162</v>
      </c>
      <c r="B173" s="140"/>
      <c r="C173" s="140"/>
      <c r="D173" s="140"/>
      <c r="E173" s="142"/>
      <c r="F173" s="16" t="str">
        <f t="shared" si="34"/>
        <v/>
      </c>
      <c r="H173" s="71"/>
      <c r="I173" s="64"/>
      <c r="J173" s="371" t="str">
        <f t="shared" si="35"/>
        <v/>
      </c>
      <c r="K173" s="371" t="str">
        <f t="shared" si="36"/>
        <v/>
      </c>
      <c r="L173" s="371" t="str">
        <f t="shared" si="37"/>
        <v/>
      </c>
      <c r="M173" s="371" t="str">
        <f t="shared" si="38"/>
        <v/>
      </c>
      <c r="N173" s="371" t="str">
        <f t="shared" si="39"/>
        <v/>
      </c>
      <c r="O173" s="371" t="str">
        <f t="shared" si="40"/>
        <v/>
      </c>
      <c r="P173" s="64"/>
      <c r="Q173" s="64"/>
      <c r="R173" s="64"/>
      <c r="S173" s="64"/>
    </row>
    <row r="174" spans="1:19" s="70" customFormat="1">
      <c r="A174" s="139">
        <v>163</v>
      </c>
      <c r="B174" s="140"/>
      <c r="C174" s="140"/>
      <c r="D174" s="140"/>
      <c r="E174" s="142"/>
      <c r="F174" s="16" t="str">
        <f t="shared" si="34"/>
        <v/>
      </c>
      <c r="H174" s="71"/>
      <c r="I174" s="64"/>
      <c r="J174" s="371" t="str">
        <f t="shared" si="35"/>
        <v/>
      </c>
      <c r="K174" s="371" t="str">
        <f t="shared" si="36"/>
        <v/>
      </c>
      <c r="L174" s="371" t="str">
        <f t="shared" si="37"/>
        <v/>
      </c>
      <c r="M174" s="371" t="str">
        <f t="shared" si="38"/>
        <v/>
      </c>
      <c r="N174" s="371" t="str">
        <f t="shared" si="39"/>
        <v/>
      </c>
      <c r="O174" s="371" t="str">
        <f t="shared" si="40"/>
        <v/>
      </c>
      <c r="P174" s="64"/>
      <c r="Q174" s="64"/>
      <c r="R174" s="64"/>
      <c r="S174" s="64"/>
    </row>
    <row r="175" spans="1:19" s="70" customFormat="1">
      <c r="A175" s="139">
        <v>164</v>
      </c>
      <c r="B175" s="140"/>
      <c r="C175" s="140"/>
      <c r="D175" s="140"/>
      <c r="E175" s="142"/>
      <c r="F175" s="16" t="str">
        <f t="shared" si="34"/>
        <v/>
      </c>
      <c r="H175" s="71"/>
      <c r="I175" s="64"/>
      <c r="J175" s="371" t="str">
        <f t="shared" si="35"/>
        <v/>
      </c>
      <c r="K175" s="371" t="str">
        <f t="shared" si="36"/>
        <v/>
      </c>
      <c r="L175" s="371" t="str">
        <f t="shared" si="37"/>
        <v/>
      </c>
      <c r="M175" s="371" t="str">
        <f t="shared" si="38"/>
        <v/>
      </c>
      <c r="N175" s="371" t="str">
        <f t="shared" si="39"/>
        <v/>
      </c>
      <c r="O175" s="371" t="str">
        <f t="shared" si="40"/>
        <v/>
      </c>
      <c r="P175" s="64"/>
      <c r="Q175" s="64"/>
      <c r="R175" s="64"/>
      <c r="S175" s="64"/>
    </row>
    <row r="176" spans="1:19" s="70" customFormat="1">
      <c r="A176" s="139">
        <v>165</v>
      </c>
      <c r="B176" s="140"/>
      <c r="C176" s="140"/>
      <c r="D176" s="140"/>
      <c r="E176" s="142"/>
      <c r="F176" s="16" t="str">
        <f t="shared" si="34"/>
        <v/>
      </c>
      <c r="H176" s="71"/>
      <c r="I176" s="64"/>
      <c r="J176" s="371" t="str">
        <f t="shared" si="35"/>
        <v/>
      </c>
      <c r="K176" s="371" t="str">
        <f t="shared" si="36"/>
        <v/>
      </c>
      <c r="L176" s="371" t="str">
        <f t="shared" si="37"/>
        <v/>
      </c>
      <c r="M176" s="371" t="str">
        <f t="shared" si="38"/>
        <v/>
      </c>
      <c r="N176" s="371" t="str">
        <f t="shared" si="39"/>
        <v/>
      </c>
      <c r="O176" s="371" t="str">
        <f t="shared" si="40"/>
        <v/>
      </c>
      <c r="P176" s="64"/>
      <c r="Q176" s="64"/>
      <c r="R176" s="64"/>
      <c r="S176" s="64"/>
    </row>
    <row r="177" spans="1:19" s="70" customFormat="1">
      <c r="A177" s="139">
        <v>166</v>
      </c>
      <c r="B177" s="140"/>
      <c r="C177" s="140"/>
      <c r="D177" s="140"/>
      <c r="E177" s="142"/>
      <c r="F177" s="16" t="str">
        <f t="shared" si="34"/>
        <v/>
      </c>
      <c r="H177" s="71"/>
      <c r="I177" s="64"/>
      <c r="J177" s="371" t="str">
        <f t="shared" si="35"/>
        <v/>
      </c>
      <c r="K177" s="371" t="str">
        <f t="shared" si="36"/>
        <v/>
      </c>
      <c r="L177" s="371" t="str">
        <f t="shared" si="37"/>
        <v/>
      </c>
      <c r="M177" s="371" t="str">
        <f t="shared" si="38"/>
        <v/>
      </c>
      <c r="N177" s="371" t="str">
        <f t="shared" si="39"/>
        <v/>
      </c>
      <c r="O177" s="371" t="str">
        <f t="shared" si="40"/>
        <v/>
      </c>
      <c r="P177" s="64"/>
      <c r="Q177" s="64"/>
      <c r="R177" s="64"/>
      <c r="S177" s="64"/>
    </row>
    <row r="178" spans="1:19" s="70" customFormat="1">
      <c r="A178" s="139">
        <v>167</v>
      </c>
      <c r="B178" s="140"/>
      <c r="C178" s="140"/>
      <c r="D178" s="140"/>
      <c r="E178" s="142"/>
      <c r="F178" s="16" t="str">
        <f t="shared" si="34"/>
        <v/>
      </c>
      <c r="H178" s="71"/>
      <c r="I178" s="64"/>
      <c r="J178" s="371" t="str">
        <f t="shared" si="35"/>
        <v/>
      </c>
      <c r="K178" s="371" t="str">
        <f t="shared" si="36"/>
        <v/>
      </c>
      <c r="L178" s="371" t="str">
        <f t="shared" si="37"/>
        <v/>
      </c>
      <c r="M178" s="371" t="str">
        <f t="shared" si="38"/>
        <v/>
      </c>
      <c r="N178" s="371" t="str">
        <f t="shared" si="39"/>
        <v/>
      </c>
      <c r="O178" s="371" t="str">
        <f t="shared" si="40"/>
        <v/>
      </c>
      <c r="P178" s="64"/>
      <c r="Q178" s="64"/>
      <c r="R178" s="64"/>
      <c r="S178" s="64"/>
    </row>
    <row r="179" spans="1:19" s="70" customFormat="1">
      <c r="A179" s="139">
        <v>168</v>
      </c>
      <c r="B179" s="140"/>
      <c r="C179" s="140"/>
      <c r="D179" s="140"/>
      <c r="E179" s="142"/>
      <c r="F179" s="16" t="str">
        <f t="shared" si="34"/>
        <v/>
      </c>
      <c r="H179" s="71"/>
      <c r="I179" s="64"/>
      <c r="J179" s="371" t="str">
        <f t="shared" si="35"/>
        <v/>
      </c>
      <c r="K179" s="371" t="str">
        <f t="shared" si="36"/>
        <v/>
      </c>
      <c r="L179" s="371" t="str">
        <f t="shared" si="37"/>
        <v/>
      </c>
      <c r="M179" s="371" t="str">
        <f t="shared" si="38"/>
        <v/>
      </c>
      <c r="N179" s="371" t="str">
        <f t="shared" si="39"/>
        <v/>
      </c>
      <c r="O179" s="371" t="str">
        <f t="shared" si="40"/>
        <v/>
      </c>
      <c r="P179" s="64"/>
      <c r="Q179" s="64"/>
      <c r="R179" s="64"/>
      <c r="S179" s="64"/>
    </row>
    <row r="180" spans="1:19" s="70" customFormat="1">
      <c r="A180" s="139">
        <v>169</v>
      </c>
      <c r="B180" s="140"/>
      <c r="C180" s="140"/>
      <c r="D180" s="140"/>
      <c r="E180" s="142"/>
      <c r="F180" s="16" t="str">
        <f t="shared" si="34"/>
        <v/>
      </c>
      <c r="H180" s="71"/>
      <c r="I180" s="64"/>
      <c r="J180" s="371" t="str">
        <f t="shared" si="35"/>
        <v/>
      </c>
      <c r="K180" s="371" t="str">
        <f t="shared" si="36"/>
        <v/>
      </c>
      <c r="L180" s="371" t="str">
        <f t="shared" si="37"/>
        <v/>
      </c>
      <c r="M180" s="371" t="str">
        <f t="shared" si="38"/>
        <v/>
      </c>
      <c r="N180" s="371" t="str">
        <f t="shared" si="39"/>
        <v/>
      </c>
      <c r="O180" s="371" t="str">
        <f t="shared" si="40"/>
        <v/>
      </c>
      <c r="P180" s="64"/>
      <c r="Q180" s="64"/>
      <c r="R180" s="64"/>
      <c r="S180" s="64"/>
    </row>
    <row r="181" spans="1:19" s="70" customFormat="1">
      <c r="A181" s="139">
        <v>170</v>
      </c>
      <c r="B181" s="140"/>
      <c r="C181" s="140"/>
      <c r="D181" s="140"/>
      <c r="E181" s="142"/>
      <c r="F181" s="16" t="str">
        <f t="shared" si="34"/>
        <v/>
      </c>
      <c r="H181" s="71"/>
      <c r="I181" s="64"/>
      <c r="J181" s="371" t="str">
        <f t="shared" si="35"/>
        <v/>
      </c>
      <c r="K181" s="371" t="str">
        <f t="shared" si="36"/>
        <v/>
      </c>
      <c r="L181" s="371" t="str">
        <f t="shared" si="37"/>
        <v/>
      </c>
      <c r="M181" s="371" t="str">
        <f t="shared" si="38"/>
        <v/>
      </c>
      <c r="N181" s="371" t="str">
        <f t="shared" si="39"/>
        <v/>
      </c>
      <c r="O181" s="371" t="str">
        <f t="shared" si="40"/>
        <v/>
      </c>
      <c r="P181" s="64"/>
      <c r="Q181" s="64"/>
      <c r="R181" s="64"/>
      <c r="S181" s="64"/>
    </row>
    <row r="182" spans="1:19" s="70" customFormat="1">
      <c r="A182" s="139">
        <v>171</v>
      </c>
      <c r="B182" s="140"/>
      <c r="C182" s="140"/>
      <c r="D182" s="140"/>
      <c r="E182" s="142"/>
      <c r="F182" s="16" t="str">
        <f t="shared" si="34"/>
        <v/>
      </c>
      <c r="H182" s="71"/>
      <c r="I182" s="64"/>
      <c r="J182" s="371" t="str">
        <f t="shared" si="35"/>
        <v/>
      </c>
      <c r="K182" s="371" t="str">
        <f t="shared" si="36"/>
        <v/>
      </c>
      <c r="L182" s="371" t="str">
        <f t="shared" si="37"/>
        <v/>
      </c>
      <c r="M182" s="371" t="str">
        <f t="shared" si="38"/>
        <v/>
      </c>
      <c r="N182" s="371" t="str">
        <f t="shared" si="39"/>
        <v/>
      </c>
      <c r="O182" s="371" t="str">
        <f t="shared" si="40"/>
        <v/>
      </c>
      <c r="P182" s="64"/>
      <c r="Q182" s="64"/>
      <c r="R182" s="64"/>
      <c r="S182" s="64"/>
    </row>
    <row r="183" spans="1:19" s="70" customFormat="1">
      <c r="A183" s="139">
        <v>172</v>
      </c>
      <c r="B183" s="140"/>
      <c r="C183" s="140"/>
      <c r="D183" s="140"/>
      <c r="E183" s="142"/>
      <c r="F183" s="16" t="str">
        <f t="shared" si="34"/>
        <v/>
      </c>
      <c r="H183" s="71"/>
      <c r="I183" s="64"/>
      <c r="J183" s="371" t="str">
        <f t="shared" si="35"/>
        <v/>
      </c>
      <c r="K183" s="371" t="str">
        <f t="shared" si="36"/>
        <v/>
      </c>
      <c r="L183" s="371" t="str">
        <f t="shared" si="37"/>
        <v/>
      </c>
      <c r="M183" s="371" t="str">
        <f t="shared" si="38"/>
        <v/>
      </c>
      <c r="N183" s="371" t="str">
        <f t="shared" si="39"/>
        <v/>
      </c>
      <c r="O183" s="371" t="str">
        <f t="shared" si="40"/>
        <v/>
      </c>
      <c r="P183" s="64"/>
      <c r="Q183" s="64"/>
      <c r="R183" s="64"/>
      <c r="S183" s="64"/>
    </row>
    <row r="184" spans="1:19" s="70" customFormat="1">
      <c r="A184" s="139">
        <v>173</v>
      </c>
      <c r="B184" s="140"/>
      <c r="C184" s="140"/>
      <c r="D184" s="140"/>
      <c r="E184" s="142"/>
      <c r="F184" s="16" t="str">
        <f t="shared" si="34"/>
        <v/>
      </c>
      <c r="H184" s="71"/>
      <c r="I184" s="64"/>
      <c r="J184" s="371" t="str">
        <f t="shared" si="35"/>
        <v/>
      </c>
      <c r="K184" s="371" t="str">
        <f t="shared" si="36"/>
        <v/>
      </c>
      <c r="L184" s="371" t="str">
        <f t="shared" si="37"/>
        <v/>
      </c>
      <c r="M184" s="371" t="str">
        <f t="shared" si="38"/>
        <v/>
      </c>
      <c r="N184" s="371" t="str">
        <f t="shared" si="39"/>
        <v/>
      </c>
      <c r="O184" s="371" t="str">
        <f t="shared" si="40"/>
        <v/>
      </c>
      <c r="P184" s="64"/>
      <c r="Q184" s="64"/>
      <c r="R184" s="64"/>
      <c r="S184" s="64"/>
    </row>
    <row r="185" spans="1:19" s="70" customFormat="1">
      <c r="A185" s="139">
        <v>174</v>
      </c>
      <c r="B185" s="140"/>
      <c r="C185" s="140"/>
      <c r="D185" s="140"/>
      <c r="E185" s="142"/>
      <c r="F185" s="16" t="str">
        <f t="shared" si="34"/>
        <v/>
      </c>
      <c r="H185" s="71"/>
      <c r="I185" s="64"/>
      <c r="J185" s="371" t="str">
        <f t="shared" si="35"/>
        <v/>
      </c>
      <c r="K185" s="371" t="str">
        <f t="shared" si="36"/>
        <v/>
      </c>
      <c r="L185" s="371" t="str">
        <f t="shared" si="37"/>
        <v/>
      </c>
      <c r="M185" s="371" t="str">
        <f t="shared" si="38"/>
        <v/>
      </c>
      <c r="N185" s="371" t="str">
        <f t="shared" si="39"/>
        <v/>
      </c>
      <c r="O185" s="371" t="str">
        <f t="shared" si="40"/>
        <v/>
      </c>
      <c r="P185" s="64"/>
      <c r="Q185" s="64"/>
      <c r="R185" s="64"/>
      <c r="S185" s="64"/>
    </row>
    <row r="186" spans="1:19" s="70" customFormat="1">
      <c r="A186" s="139">
        <v>175</v>
      </c>
      <c r="B186" s="140"/>
      <c r="C186" s="140"/>
      <c r="D186" s="140"/>
      <c r="E186" s="142"/>
      <c r="F186" s="16" t="str">
        <f t="shared" si="34"/>
        <v/>
      </c>
      <c r="H186" s="71"/>
      <c r="I186" s="64"/>
      <c r="J186" s="371" t="str">
        <f t="shared" si="35"/>
        <v/>
      </c>
      <c r="K186" s="371" t="str">
        <f t="shared" si="36"/>
        <v/>
      </c>
      <c r="L186" s="371" t="str">
        <f t="shared" si="37"/>
        <v/>
      </c>
      <c r="M186" s="371" t="str">
        <f t="shared" si="38"/>
        <v/>
      </c>
      <c r="N186" s="371" t="str">
        <f t="shared" si="39"/>
        <v/>
      </c>
      <c r="O186" s="371" t="str">
        <f t="shared" si="40"/>
        <v/>
      </c>
      <c r="P186" s="64"/>
      <c r="Q186" s="64"/>
      <c r="R186" s="64"/>
      <c r="S186" s="64"/>
    </row>
    <row r="187" spans="1:19" s="70" customFormat="1">
      <c r="A187" s="139">
        <v>176</v>
      </c>
      <c r="B187" s="140"/>
      <c r="C187" s="140"/>
      <c r="D187" s="140"/>
      <c r="E187" s="142"/>
      <c r="F187" s="16" t="str">
        <f t="shared" si="34"/>
        <v/>
      </c>
      <c r="H187" s="71"/>
      <c r="I187" s="64"/>
      <c r="J187" s="371" t="str">
        <f t="shared" si="35"/>
        <v/>
      </c>
      <c r="K187" s="371" t="str">
        <f t="shared" si="36"/>
        <v/>
      </c>
      <c r="L187" s="371" t="str">
        <f t="shared" si="37"/>
        <v/>
      </c>
      <c r="M187" s="371" t="str">
        <f t="shared" si="38"/>
        <v/>
      </c>
      <c r="N187" s="371" t="str">
        <f t="shared" si="39"/>
        <v/>
      </c>
      <c r="O187" s="371" t="str">
        <f t="shared" si="40"/>
        <v/>
      </c>
      <c r="P187" s="64"/>
      <c r="Q187" s="64"/>
      <c r="R187" s="64"/>
      <c r="S187" s="64"/>
    </row>
    <row r="188" spans="1:19" s="70" customFormat="1">
      <c r="A188" s="139">
        <v>177</v>
      </c>
      <c r="B188" s="140"/>
      <c r="C188" s="140"/>
      <c r="D188" s="140"/>
      <c r="E188" s="142"/>
      <c r="F188" s="16" t="str">
        <f t="shared" si="34"/>
        <v/>
      </c>
      <c r="H188" s="71"/>
      <c r="I188" s="64"/>
      <c r="J188" s="371" t="str">
        <f t="shared" si="35"/>
        <v/>
      </c>
      <c r="K188" s="371" t="str">
        <f t="shared" si="36"/>
        <v/>
      </c>
      <c r="L188" s="371" t="str">
        <f t="shared" si="37"/>
        <v/>
      </c>
      <c r="M188" s="371" t="str">
        <f t="shared" si="38"/>
        <v/>
      </c>
      <c r="N188" s="371" t="str">
        <f t="shared" si="39"/>
        <v/>
      </c>
      <c r="O188" s="371" t="str">
        <f t="shared" si="40"/>
        <v/>
      </c>
      <c r="P188" s="64"/>
      <c r="Q188" s="64"/>
      <c r="R188" s="64"/>
      <c r="S188" s="64"/>
    </row>
    <row r="189" spans="1:19" s="70" customFormat="1">
      <c r="A189" s="139">
        <v>178</v>
      </c>
      <c r="B189" s="140"/>
      <c r="C189" s="140"/>
      <c r="D189" s="140"/>
      <c r="E189" s="142"/>
      <c r="F189" s="16" t="str">
        <f t="shared" si="34"/>
        <v/>
      </c>
      <c r="H189" s="71"/>
      <c r="I189" s="64"/>
      <c r="J189" s="371" t="str">
        <f t="shared" si="35"/>
        <v/>
      </c>
      <c r="K189" s="371" t="str">
        <f t="shared" si="36"/>
        <v/>
      </c>
      <c r="L189" s="371" t="str">
        <f t="shared" si="37"/>
        <v/>
      </c>
      <c r="M189" s="371" t="str">
        <f t="shared" si="38"/>
        <v/>
      </c>
      <c r="N189" s="371" t="str">
        <f t="shared" si="39"/>
        <v/>
      </c>
      <c r="O189" s="371" t="str">
        <f t="shared" si="40"/>
        <v/>
      </c>
      <c r="P189" s="64"/>
      <c r="Q189" s="64"/>
      <c r="R189" s="64"/>
      <c r="S189" s="64"/>
    </row>
    <row r="190" spans="1:19" s="70" customFormat="1">
      <c r="A190" s="139">
        <v>179</v>
      </c>
      <c r="B190" s="140"/>
      <c r="C190" s="140"/>
      <c r="D190" s="140"/>
      <c r="E190" s="142"/>
      <c r="F190" s="16" t="str">
        <f t="shared" si="34"/>
        <v/>
      </c>
      <c r="H190" s="71"/>
      <c r="I190" s="64"/>
      <c r="J190" s="371" t="str">
        <f t="shared" si="35"/>
        <v/>
      </c>
      <c r="K190" s="371" t="str">
        <f t="shared" si="36"/>
        <v/>
      </c>
      <c r="L190" s="371" t="str">
        <f t="shared" si="37"/>
        <v/>
      </c>
      <c r="M190" s="371" t="str">
        <f t="shared" si="38"/>
        <v/>
      </c>
      <c r="N190" s="371" t="str">
        <f t="shared" si="39"/>
        <v/>
      </c>
      <c r="O190" s="371" t="str">
        <f t="shared" si="40"/>
        <v/>
      </c>
      <c r="P190" s="64"/>
      <c r="Q190" s="64"/>
      <c r="R190" s="64"/>
      <c r="S190" s="64"/>
    </row>
    <row r="191" spans="1:19" s="70" customFormat="1">
      <c r="A191" s="139">
        <v>180</v>
      </c>
      <c r="B191" s="140"/>
      <c r="C191" s="140"/>
      <c r="D191" s="140"/>
      <c r="E191" s="142"/>
      <c r="F191" s="16" t="str">
        <f t="shared" si="34"/>
        <v/>
      </c>
      <c r="H191" s="71"/>
      <c r="I191" s="64"/>
      <c r="J191" s="371" t="str">
        <f t="shared" si="35"/>
        <v/>
      </c>
      <c r="K191" s="371" t="str">
        <f t="shared" si="36"/>
        <v/>
      </c>
      <c r="L191" s="371" t="str">
        <f t="shared" si="37"/>
        <v/>
      </c>
      <c r="M191" s="371" t="str">
        <f t="shared" si="38"/>
        <v/>
      </c>
      <c r="N191" s="371" t="str">
        <f t="shared" si="39"/>
        <v/>
      </c>
      <c r="O191" s="371" t="str">
        <f t="shared" si="40"/>
        <v/>
      </c>
      <c r="P191" s="64"/>
      <c r="Q191" s="64"/>
      <c r="R191" s="64"/>
      <c r="S191" s="64"/>
    </row>
    <row r="192" spans="1:19" s="70" customFormat="1">
      <c r="A192" s="139">
        <v>181</v>
      </c>
      <c r="B192" s="140"/>
      <c r="C192" s="140"/>
      <c r="D192" s="140"/>
      <c r="E192" s="142"/>
      <c r="F192" s="16" t="str">
        <f t="shared" si="34"/>
        <v/>
      </c>
      <c r="H192" s="71"/>
      <c r="I192" s="64"/>
      <c r="J192" s="371" t="str">
        <f t="shared" si="35"/>
        <v/>
      </c>
      <c r="K192" s="371" t="str">
        <f t="shared" si="36"/>
        <v/>
      </c>
      <c r="L192" s="371" t="str">
        <f t="shared" si="37"/>
        <v/>
      </c>
      <c r="M192" s="371" t="str">
        <f t="shared" si="38"/>
        <v/>
      </c>
      <c r="N192" s="371" t="str">
        <f t="shared" si="39"/>
        <v/>
      </c>
      <c r="O192" s="371" t="str">
        <f t="shared" si="40"/>
        <v/>
      </c>
      <c r="P192" s="64"/>
      <c r="Q192" s="64"/>
      <c r="R192" s="64"/>
      <c r="S192" s="64"/>
    </row>
    <row r="193" spans="1:19" s="70" customFormat="1">
      <c r="A193" s="139">
        <v>182</v>
      </c>
      <c r="B193" s="140"/>
      <c r="C193" s="140"/>
      <c r="D193" s="140"/>
      <c r="E193" s="142"/>
      <c r="F193" s="16" t="str">
        <f t="shared" si="34"/>
        <v/>
      </c>
      <c r="H193" s="71"/>
      <c r="I193" s="64"/>
      <c r="J193" s="371" t="str">
        <f t="shared" si="35"/>
        <v/>
      </c>
      <c r="K193" s="371" t="str">
        <f t="shared" si="36"/>
        <v/>
      </c>
      <c r="L193" s="371" t="str">
        <f t="shared" si="37"/>
        <v/>
      </c>
      <c r="M193" s="371" t="str">
        <f t="shared" si="38"/>
        <v/>
      </c>
      <c r="N193" s="371" t="str">
        <f t="shared" si="39"/>
        <v/>
      </c>
      <c r="O193" s="371" t="str">
        <f t="shared" si="40"/>
        <v/>
      </c>
      <c r="P193" s="64"/>
      <c r="Q193" s="64"/>
      <c r="R193" s="64"/>
      <c r="S193" s="64"/>
    </row>
    <row r="194" spans="1:19" s="70" customFormat="1">
      <c r="A194" s="139">
        <v>183</v>
      </c>
      <c r="B194" s="140"/>
      <c r="C194" s="140"/>
      <c r="D194" s="140"/>
      <c r="E194" s="142"/>
      <c r="F194" s="16" t="str">
        <f t="shared" si="34"/>
        <v/>
      </c>
      <c r="H194" s="71"/>
      <c r="I194" s="64"/>
      <c r="J194" s="371" t="str">
        <f t="shared" si="35"/>
        <v/>
      </c>
      <c r="K194" s="371" t="str">
        <f t="shared" si="36"/>
        <v/>
      </c>
      <c r="L194" s="371" t="str">
        <f t="shared" si="37"/>
        <v/>
      </c>
      <c r="M194" s="371" t="str">
        <f t="shared" si="38"/>
        <v/>
      </c>
      <c r="N194" s="371" t="str">
        <f t="shared" si="39"/>
        <v/>
      </c>
      <c r="O194" s="371" t="str">
        <f t="shared" si="40"/>
        <v/>
      </c>
      <c r="P194" s="64"/>
      <c r="Q194" s="64"/>
      <c r="R194" s="64"/>
      <c r="S194" s="64"/>
    </row>
    <row r="195" spans="1:19" s="70" customFormat="1">
      <c r="A195" s="139">
        <v>184</v>
      </c>
      <c r="B195" s="140"/>
      <c r="C195" s="140"/>
      <c r="D195" s="140"/>
      <c r="E195" s="142"/>
      <c r="F195" s="16" t="str">
        <f t="shared" si="34"/>
        <v/>
      </c>
      <c r="H195" s="71"/>
      <c r="I195" s="64"/>
      <c r="J195" s="371" t="str">
        <f t="shared" si="35"/>
        <v/>
      </c>
      <c r="K195" s="371" t="str">
        <f t="shared" si="36"/>
        <v/>
      </c>
      <c r="L195" s="371" t="str">
        <f t="shared" si="37"/>
        <v/>
      </c>
      <c r="M195" s="371" t="str">
        <f t="shared" si="38"/>
        <v/>
      </c>
      <c r="N195" s="371" t="str">
        <f t="shared" si="39"/>
        <v/>
      </c>
      <c r="O195" s="371" t="str">
        <f t="shared" si="40"/>
        <v/>
      </c>
      <c r="P195" s="64"/>
      <c r="Q195" s="64"/>
      <c r="R195" s="64"/>
      <c r="S195" s="64"/>
    </row>
    <row r="196" spans="1:19" s="70" customFormat="1">
      <c r="A196" s="139">
        <v>185</v>
      </c>
      <c r="B196" s="140"/>
      <c r="C196" s="140"/>
      <c r="D196" s="140"/>
      <c r="E196" s="142"/>
      <c r="F196" s="16" t="str">
        <f t="shared" si="34"/>
        <v/>
      </c>
      <c r="H196" s="71"/>
      <c r="I196" s="64"/>
      <c r="J196" s="371" t="str">
        <f t="shared" si="35"/>
        <v/>
      </c>
      <c r="K196" s="371" t="str">
        <f t="shared" si="36"/>
        <v/>
      </c>
      <c r="L196" s="371" t="str">
        <f t="shared" si="37"/>
        <v/>
      </c>
      <c r="M196" s="371" t="str">
        <f t="shared" si="38"/>
        <v/>
      </c>
      <c r="N196" s="371" t="str">
        <f t="shared" si="39"/>
        <v/>
      </c>
      <c r="O196" s="371" t="str">
        <f t="shared" si="40"/>
        <v/>
      </c>
      <c r="P196" s="64"/>
      <c r="Q196" s="64"/>
      <c r="R196" s="64"/>
      <c r="S196" s="64"/>
    </row>
    <row r="197" spans="1:19" s="70" customFormat="1">
      <c r="A197" s="139">
        <v>186</v>
      </c>
      <c r="B197" s="140"/>
      <c r="C197" s="140"/>
      <c r="D197" s="140"/>
      <c r="E197" s="142"/>
      <c r="F197" s="16" t="str">
        <f t="shared" si="34"/>
        <v/>
      </c>
      <c r="H197" s="71"/>
      <c r="I197" s="64"/>
      <c r="J197" s="371" t="str">
        <f t="shared" si="35"/>
        <v/>
      </c>
      <c r="K197" s="371" t="str">
        <f t="shared" si="36"/>
        <v/>
      </c>
      <c r="L197" s="371" t="str">
        <f t="shared" si="37"/>
        <v/>
      </c>
      <c r="M197" s="371" t="str">
        <f t="shared" si="38"/>
        <v/>
      </c>
      <c r="N197" s="371" t="str">
        <f t="shared" si="39"/>
        <v/>
      </c>
      <c r="O197" s="371" t="str">
        <f t="shared" si="40"/>
        <v/>
      </c>
      <c r="P197" s="64"/>
      <c r="Q197" s="64"/>
      <c r="R197" s="64"/>
      <c r="S197" s="64"/>
    </row>
    <row r="198" spans="1:19" s="70" customFormat="1">
      <c r="A198" s="139">
        <v>187</v>
      </c>
      <c r="B198" s="140"/>
      <c r="C198" s="140"/>
      <c r="D198" s="140"/>
      <c r="E198" s="142"/>
      <c r="F198" s="16" t="str">
        <f t="shared" si="34"/>
        <v/>
      </c>
      <c r="H198" s="71"/>
      <c r="I198" s="64"/>
      <c r="J198" s="371" t="str">
        <f t="shared" si="35"/>
        <v/>
      </c>
      <c r="K198" s="371" t="str">
        <f t="shared" si="36"/>
        <v/>
      </c>
      <c r="L198" s="371" t="str">
        <f t="shared" si="37"/>
        <v/>
      </c>
      <c r="M198" s="371" t="str">
        <f t="shared" si="38"/>
        <v/>
      </c>
      <c r="N198" s="371" t="str">
        <f t="shared" si="39"/>
        <v/>
      </c>
      <c r="O198" s="371" t="str">
        <f t="shared" si="40"/>
        <v/>
      </c>
      <c r="P198" s="64"/>
      <c r="Q198" s="64"/>
      <c r="R198" s="64"/>
      <c r="S198" s="64"/>
    </row>
    <row r="199" spans="1:19" s="70" customFormat="1">
      <c r="A199" s="139">
        <v>188</v>
      </c>
      <c r="B199" s="140"/>
      <c r="C199" s="140"/>
      <c r="D199" s="140"/>
      <c r="E199" s="142"/>
      <c r="F199" s="16" t="str">
        <f t="shared" si="34"/>
        <v/>
      </c>
      <c r="H199" s="71"/>
      <c r="I199" s="64"/>
      <c r="J199" s="371" t="str">
        <f t="shared" si="35"/>
        <v/>
      </c>
      <c r="K199" s="371" t="str">
        <f t="shared" si="36"/>
        <v/>
      </c>
      <c r="L199" s="371" t="str">
        <f t="shared" si="37"/>
        <v/>
      </c>
      <c r="M199" s="371" t="str">
        <f t="shared" si="38"/>
        <v/>
      </c>
      <c r="N199" s="371" t="str">
        <f t="shared" si="39"/>
        <v/>
      </c>
      <c r="O199" s="371" t="str">
        <f t="shared" si="40"/>
        <v/>
      </c>
      <c r="P199" s="64"/>
      <c r="Q199" s="64"/>
      <c r="R199" s="64"/>
      <c r="S199" s="64"/>
    </row>
    <row r="200" spans="1:19" s="70" customFormat="1">
      <c r="A200" s="139">
        <v>189</v>
      </c>
      <c r="B200" s="140"/>
      <c r="C200" s="140"/>
      <c r="D200" s="140"/>
      <c r="E200" s="142"/>
      <c r="F200" s="16" t="str">
        <f t="shared" si="34"/>
        <v/>
      </c>
      <c r="H200" s="71"/>
      <c r="I200" s="64"/>
      <c r="J200" s="371" t="str">
        <f t="shared" si="35"/>
        <v/>
      </c>
      <c r="K200" s="371" t="str">
        <f t="shared" si="36"/>
        <v/>
      </c>
      <c r="L200" s="371" t="str">
        <f t="shared" si="37"/>
        <v/>
      </c>
      <c r="M200" s="371" t="str">
        <f t="shared" si="38"/>
        <v/>
      </c>
      <c r="N200" s="371" t="str">
        <f t="shared" si="39"/>
        <v/>
      </c>
      <c r="O200" s="371" t="str">
        <f t="shared" si="40"/>
        <v/>
      </c>
      <c r="P200" s="64"/>
      <c r="Q200" s="64"/>
      <c r="R200" s="64"/>
      <c r="S200" s="64"/>
    </row>
    <row r="201" spans="1:19" s="70" customFormat="1">
      <c r="A201" s="139">
        <v>190</v>
      </c>
      <c r="B201" s="140"/>
      <c r="C201" s="140"/>
      <c r="D201" s="140"/>
      <c r="E201" s="142"/>
      <c r="F201" s="16" t="str">
        <f t="shared" si="34"/>
        <v/>
      </c>
      <c r="H201" s="71"/>
      <c r="I201" s="64"/>
      <c r="J201" s="371" t="str">
        <f t="shared" si="35"/>
        <v/>
      </c>
      <c r="K201" s="371" t="str">
        <f t="shared" si="36"/>
        <v/>
      </c>
      <c r="L201" s="371" t="str">
        <f t="shared" si="37"/>
        <v/>
      </c>
      <c r="M201" s="371" t="str">
        <f t="shared" si="38"/>
        <v/>
      </c>
      <c r="N201" s="371" t="str">
        <f t="shared" si="39"/>
        <v/>
      </c>
      <c r="O201" s="371" t="str">
        <f t="shared" si="40"/>
        <v/>
      </c>
      <c r="P201" s="64"/>
      <c r="Q201" s="64"/>
      <c r="R201" s="64"/>
      <c r="S201" s="64"/>
    </row>
    <row r="202" spans="1:19" s="70" customFormat="1">
      <c r="A202" s="139">
        <v>191</v>
      </c>
      <c r="B202" s="140"/>
      <c r="C202" s="140"/>
      <c r="D202" s="140"/>
      <c r="E202" s="142"/>
      <c r="F202" s="16" t="str">
        <f t="shared" si="34"/>
        <v/>
      </c>
      <c r="H202" s="71"/>
      <c r="I202" s="64"/>
      <c r="J202" s="371" t="str">
        <f t="shared" si="35"/>
        <v/>
      </c>
      <c r="K202" s="371" t="str">
        <f t="shared" si="36"/>
        <v/>
      </c>
      <c r="L202" s="371" t="str">
        <f t="shared" si="37"/>
        <v/>
      </c>
      <c r="M202" s="371" t="str">
        <f t="shared" si="38"/>
        <v/>
      </c>
      <c r="N202" s="371" t="str">
        <f t="shared" si="39"/>
        <v/>
      </c>
      <c r="O202" s="371" t="str">
        <f t="shared" si="40"/>
        <v/>
      </c>
      <c r="P202" s="64"/>
      <c r="Q202" s="64"/>
      <c r="R202" s="64"/>
      <c r="S202" s="64"/>
    </row>
    <row r="203" spans="1:19" s="70" customFormat="1">
      <c r="A203" s="139">
        <v>192</v>
      </c>
      <c r="B203" s="140"/>
      <c r="C203" s="140"/>
      <c r="D203" s="140"/>
      <c r="E203" s="142"/>
      <c r="F203" s="16" t="str">
        <f t="shared" si="34"/>
        <v/>
      </c>
      <c r="H203" s="71"/>
      <c r="I203" s="64"/>
      <c r="J203" s="371" t="str">
        <f t="shared" si="35"/>
        <v/>
      </c>
      <c r="K203" s="371" t="str">
        <f t="shared" si="36"/>
        <v/>
      </c>
      <c r="L203" s="371" t="str">
        <f t="shared" si="37"/>
        <v/>
      </c>
      <c r="M203" s="371" t="str">
        <f t="shared" si="38"/>
        <v/>
      </c>
      <c r="N203" s="371" t="str">
        <f t="shared" si="39"/>
        <v/>
      </c>
      <c r="O203" s="371" t="str">
        <f t="shared" si="40"/>
        <v/>
      </c>
      <c r="P203" s="64"/>
      <c r="Q203" s="64"/>
      <c r="R203" s="64"/>
      <c r="S203" s="64"/>
    </row>
    <row r="204" spans="1:19" s="70" customFormat="1">
      <c r="A204" s="139">
        <v>193</v>
      </c>
      <c r="B204" s="140"/>
      <c r="C204" s="140"/>
      <c r="D204" s="140"/>
      <c r="E204" s="142"/>
      <c r="F204" s="16" t="str">
        <f t="shared" ref="F204:F261" si="41">IF(OR($B204="",$C204="",$E204&lt;an_initial,$E204&gt;an_final),"",G204 * (INDEX(iii8punctaje, MATCH(C204,iii8anvergură,0), MATCH(D204,iii8tip,0) )) )</f>
        <v/>
      </c>
      <c r="H204" s="71"/>
      <c r="I204" s="64"/>
      <c r="J204" s="371" t="str">
        <f t="shared" ref="J204:J261" si="42">IF(OR($B204="",$C204="",$E204&lt;an_initial,$E204&gt;an_final),"",G204*(INDEX(iii8punctaje,MATCH(C204,iii8anvergură,0),MATCH(D204,iii8tip,0)))*COUNTIFS(C204,$J$6,D204,$J$7))</f>
        <v/>
      </c>
      <c r="K204" s="371" t="str">
        <f t="shared" ref="K204:K261" si="43">IF(OR($B204="",$C204="",$E204&lt;an_initial,$E204&gt;an_final),"",G204*(INDEX(iii8punctaje,MATCH(C204,iii8anvergură,0),MATCH(D204,iii8tip,0)))*COUNTIFS(C204,$K$6,D204,$K$7))</f>
        <v/>
      </c>
      <c r="L204" s="371" t="str">
        <f t="shared" ref="L204:L261" si="44">IF(OR($B204="",$C204="",$E204&lt;an_initial,$E204&gt;an_final),"",G204*(INDEX(iii8punctaje,MATCH(C204,iii8anvergură,0),MATCH(D204,iii8tip,0)))*COUNTIFS(C204,$L$6,D204,$L$7))</f>
        <v/>
      </c>
      <c r="M204" s="371" t="str">
        <f t="shared" ref="M204:M261" si="45">IF(OR($B204="",$C204="",$E204&lt;an_initial,$E204&gt;an_final),"",G204*(INDEX(iii8punctaje,MATCH(C204,iii8anvergură,0),MATCH(D204,iii8tip,0)))*COUNTIFS(C204,$M$6,D204,$M$7))</f>
        <v/>
      </c>
      <c r="N204" s="371" t="str">
        <f t="shared" ref="N204:N261" si="46">IF(OR($B204="",$C204="",$E204&lt;an_initial,$E204&gt;an_final),"",G204*(INDEX(iii8punctaje,MATCH(C204,iii8anvergură,0),MATCH(D204,iii8tip,0)))*COUNTIFS(C204,$N$6,D204,$N$7))</f>
        <v/>
      </c>
      <c r="O204" s="371" t="str">
        <f t="shared" ref="O204:O261" si="47">IF(OR($B204="",$C204="",$E204&lt;an_initial,$E204&gt;an_final),"",G204*(INDEX(iii8punctaje,MATCH(C204,iii8anvergură,0),MATCH(D204,iii8tip,0)))*COUNTIFS(C204,$O$6,D204,$O$7))</f>
        <v/>
      </c>
      <c r="P204" s="64"/>
      <c r="Q204" s="64"/>
      <c r="R204" s="64"/>
      <c r="S204" s="64"/>
    </row>
    <row r="205" spans="1:19" s="70" customFormat="1">
      <c r="A205" s="139">
        <v>194</v>
      </c>
      <c r="B205" s="140"/>
      <c r="C205" s="140"/>
      <c r="D205" s="140"/>
      <c r="E205" s="142"/>
      <c r="F205" s="16" t="str">
        <f t="shared" si="41"/>
        <v/>
      </c>
      <c r="H205" s="71"/>
      <c r="I205" s="64"/>
      <c r="J205" s="371" t="str">
        <f t="shared" si="42"/>
        <v/>
      </c>
      <c r="K205" s="371" t="str">
        <f t="shared" si="43"/>
        <v/>
      </c>
      <c r="L205" s="371" t="str">
        <f t="shared" si="44"/>
        <v/>
      </c>
      <c r="M205" s="371" t="str">
        <f t="shared" si="45"/>
        <v/>
      </c>
      <c r="N205" s="371" t="str">
        <f t="shared" si="46"/>
        <v/>
      </c>
      <c r="O205" s="371" t="str">
        <f t="shared" si="47"/>
        <v/>
      </c>
      <c r="P205" s="64"/>
      <c r="Q205" s="64"/>
      <c r="R205" s="64"/>
      <c r="S205" s="64"/>
    </row>
    <row r="206" spans="1:19" s="70" customFormat="1">
      <c r="A206" s="139">
        <v>195</v>
      </c>
      <c r="B206" s="140"/>
      <c r="C206" s="140"/>
      <c r="D206" s="140"/>
      <c r="E206" s="142"/>
      <c r="F206" s="16" t="str">
        <f t="shared" si="41"/>
        <v/>
      </c>
      <c r="H206" s="71"/>
      <c r="I206" s="64"/>
      <c r="J206" s="371" t="str">
        <f t="shared" si="42"/>
        <v/>
      </c>
      <c r="K206" s="371" t="str">
        <f t="shared" si="43"/>
        <v/>
      </c>
      <c r="L206" s="371" t="str">
        <f t="shared" si="44"/>
        <v/>
      </c>
      <c r="M206" s="371" t="str">
        <f t="shared" si="45"/>
        <v/>
      </c>
      <c r="N206" s="371" t="str">
        <f t="shared" si="46"/>
        <v/>
      </c>
      <c r="O206" s="371" t="str">
        <f t="shared" si="47"/>
        <v/>
      </c>
      <c r="P206" s="64"/>
      <c r="Q206" s="64"/>
      <c r="R206" s="64"/>
      <c r="S206" s="64"/>
    </row>
    <row r="207" spans="1:19" s="70" customFormat="1">
      <c r="A207" s="139">
        <v>196</v>
      </c>
      <c r="B207" s="140"/>
      <c r="C207" s="140"/>
      <c r="D207" s="140"/>
      <c r="E207" s="142"/>
      <c r="F207" s="16" t="str">
        <f t="shared" si="41"/>
        <v/>
      </c>
      <c r="H207" s="71"/>
      <c r="I207" s="64"/>
      <c r="J207" s="371" t="str">
        <f t="shared" si="42"/>
        <v/>
      </c>
      <c r="K207" s="371" t="str">
        <f t="shared" si="43"/>
        <v/>
      </c>
      <c r="L207" s="371" t="str">
        <f t="shared" si="44"/>
        <v/>
      </c>
      <c r="M207" s="371" t="str">
        <f t="shared" si="45"/>
        <v/>
      </c>
      <c r="N207" s="371" t="str">
        <f t="shared" si="46"/>
        <v/>
      </c>
      <c r="O207" s="371" t="str">
        <f t="shared" si="47"/>
        <v/>
      </c>
      <c r="P207" s="64"/>
      <c r="Q207" s="64"/>
      <c r="R207" s="64"/>
      <c r="S207" s="64"/>
    </row>
    <row r="208" spans="1:19" s="70" customFormat="1">
      <c r="A208" s="139">
        <v>197</v>
      </c>
      <c r="B208" s="140"/>
      <c r="C208" s="140"/>
      <c r="D208" s="140"/>
      <c r="E208" s="142"/>
      <c r="F208" s="16" t="str">
        <f t="shared" si="41"/>
        <v/>
      </c>
      <c r="H208" s="71"/>
      <c r="I208" s="64"/>
      <c r="J208" s="371" t="str">
        <f t="shared" si="42"/>
        <v/>
      </c>
      <c r="K208" s="371" t="str">
        <f t="shared" si="43"/>
        <v/>
      </c>
      <c r="L208" s="371" t="str">
        <f t="shared" si="44"/>
        <v/>
      </c>
      <c r="M208" s="371" t="str">
        <f t="shared" si="45"/>
        <v/>
      </c>
      <c r="N208" s="371" t="str">
        <f t="shared" si="46"/>
        <v/>
      </c>
      <c r="O208" s="371" t="str">
        <f t="shared" si="47"/>
        <v/>
      </c>
      <c r="P208" s="64"/>
      <c r="Q208" s="64"/>
      <c r="R208" s="64"/>
      <c r="S208" s="64"/>
    </row>
    <row r="209" spans="1:19" s="70" customFormat="1">
      <c r="A209" s="139">
        <v>198</v>
      </c>
      <c r="B209" s="140"/>
      <c r="C209" s="140"/>
      <c r="D209" s="140"/>
      <c r="E209" s="142"/>
      <c r="F209" s="16" t="str">
        <f t="shared" si="41"/>
        <v/>
      </c>
      <c r="H209" s="71"/>
      <c r="I209" s="64"/>
      <c r="J209" s="371" t="str">
        <f t="shared" si="42"/>
        <v/>
      </c>
      <c r="K209" s="371" t="str">
        <f t="shared" si="43"/>
        <v/>
      </c>
      <c r="L209" s="371" t="str">
        <f t="shared" si="44"/>
        <v/>
      </c>
      <c r="M209" s="371" t="str">
        <f t="shared" si="45"/>
        <v/>
      </c>
      <c r="N209" s="371" t="str">
        <f t="shared" si="46"/>
        <v/>
      </c>
      <c r="O209" s="371" t="str">
        <f t="shared" si="47"/>
        <v/>
      </c>
      <c r="P209" s="64"/>
      <c r="Q209" s="64"/>
      <c r="R209" s="64"/>
      <c r="S209" s="64"/>
    </row>
    <row r="210" spans="1:19" s="70" customFormat="1">
      <c r="A210" s="139">
        <v>199</v>
      </c>
      <c r="B210" s="140"/>
      <c r="C210" s="140"/>
      <c r="D210" s="140"/>
      <c r="E210" s="142"/>
      <c r="F210" s="16" t="str">
        <f t="shared" si="41"/>
        <v/>
      </c>
      <c r="H210" s="71"/>
      <c r="I210" s="64"/>
      <c r="J210" s="371" t="str">
        <f t="shared" si="42"/>
        <v/>
      </c>
      <c r="K210" s="371" t="str">
        <f t="shared" si="43"/>
        <v/>
      </c>
      <c r="L210" s="371" t="str">
        <f t="shared" si="44"/>
        <v/>
      </c>
      <c r="M210" s="371" t="str">
        <f t="shared" si="45"/>
        <v/>
      </c>
      <c r="N210" s="371" t="str">
        <f t="shared" si="46"/>
        <v/>
      </c>
      <c r="O210" s="371" t="str">
        <f t="shared" si="47"/>
        <v/>
      </c>
      <c r="P210" s="64"/>
      <c r="Q210" s="64"/>
      <c r="R210" s="64"/>
      <c r="S210" s="64"/>
    </row>
    <row r="211" spans="1:19" s="70" customFormat="1">
      <c r="A211" s="139">
        <v>200</v>
      </c>
      <c r="B211" s="140"/>
      <c r="C211" s="140"/>
      <c r="D211" s="140"/>
      <c r="E211" s="142"/>
      <c r="F211" s="16" t="str">
        <f t="shared" si="41"/>
        <v/>
      </c>
      <c r="H211" s="71"/>
      <c r="I211" s="64"/>
      <c r="J211" s="371" t="str">
        <f t="shared" si="42"/>
        <v/>
      </c>
      <c r="K211" s="371" t="str">
        <f t="shared" si="43"/>
        <v/>
      </c>
      <c r="L211" s="371" t="str">
        <f t="shared" si="44"/>
        <v/>
      </c>
      <c r="M211" s="371" t="str">
        <f t="shared" si="45"/>
        <v/>
      </c>
      <c r="N211" s="371" t="str">
        <f t="shared" si="46"/>
        <v/>
      </c>
      <c r="O211" s="371" t="str">
        <f t="shared" si="47"/>
        <v/>
      </c>
      <c r="P211" s="64"/>
      <c r="Q211" s="64"/>
      <c r="R211" s="64"/>
      <c r="S211" s="64"/>
    </row>
    <row r="212" spans="1:19" s="70" customFormat="1">
      <c r="A212" s="139">
        <v>201</v>
      </c>
      <c r="B212" s="140"/>
      <c r="C212" s="140"/>
      <c r="D212" s="140"/>
      <c r="E212" s="142"/>
      <c r="F212" s="16" t="str">
        <f t="shared" si="41"/>
        <v/>
      </c>
      <c r="H212" s="71"/>
      <c r="I212" s="64"/>
      <c r="J212" s="371" t="str">
        <f t="shared" si="42"/>
        <v/>
      </c>
      <c r="K212" s="371" t="str">
        <f t="shared" si="43"/>
        <v/>
      </c>
      <c r="L212" s="371" t="str">
        <f t="shared" si="44"/>
        <v/>
      </c>
      <c r="M212" s="371" t="str">
        <f t="shared" si="45"/>
        <v/>
      </c>
      <c r="N212" s="371" t="str">
        <f t="shared" si="46"/>
        <v/>
      </c>
      <c r="O212" s="371" t="str">
        <f t="shared" si="47"/>
        <v/>
      </c>
      <c r="P212" s="64"/>
      <c r="Q212" s="64"/>
      <c r="R212" s="64"/>
      <c r="S212" s="64"/>
    </row>
    <row r="213" spans="1:19" s="70" customFormat="1">
      <c r="A213" s="139">
        <v>202</v>
      </c>
      <c r="B213" s="140"/>
      <c r="C213" s="140"/>
      <c r="D213" s="140"/>
      <c r="E213" s="142"/>
      <c r="F213" s="16" t="str">
        <f t="shared" si="41"/>
        <v/>
      </c>
      <c r="H213" s="71"/>
      <c r="I213" s="64"/>
      <c r="J213" s="371" t="str">
        <f t="shared" si="42"/>
        <v/>
      </c>
      <c r="K213" s="371" t="str">
        <f t="shared" si="43"/>
        <v/>
      </c>
      <c r="L213" s="371" t="str">
        <f t="shared" si="44"/>
        <v/>
      </c>
      <c r="M213" s="371" t="str">
        <f t="shared" si="45"/>
        <v/>
      </c>
      <c r="N213" s="371" t="str">
        <f t="shared" si="46"/>
        <v/>
      </c>
      <c r="O213" s="371" t="str">
        <f t="shared" si="47"/>
        <v/>
      </c>
      <c r="P213" s="64"/>
      <c r="Q213" s="64"/>
      <c r="R213" s="64"/>
      <c r="S213" s="64"/>
    </row>
    <row r="214" spans="1:19" s="70" customFormat="1">
      <c r="A214" s="139">
        <v>203</v>
      </c>
      <c r="B214" s="140"/>
      <c r="C214" s="140"/>
      <c r="D214" s="140"/>
      <c r="E214" s="142"/>
      <c r="F214" s="16" t="str">
        <f t="shared" si="41"/>
        <v/>
      </c>
      <c r="H214" s="71"/>
      <c r="I214" s="64"/>
      <c r="J214" s="371" t="str">
        <f t="shared" si="42"/>
        <v/>
      </c>
      <c r="K214" s="371" t="str">
        <f t="shared" si="43"/>
        <v/>
      </c>
      <c r="L214" s="371" t="str">
        <f t="shared" si="44"/>
        <v/>
      </c>
      <c r="M214" s="371" t="str">
        <f t="shared" si="45"/>
        <v/>
      </c>
      <c r="N214" s="371" t="str">
        <f t="shared" si="46"/>
        <v/>
      </c>
      <c r="O214" s="371" t="str">
        <f t="shared" si="47"/>
        <v/>
      </c>
      <c r="P214" s="64"/>
      <c r="Q214" s="64"/>
      <c r="R214" s="64"/>
      <c r="S214" s="64"/>
    </row>
    <row r="215" spans="1:19" s="70" customFormat="1">
      <c r="A215" s="139">
        <v>204</v>
      </c>
      <c r="B215" s="140"/>
      <c r="C215" s="140"/>
      <c r="D215" s="140"/>
      <c r="E215" s="142"/>
      <c r="F215" s="16" t="str">
        <f t="shared" si="41"/>
        <v/>
      </c>
      <c r="H215" s="71"/>
      <c r="I215" s="64"/>
      <c r="J215" s="371" t="str">
        <f t="shared" si="42"/>
        <v/>
      </c>
      <c r="K215" s="371" t="str">
        <f t="shared" si="43"/>
        <v/>
      </c>
      <c r="L215" s="371" t="str">
        <f t="shared" si="44"/>
        <v/>
      </c>
      <c r="M215" s="371" t="str">
        <f t="shared" si="45"/>
        <v/>
      </c>
      <c r="N215" s="371" t="str">
        <f t="shared" si="46"/>
        <v/>
      </c>
      <c r="O215" s="371" t="str">
        <f t="shared" si="47"/>
        <v/>
      </c>
      <c r="P215" s="64"/>
      <c r="Q215" s="64"/>
      <c r="R215" s="64"/>
      <c r="S215" s="64"/>
    </row>
    <row r="216" spans="1:19" s="70" customFormat="1">
      <c r="A216" s="139">
        <v>205</v>
      </c>
      <c r="B216" s="140"/>
      <c r="C216" s="140"/>
      <c r="D216" s="140"/>
      <c r="E216" s="142"/>
      <c r="F216" s="16" t="str">
        <f t="shared" si="41"/>
        <v/>
      </c>
      <c r="H216" s="71"/>
      <c r="I216" s="64"/>
      <c r="J216" s="371" t="str">
        <f t="shared" si="42"/>
        <v/>
      </c>
      <c r="K216" s="371" t="str">
        <f t="shared" si="43"/>
        <v/>
      </c>
      <c r="L216" s="371" t="str">
        <f t="shared" si="44"/>
        <v/>
      </c>
      <c r="M216" s="371" t="str">
        <f t="shared" si="45"/>
        <v/>
      </c>
      <c r="N216" s="371" t="str">
        <f t="shared" si="46"/>
        <v/>
      </c>
      <c r="O216" s="371" t="str">
        <f t="shared" si="47"/>
        <v/>
      </c>
      <c r="P216" s="64"/>
      <c r="Q216" s="64"/>
      <c r="R216" s="64"/>
      <c r="S216" s="64"/>
    </row>
    <row r="217" spans="1:19" s="70" customFormat="1">
      <c r="A217" s="139">
        <v>206</v>
      </c>
      <c r="B217" s="140"/>
      <c r="C217" s="140"/>
      <c r="D217" s="140"/>
      <c r="E217" s="142"/>
      <c r="F217" s="16" t="str">
        <f t="shared" si="41"/>
        <v/>
      </c>
      <c r="H217" s="71"/>
      <c r="I217" s="64"/>
      <c r="J217" s="371" t="str">
        <f t="shared" si="42"/>
        <v/>
      </c>
      <c r="K217" s="371" t="str">
        <f t="shared" si="43"/>
        <v/>
      </c>
      <c r="L217" s="371" t="str">
        <f t="shared" si="44"/>
        <v/>
      </c>
      <c r="M217" s="371" t="str">
        <f t="shared" si="45"/>
        <v/>
      </c>
      <c r="N217" s="371" t="str">
        <f t="shared" si="46"/>
        <v/>
      </c>
      <c r="O217" s="371" t="str">
        <f t="shared" si="47"/>
        <v/>
      </c>
      <c r="P217" s="64"/>
      <c r="Q217" s="64"/>
      <c r="R217" s="64"/>
      <c r="S217" s="64"/>
    </row>
    <row r="218" spans="1:19" s="70" customFormat="1">
      <c r="A218" s="139">
        <v>207</v>
      </c>
      <c r="B218" s="140"/>
      <c r="C218" s="140"/>
      <c r="D218" s="140"/>
      <c r="E218" s="142"/>
      <c r="F218" s="16" t="str">
        <f t="shared" si="41"/>
        <v/>
      </c>
      <c r="H218" s="71"/>
      <c r="I218" s="64"/>
      <c r="J218" s="371" t="str">
        <f t="shared" si="42"/>
        <v/>
      </c>
      <c r="K218" s="371" t="str">
        <f t="shared" si="43"/>
        <v/>
      </c>
      <c r="L218" s="371" t="str">
        <f t="shared" si="44"/>
        <v/>
      </c>
      <c r="M218" s="371" t="str">
        <f t="shared" si="45"/>
        <v/>
      </c>
      <c r="N218" s="371" t="str">
        <f t="shared" si="46"/>
        <v/>
      </c>
      <c r="O218" s="371" t="str">
        <f t="shared" si="47"/>
        <v/>
      </c>
      <c r="P218" s="64"/>
      <c r="Q218" s="64"/>
      <c r="R218" s="64"/>
      <c r="S218" s="64"/>
    </row>
    <row r="219" spans="1:19" s="70" customFormat="1">
      <c r="A219" s="139">
        <v>208</v>
      </c>
      <c r="B219" s="140"/>
      <c r="C219" s="140"/>
      <c r="D219" s="140"/>
      <c r="E219" s="142"/>
      <c r="F219" s="16" t="str">
        <f t="shared" si="41"/>
        <v/>
      </c>
      <c r="H219" s="71"/>
      <c r="I219" s="64"/>
      <c r="J219" s="371" t="str">
        <f t="shared" si="42"/>
        <v/>
      </c>
      <c r="K219" s="371" t="str">
        <f t="shared" si="43"/>
        <v/>
      </c>
      <c r="L219" s="371" t="str">
        <f t="shared" si="44"/>
        <v/>
      </c>
      <c r="M219" s="371" t="str">
        <f t="shared" si="45"/>
        <v/>
      </c>
      <c r="N219" s="371" t="str">
        <f t="shared" si="46"/>
        <v/>
      </c>
      <c r="O219" s="371" t="str">
        <f t="shared" si="47"/>
        <v/>
      </c>
      <c r="P219" s="64"/>
      <c r="Q219" s="64"/>
      <c r="R219" s="64"/>
      <c r="S219" s="64"/>
    </row>
    <row r="220" spans="1:19" s="70" customFormat="1">
      <c r="A220" s="139">
        <v>209</v>
      </c>
      <c r="B220" s="140"/>
      <c r="C220" s="140"/>
      <c r="D220" s="140"/>
      <c r="E220" s="142"/>
      <c r="F220" s="16" t="str">
        <f t="shared" si="41"/>
        <v/>
      </c>
      <c r="H220" s="71"/>
      <c r="I220" s="64"/>
      <c r="J220" s="371" t="str">
        <f t="shared" si="42"/>
        <v/>
      </c>
      <c r="K220" s="371" t="str">
        <f t="shared" si="43"/>
        <v/>
      </c>
      <c r="L220" s="371" t="str">
        <f t="shared" si="44"/>
        <v/>
      </c>
      <c r="M220" s="371" t="str">
        <f t="shared" si="45"/>
        <v/>
      </c>
      <c r="N220" s="371" t="str">
        <f t="shared" si="46"/>
        <v/>
      </c>
      <c r="O220" s="371" t="str">
        <f t="shared" si="47"/>
        <v/>
      </c>
      <c r="P220" s="64"/>
      <c r="Q220" s="64"/>
      <c r="R220" s="64"/>
      <c r="S220" s="64"/>
    </row>
    <row r="221" spans="1:19" s="70" customFormat="1">
      <c r="A221" s="139">
        <v>210</v>
      </c>
      <c r="B221" s="140"/>
      <c r="C221" s="140"/>
      <c r="D221" s="140"/>
      <c r="E221" s="142"/>
      <c r="F221" s="16" t="str">
        <f t="shared" si="41"/>
        <v/>
      </c>
      <c r="H221" s="71"/>
      <c r="I221" s="64"/>
      <c r="J221" s="371" t="str">
        <f t="shared" si="42"/>
        <v/>
      </c>
      <c r="K221" s="371" t="str">
        <f t="shared" si="43"/>
        <v/>
      </c>
      <c r="L221" s="371" t="str">
        <f t="shared" si="44"/>
        <v/>
      </c>
      <c r="M221" s="371" t="str">
        <f t="shared" si="45"/>
        <v/>
      </c>
      <c r="N221" s="371" t="str">
        <f t="shared" si="46"/>
        <v/>
      </c>
      <c r="O221" s="371" t="str">
        <f t="shared" si="47"/>
        <v/>
      </c>
      <c r="P221" s="64"/>
      <c r="Q221" s="64"/>
      <c r="R221" s="64"/>
      <c r="S221" s="64"/>
    </row>
    <row r="222" spans="1:19" s="70" customFormat="1">
      <c r="A222" s="139">
        <v>211</v>
      </c>
      <c r="B222" s="140"/>
      <c r="C222" s="140"/>
      <c r="D222" s="140"/>
      <c r="E222" s="142"/>
      <c r="F222" s="16" t="str">
        <f t="shared" si="41"/>
        <v/>
      </c>
      <c r="H222" s="71"/>
      <c r="I222" s="64"/>
      <c r="J222" s="371" t="str">
        <f t="shared" si="42"/>
        <v/>
      </c>
      <c r="K222" s="371" t="str">
        <f t="shared" si="43"/>
        <v/>
      </c>
      <c r="L222" s="371" t="str">
        <f t="shared" si="44"/>
        <v/>
      </c>
      <c r="M222" s="371" t="str">
        <f t="shared" si="45"/>
        <v/>
      </c>
      <c r="N222" s="371" t="str">
        <f t="shared" si="46"/>
        <v/>
      </c>
      <c r="O222" s="371" t="str">
        <f t="shared" si="47"/>
        <v/>
      </c>
      <c r="P222" s="64"/>
      <c r="Q222" s="64"/>
      <c r="R222" s="64"/>
      <c r="S222" s="64"/>
    </row>
    <row r="223" spans="1:19" s="70" customFormat="1">
      <c r="A223" s="139">
        <v>212</v>
      </c>
      <c r="B223" s="140"/>
      <c r="C223" s="140"/>
      <c r="D223" s="140"/>
      <c r="E223" s="142"/>
      <c r="F223" s="16" t="str">
        <f t="shared" si="41"/>
        <v/>
      </c>
      <c r="H223" s="71"/>
      <c r="I223" s="64"/>
      <c r="J223" s="371" t="str">
        <f t="shared" si="42"/>
        <v/>
      </c>
      <c r="K223" s="371" t="str">
        <f t="shared" si="43"/>
        <v/>
      </c>
      <c r="L223" s="371" t="str">
        <f t="shared" si="44"/>
        <v/>
      </c>
      <c r="M223" s="371" t="str">
        <f t="shared" si="45"/>
        <v/>
      </c>
      <c r="N223" s="371" t="str">
        <f t="shared" si="46"/>
        <v/>
      </c>
      <c r="O223" s="371" t="str">
        <f t="shared" si="47"/>
        <v/>
      </c>
      <c r="P223" s="64"/>
      <c r="Q223" s="64"/>
      <c r="R223" s="64"/>
      <c r="S223" s="64"/>
    </row>
    <row r="224" spans="1:19" s="70" customFormat="1">
      <c r="A224" s="139">
        <v>213</v>
      </c>
      <c r="B224" s="140"/>
      <c r="C224" s="140"/>
      <c r="D224" s="140"/>
      <c r="E224" s="142"/>
      <c r="F224" s="16" t="str">
        <f t="shared" si="41"/>
        <v/>
      </c>
      <c r="H224" s="71"/>
      <c r="I224" s="64"/>
      <c r="J224" s="371" t="str">
        <f t="shared" si="42"/>
        <v/>
      </c>
      <c r="K224" s="371" t="str">
        <f t="shared" si="43"/>
        <v/>
      </c>
      <c r="L224" s="371" t="str">
        <f t="shared" si="44"/>
        <v/>
      </c>
      <c r="M224" s="371" t="str">
        <f t="shared" si="45"/>
        <v/>
      </c>
      <c r="N224" s="371" t="str">
        <f t="shared" si="46"/>
        <v/>
      </c>
      <c r="O224" s="371" t="str">
        <f t="shared" si="47"/>
        <v/>
      </c>
      <c r="P224" s="64"/>
      <c r="Q224" s="64"/>
      <c r="R224" s="64"/>
      <c r="S224" s="64"/>
    </row>
    <row r="225" spans="1:19" s="70" customFormat="1">
      <c r="A225" s="139">
        <v>214</v>
      </c>
      <c r="B225" s="140"/>
      <c r="C225" s="140"/>
      <c r="D225" s="140"/>
      <c r="E225" s="142"/>
      <c r="F225" s="16" t="str">
        <f t="shared" si="41"/>
        <v/>
      </c>
      <c r="H225" s="71"/>
      <c r="I225" s="64"/>
      <c r="J225" s="371" t="str">
        <f t="shared" si="42"/>
        <v/>
      </c>
      <c r="K225" s="371" t="str">
        <f t="shared" si="43"/>
        <v/>
      </c>
      <c r="L225" s="371" t="str">
        <f t="shared" si="44"/>
        <v/>
      </c>
      <c r="M225" s="371" t="str">
        <f t="shared" si="45"/>
        <v/>
      </c>
      <c r="N225" s="371" t="str">
        <f t="shared" si="46"/>
        <v/>
      </c>
      <c r="O225" s="371" t="str">
        <f t="shared" si="47"/>
        <v/>
      </c>
      <c r="P225" s="64"/>
      <c r="Q225" s="64"/>
      <c r="R225" s="64"/>
      <c r="S225" s="64"/>
    </row>
    <row r="226" spans="1:19" s="70" customFormat="1">
      <c r="A226" s="139">
        <v>215</v>
      </c>
      <c r="B226" s="140"/>
      <c r="C226" s="140"/>
      <c r="D226" s="140"/>
      <c r="E226" s="142"/>
      <c r="F226" s="16" t="str">
        <f t="shared" si="41"/>
        <v/>
      </c>
      <c r="H226" s="71"/>
      <c r="I226" s="64"/>
      <c r="J226" s="371" t="str">
        <f t="shared" si="42"/>
        <v/>
      </c>
      <c r="K226" s="371" t="str">
        <f t="shared" si="43"/>
        <v/>
      </c>
      <c r="L226" s="371" t="str">
        <f t="shared" si="44"/>
        <v/>
      </c>
      <c r="M226" s="371" t="str">
        <f t="shared" si="45"/>
        <v/>
      </c>
      <c r="N226" s="371" t="str">
        <f t="shared" si="46"/>
        <v/>
      </c>
      <c r="O226" s="371" t="str">
        <f t="shared" si="47"/>
        <v/>
      </c>
      <c r="P226" s="64"/>
      <c r="Q226" s="64"/>
      <c r="R226" s="64"/>
      <c r="S226" s="64"/>
    </row>
    <row r="227" spans="1:19" s="70" customFormat="1">
      <c r="A227" s="139">
        <v>216</v>
      </c>
      <c r="B227" s="140"/>
      <c r="C227" s="140"/>
      <c r="D227" s="140"/>
      <c r="E227" s="142"/>
      <c r="F227" s="16" t="str">
        <f t="shared" si="41"/>
        <v/>
      </c>
      <c r="H227" s="71"/>
      <c r="I227" s="64"/>
      <c r="J227" s="371" t="str">
        <f t="shared" si="42"/>
        <v/>
      </c>
      <c r="K227" s="371" t="str">
        <f t="shared" si="43"/>
        <v/>
      </c>
      <c r="L227" s="371" t="str">
        <f t="shared" si="44"/>
        <v/>
      </c>
      <c r="M227" s="371" t="str">
        <f t="shared" si="45"/>
        <v/>
      </c>
      <c r="N227" s="371" t="str">
        <f t="shared" si="46"/>
        <v/>
      </c>
      <c r="O227" s="371" t="str">
        <f t="shared" si="47"/>
        <v/>
      </c>
      <c r="P227" s="64"/>
      <c r="Q227" s="64"/>
      <c r="R227" s="64"/>
      <c r="S227" s="64"/>
    </row>
    <row r="228" spans="1:19" s="70" customFormat="1">
      <c r="A228" s="139">
        <v>217</v>
      </c>
      <c r="B228" s="140"/>
      <c r="C228" s="140"/>
      <c r="D228" s="140"/>
      <c r="E228" s="142"/>
      <c r="F228" s="16" t="str">
        <f t="shared" si="41"/>
        <v/>
      </c>
      <c r="H228" s="71"/>
      <c r="I228" s="64"/>
      <c r="J228" s="371" t="str">
        <f t="shared" si="42"/>
        <v/>
      </c>
      <c r="K228" s="371" t="str">
        <f t="shared" si="43"/>
        <v/>
      </c>
      <c r="L228" s="371" t="str">
        <f t="shared" si="44"/>
        <v/>
      </c>
      <c r="M228" s="371" t="str">
        <f t="shared" si="45"/>
        <v/>
      </c>
      <c r="N228" s="371" t="str">
        <f t="shared" si="46"/>
        <v/>
      </c>
      <c r="O228" s="371" t="str">
        <f t="shared" si="47"/>
        <v/>
      </c>
      <c r="P228" s="64"/>
      <c r="Q228" s="64"/>
      <c r="R228" s="64"/>
      <c r="S228" s="64"/>
    </row>
    <row r="229" spans="1:19" s="70" customFormat="1">
      <c r="A229" s="139">
        <v>218</v>
      </c>
      <c r="B229" s="140"/>
      <c r="C229" s="140"/>
      <c r="D229" s="140"/>
      <c r="E229" s="142"/>
      <c r="F229" s="16" t="str">
        <f t="shared" si="41"/>
        <v/>
      </c>
      <c r="H229" s="71"/>
      <c r="I229" s="64"/>
      <c r="J229" s="371" t="str">
        <f t="shared" si="42"/>
        <v/>
      </c>
      <c r="K229" s="371" t="str">
        <f t="shared" si="43"/>
        <v/>
      </c>
      <c r="L229" s="371" t="str">
        <f t="shared" si="44"/>
        <v/>
      </c>
      <c r="M229" s="371" t="str">
        <f t="shared" si="45"/>
        <v/>
      </c>
      <c r="N229" s="371" t="str">
        <f t="shared" si="46"/>
        <v/>
      </c>
      <c r="O229" s="371" t="str">
        <f t="shared" si="47"/>
        <v/>
      </c>
      <c r="P229" s="64"/>
      <c r="Q229" s="64"/>
      <c r="R229" s="64"/>
      <c r="S229" s="64"/>
    </row>
    <row r="230" spans="1:19" s="70" customFormat="1">
      <c r="A230" s="139">
        <v>219</v>
      </c>
      <c r="B230" s="140"/>
      <c r="C230" s="140"/>
      <c r="D230" s="140"/>
      <c r="E230" s="142"/>
      <c r="F230" s="16" t="str">
        <f t="shared" si="41"/>
        <v/>
      </c>
      <c r="H230" s="71"/>
      <c r="I230" s="64"/>
      <c r="J230" s="371" t="str">
        <f t="shared" si="42"/>
        <v/>
      </c>
      <c r="K230" s="371" t="str">
        <f t="shared" si="43"/>
        <v/>
      </c>
      <c r="L230" s="371" t="str">
        <f t="shared" si="44"/>
        <v/>
      </c>
      <c r="M230" s="371" t="str">
        <f t="shared" si="45"/>
        <v/>
      </c>
      <c r="N230" s="371" t="str">
        <f t="shared" si="46"/>
        <v/>
      </c>
      <c r="O230" s="371" t="str">
        <f t="shared" si="47"/>
        <v/>
      </c>
      <c r="P230" s="64"/>
      <c r="Q230" s="64"/>
      <c r="R230" s="64"/>
      <c r="S230" s="64"/>
    </row>
    <row r="231" spans="1:19" s="70" customFormat="1">
      <c r="A231" s="139">
        <v>220</v>
      </c>
      <c r="B231" s="140"/>
      <c r="C231" s="140"/>
      <c r="D231" s="140"/>
      <c r="E231" s="142"/>
      <c r="F231" s="16" t="str">
        <f t="shared" si="41"/>
        <v/>
      </c>
      <c r="H231" s="71"/>
      <c r="I231" s="64"/>
      <c r="J231" s="371" t="str">
        <f t="shared" si="42"/>
        <v/>
      </c>
      <c r="K231" s="371" t="str">
        <f t="shared" si="43"/>
        <v/>
      </c>
      <c r="L231" s="371" t="str">
        <f t="shared" si="44"/>
        <v/>
      </c>
      <c r="M231" s="371" t="str">
        <f t="shared" si="45"/>
        <v/>
      </c>
      <c r="N231" s="371" t="str">
        <f t="shared" si="46"/>
        <v/>
      </c>
      <c r="O231" s="371" t="str">
        <f t="shared" si="47"/>
        <v/>
      </c>
      <c r="P231" s="64"/>
      <c r="Q231" s="64"/>
      <c r="R231" s="64"/>
      <c r="S231" s="64"/>
    </row>
    <row r="232" spans="1:19" s="70" customFormat="1">
      <c r="A232" s="139">
        <v>221</v>
      </c>
      <c r="B232" s="140"/>
      <c r="C232" s="140"/>
      <c r="D232" s="140"/>
      <c r="E232" s="142"/>
      <c r="F232" s="16" t="str">
        <f t="shared" si="41"/>
        <v/>
      </c>
      <c r="H232" s="71"/>
      <c r="I232" s="64"/>
      <c r="J232" s="371" t="str">
        <f t="shared" si="42"/>
        <v/>
      </c>
      <c r="K232" s="371" t="str">
        <f t="shared" si="43"/>
        <v/>
      </c>
      <c r="L232" s="371" t="str">
        <f t="shared" si="44"/>
        <v/>
      </c>
      <c r="M232" s="371" t="str">
        <f t="shared" si="45"/>
        <v/>
      </c>
      <c r="N232" s="371" t="str">
        <f t="shared" si="46"/>
        <v/>
      </c>
      <c r="O232" s="371" t="str">
        <f t="shared" si="47"/>
        <v/>
      </c>
      <c r="P232" s="64"/>
      <c r="Q232" s="64"/>
      <c r="R232" s="64"/>
      <c r="S232" s="64"/>
    </row>
    <row r="233" spans="1:19" s="70" customFormat="1">
      <c r="A233" s="139">
        <v>222</v>
      </c>
      <c r="B233" s="140"/>
      <c r="C233" s="140"/>
      <c r="D233" s="140"/>
      <c r="E233" s="142"/>
      <c r="F233" s="16" t="str">
        <f t="shared" si="41"/>
        <v/>
      </c>
      <c r="H233" s="71"/>
      <c r="I233" s="64"/>
      <c r="J233" s="371" t="str">
        <f t="shared" si="42"/>
        <v/>
      </c>
      <c r="K233" s="371" t="str">
        <f t="shared" si="43"/>
        <v/>
      </c>
      <c r="L233" s="371" t="str">
        <f t="shared" si="44"/>
        <v/>
      </c>
      <c r="M233" s="371" t="str">
        <f t="shared" si="45"/>
        <v/>
      </c>
      <c r="N233" s="371" t="str">
        <f t="shared" si="46"/>
        <v/>
      </c>
      <c r="O233" s="371" t="str">
        <f t="shared" si="47"/>
        <v/>
      </c>
      <c r="P233" s="64"/>
      <c r="Q233" s="64"/>
      <c r="R233" s="64"/>
      <c r="S233" s="64"/>
    </row>
    <row r="234" spans="1:19" s="70" customFormat="1">
      <c r="A234" s="139">
        <v>223</v>
      </c>
      <c r="B234" s="140"/>
      <c r="C234" s="140"/>
      <c r="D234" s="140"/>
      <c r="E234" s="142"/>
      <c r="F234" s="16" t="str">
        <f t="shared" si="41"/>
        <v/>
      </c>
      <c r="H234" s="71"/>
      <c r="I234" s="64"/>
      <c r="J234" s="371" t="str">
        <f t="shared" si="42"/>
        <v/>
      </c>
      <c r="K234" s="371" t="str">
        <f t="shared" si="43"/>
        <v/>
      </c>
      <c r="L234" s="371" t="str">
        <f t="shared" si="44"/>
        <v/>
      </c>
      <c r="M234" s="371" t="str">
        <f t="shared" si="45"/>
        <v/>
      </c>
      <c r="N234" s="371" t="str">
        <f t="shared" si="46"/>
        <v/>
      </c>
      <c r="O234" s="371" t="str">
        <f t="shared" si="47"/>
        <v/>
      </c>
      <c r="P234" s="64"/>
      <c r="Q234" s="64"/>
      <c r="R234" s="64"/>
      <c r="S234" s="64"/>
    </row>
    <row r="235" spans="1:19" s="70" customFormat="1">
      <c r="A235" s="139">
        <v>224</v>
      </c>
      <c r="B235" s="140"/>
      <c r="C235" s="140"/>
      <c r="D235" s="140"/>
      <c r="E235" s="142"/>
      <c r="F235" s="16" t="str">
        <f t="shared" si="41"/>
        <v/>
      </c>
      <c r="H235" s="71"/>
      <c r="I235" s="64"/>
      <c r="J235" s="371" t="str">
        <f t="shared" si="42"/>
        <v/>
      </c>
      <c r="K235" s="371" t="str">
        <f t="shared" si="43"/>
        <v/>
      </c>
      <c r="L235" s="371" t="str">
        <f t="shared" si="44"/>
        <v/>
      </c>
      <c r="M235" s="371" t="str">
        <f t="shared" si="45"/>
        <v/>
      </c>
      <c r="N235" s="371" t="str">
        <f t="shared" si="46"/>
        <v/>
      </c>
      <c r="O235" s="371" t="str">
        <f t="shared" si="47"/>
        <v/>
      </c>
      <c r="P235" s="64"/>
      <c r="Q235" s="64"/>
      <c r="R235" s="64"/>
      <c r="S235" s="64"/>
    </row>
    <row r="236" spans="1:19" s="70" customFormat="1">
      <c r="A236" s="139">
        <v>225</v>
      </c>
      <c r="B236" s="140"/>
      <c r="C236" s="140"/>
      <c r="D236" s="140"/>
      <c r="E236" s="142"/>
      <c r="F236" s="16" t="str">
        <f t="shared" si="41"/>
        <v/>
      </c>
      <c r="H236" s="71"/>
      <c r="I236" s="64"/>
      <c r="J236" s="371" t="str">
        <f t="shared" si="42"/>
        <v/>
      </c>
      <c r="K236" s="371" t="str">
        <f t="shared" si="43"/>
        <v/>
      </c>
      <c r="L236" s="371" t="str">
        <f t="shared" si="44"/>
        <v/>
      </c>
      <c r="M236" s="371" t="str">
        <f t="shared" si="45"/>
        <v/>
      </c>
      <c r="N236" s="371" t="str">
        <f t="shared" si="46"/>
        <v/>
      </c>
      <c r="O236" s="371" t="str">
        <f t="shared" si="47"/>
        <v/>
      </c>
      <c r="P236" s="64"/>
      <c r="Q236" s="64"/>
      <c r="R236" s="64"/>
      <c r="S236" s="64"/>
    </row>
    <row r="237" spans="1:19" s="70" customFormat="1">
      <c r="A237" s="139">
        <v>226</v>
      </c>
      <c r="B237" s="140"/>
      <c r="C237" s="140"/>
      <c r="D237" s="140"/>
      <c r="E237" s="142"/>
      <c r="F237" s="16" t="str">
        <f t="shared" si="41"/>
        <v/>
      </c>
      <c r="H237" s="71"/>
      <c r="I237" s="64"/>
      <c r="J237" s="371" t="str">
        <f t="shared" si="42"/>
        <v/>
      </c>
      <c r="K237" s="371" t="str">
        <f t="shared" si="43"/>
        <v/>
      </c>
      <c r="L237" s="371" t="str">
        <f t="shared" si="44"/>
        <v/>
      </c>
      <c r="M237" s="371" t="str">
        <f t="shared" si="45"/>
        <v/>
      </c>
      <c r="N237" s="371" t="str">
        <f t="shared" si="46"/>
        <v/>
      </c>
      <c r="O237" s="371" t="str">
        <f t="shared" si="47"/>
        <v/>
      </c>
      <c r="P237" s="64"/>
      <c r="Q237" s="64"/>
      <c r="R237" s="64"/>
      <c r="S237" s="64"/>
    </row>
    <row r="238" spans="1:19" s="70" customFormat="1">
      <c r="A238" s="139">
        <v>227</v>
      </c>
      <c r="B238" s="140"/>
      <c r="C238" s="140"/>
      <c r="D238" s="140"/>
      <c r="E238" s="142"/>
      <c r="F238" s="16" t="str">
        <f t="shared" si="41"/>
        <v/>
      </c>
      <c r="H238" s="71"/>
      <c r="I238" s="64"/>
      <c r="J238" s="371" t="str">
        <f t="shared" si="42"/>
        <v/>
      </c>
      <c r="K238" s="371" t="str">
        <f t="shared" si="43"/>
        <v/>
      </c>
      <c r="L238" s="371" t="str">
        <f t="shared" si="44"/>
        <v/>
      </c>
      <c r="M238" s="371" t="str">
        <f t="shared" si="45"/>
        <v/>
      </c>
      <c r="N238" s="371" t="str">
        <f t="shared" si="46"/>
        <v/>
      </c>
      <c r="O238" s="371" t="str">
        <f t="shared" si="47"/>
        <v/>
      </c>
      <c r="P238" s="64"/>
      <c r="Q238" s="64"/>
      <c r="R238" s="64"/>
      <c r="S238" s="64"/>
    </row>
    <row r="239" spans="1:19" s="70" customFormat="1">
      <c r="A239" s="139">
        <v>228</v>
      </c>
      <c r="B239" s="140"/>
      <c r="C239" s="140"/>
      <c r="D239" s="140"/>
      <c r="E239" s="142"/>
      <c r="F239" s="16" t="str">
        <f t="shared" si="41"/>
        <v/>
      </c>
      <c r="H239" s="71"/>
      <c r="I239" s="64"/>
      <c r="J239" s="371" t="str">
        <f t="shared" si="42"/>
        <v/>
      </c>
      <c r="K239" s="371" t="str">
        <f t="shared" si="43"/>
        <v/>
      </c>
      <c r="L239" s="371" t="str">
        <f t="shared" si="44"/>
        <v/>
      </c>
      <c r="M239" s="371" t="str">
        <f t="shared" si="45"/>
        <v/>
      </c>
      <c r="N239" s="371" t="str">
        <f t="shared" si="46"/>
        <v/>
      </c>
      <c r="O239" s="371" t="str">
        <f t="shared" si="47"/>
        <v/>
      </c>
      <c r="P239" s="64"/>
      <c r="Q239" s="64"/>
      <c r="R239" s="64"/>
      <c r="S239" s="64"/>
    </row>
    <row r="240" spans="1:19" s="70" customFormat="1">
      <c r="A240" s="139">
        <v>229</v>
      </c>
      <c r="B240" s="140"/>
      <c r="C240" s="140"/>
      <c r="D240" s="140"/>
      <c r="E240" s="142"/>
      <c r="F240" s="16" t="str">
        <f t="shared" si="41"/>
        <v/>
      </c>
      <c r="H240" s="71"/>
      <c r="I240" s="64"/>
      <c r="J240" s="371" t="str">
        <f t="shared" si="42"/>
        <v/>
      </c>
      <c r="K240" s="371" t="str">
        <f t="shared" si="43"/>
        <v/>
      </c>
      <c r="L240" s="371" t="str">
        <f t="shared" si="44"/>
        <v/>
      </c>
      <c r="M240" s="371" t="str">
        <f t="shared" si="45"/>
        <v/>
      </c>
      <c r="N240" s="371" t="str">
        <f t="shared" si="46"/>
        <v/>
      </c>
      <c r="O240" s="371" t="str">
        <f t="shared" si="47"/>
        <v/>
      </c>
      <c r="P240" s="64"/>
      <c r="Q240" s="64"/>
      <c r="R240" s="64"/>
      <c r="S240" s="64"/>
    </row>
    <row r="241" spans="1:19" s="70" customFormat="1">
      <c r="A241" s="139">
        <v>230</v>
      </c>
      <c r="B241" s="140"/>
      <c r="C241" s="140"/>
      <c r="D241" s="140"/>
      <c r="E241" s="142"/>
      <c r="F241" s="16" t="str">
        <f t="shared" si="41"/>
        <v/>
      </c>
      <c r="H241" s="71"/>
      <c r="I241" s="64"/>
      <c r="J241" s="371" t="str">
        <f t="shared" si="42"/>
        <v/>
      </c>
      <c r="K241" s="371" t="str">
        <f t="shared" si="43"/>
        <v/>
      </c>
      <c r="L241" s="371" t="str">
        <f t="shared" si="44"/>
        <v/>
      </c>
      <c r="M241" s="371" t="str">
        <f t="shared" si="45"/>
        <v/>
      </c>
      <c r="N241" s="371" t="str">
        <f t="shared" si="46"/>
        <v/>
      </c>
      <c r="O241" s="371" t="str">
        <f t="shared" si="47"/>
        <v/>
      </c>
      <c r="P241" s="64"/>
      <c r="Q241" s="64"/>
      <c r="R241" s="64"/>
      <c r="S241" s="64"/>
    </row>
    <row r="242" spans="1:19" s="70" customFormat="1">
      <c r="A242" s="139">
        <v>231</v>
      </c>
      <c r="B242" s="140"/>
      <c r="C242" s="140"/>
      <c r="D242" s="140"/>
      <c r="E242" s="142"/>
      <c r="F242" s="16" t="str">
        <f t="shared" si="41"/>
        <v/>
      </c>
      <c r="H242" s="71"/>
      <c r="I242" s="64"/>
      <c r="J242" s="371" t="str">
        <f t="shared" si="42"/>
        <v/>
      </c>
      <c r="K242" s="371" t="str">
        <f t="shared" si="43"/>
        <v/>
      </c>
      <c r="L242" s="371" t="str">
        <f t="shared" si="44"/>
        <v/>
      </c>
      <c r="M242" s="371" t="str">
        <f t="shared" si="45"/>
        <v/>
      </c>
      <c r="N242" s="371" t="str">
        <f t="shared" si="46"/>
        <v/>
      </c>
      <c r="O242" s="371" t="str">
        <f t="shared" si="47"/>
        <v/>
      </c>
      <c r="P242" s="64"/>
      <c r="Q242" s="64"/>
      <c r="R242" s="64"/>
      <c r="S242" s="64"/>
    </row>
    <row r="243" spans="1:19" s="70" customFormat="1">
      <c r="A243" s="139">
        <v>232</v>
      </c>
      <c r="B243" s="140"/>
      <c r="C243" s="140"/>
      <c r="D243" s="140"/>
      <c r="E243" s="142"/>
      <c r="F243" s="16" t="str">
        <f t="shared" si="41"/>
        <v/>
      </c>
      <c r="H243" s="71"/>
      <c r="I243" s="64"/>
      <c r="J243" s="371" t="str">
        <f t="shared" si="42"/>
        <v/>
      </c>
      <c r="K243" s="371" t="str">
        <f t="shared" si="43"/>
        <v/>
      </c>
      <c r="L243" s="371" t="str">
        <f t="shared" si="44"/>
        <v/>
      </c>
      <c r="M243" s="371" t="str">
        <f t="shared" si="45"/>
        <v/>
      </c>
      <c r="N243" s="371" t="str">
        <f t="shared" si="46"/>
        <v/>
      </c>
      <c r="O243" s="371" t="str">
        <f t="shared" si="47"/>
        <v/>
      </c>
      <c r="P243" s="64"/>
      <c r="Q243" s="64"/>
      <c r="R243" s="64"/>
      <c r="S243" s="64"/>
    </row>
    <row r="244" spans="1:19" s="70" customFormat="1">
      <c r="A244" s="139">
        <v>233</v>
      </c>
      <c r="B244" s="140"/>
      <c r="C244" s="140"/>
      <c r="D244" s="140"/>
      <c r="E244" s="142"/>
      <c r="F244" s="16" t="str">
        <f t="shared" si="41"/>
        <v/>
      </c>
      <c r="H244" s="71"/>
      <c r="I244" s="64"/>
      <c r="J244" s="371" t="str">
        <f t="shared" si="42"/>
        <v/>
      </c>
      <c r="K244" s="371" t="str">
        <f t="shared" si="43"/>
        <v/>
      </c>
      <c r="L244" s="371" t="str">
        <f t="shared" si="44"/>
        <v/>
      </c>
      <c r="M244" s="371" t="str">
        <f t="shared" si="45"/>
        <v/>
      </c>
      <c r="N244" s="371" t="str">
        <f t="shared" si="46"/>
        <v/>
      </c>
      <c r="O244" s="371" t="str">
        <f t="shared" si="47"/>
        <v/>
      </c>
      <c r="P244" s="64"/>
      <c r="Q244" s="64"/>
      <c r="R244" s="64"/>
      <c r="S244" s="64"/>
    </row>
    <row r="245" spans="1:19" s="70" customFormat="1">
      <c r="A245" s="139">
        <v>234</v>
      </c>
      <c r="B245" s="140"/>
      <c r="C245" s="140"/>
      <c r="D245" s="140"/>
      <c r="E245" s="142"/>
      <c r="F245" s="16" t="str">
        <f t="shared" si="41"/>
        <v/>
      </c>
      <c r="H245" s="71"/>
      <c r="I245" s="64"/>
      <c r="J245" s="371" t="str">
        <f t="shared" si="42"/>
        <v/>
      </c>
      <c r="K245" s="371" t="str">
        <f t="shared" si="43"/>
        <v/>
      </c>
      <c r="L245" s="371" t="str">
        <f t="shared" si="44"/>
        <v/>
      </c>
      <c r="M245" s="371" t="str">
        <f t="shared" si="45"/>
        <v/>
      </c>
      <c r="N245" s="371" t="str">
        <f t="shared" si="46"/>
        <v/>
      </c>
      <c r="O245" s="371" t="str">
        <f t="shared" si="47"/>
        <v/>
      </c>
      <c r="P245" s="64"/>
      <c r="Q245" s="64"/>
      <c r="R245" s="64"/>
      <c r="S245" s="64"/>
    </row>
    <row r="246" spans="1:19" s="70" customFormat="1">
      <c r="A246" s="139">
        <v>235</v>
      </c>
      <c r="B246" s="140"/>
      <c r="C246" s="140"/>
      <c r="D246" s="140"/>
      <c r="E246" s="142"/>
      <c r="F246" s="16" t="str">
        <f t="shared" si="41"/>
        <v/>
      </c>
      <c r="H246" s="71"/>
      <c r="I246" s="64"/>
      <c r="J246" s="371" t="str">
        <f t="shared" si="42"/>
        <v/>
      </c>
      <c r="K246" s="371" t="str">
        <f t="shared" si="43"/>
        <v/>
      </c>
      <c r="L246" s="371" t="str">
        <f t="shared" si="44"/>
        <v/>
      </c>
      <c r="M246" s="371" t="str">
        <f t="shared" si="45"/>
        <v/>
      </c>
      <c r="N246" s="371" t="str">
        <f t="shared" si="46"/>
        <v/>
      </c>
      <c r="O246" s="371" t="str">
        <f t="shared" si="47"/>
        <v/>
      </c>
      <c r="P246" s="64"/>
      <c r="Q246" s="64"/>
      <c r="R246" s="64"/>
      <c r="S246" s="64"/>
    </row>
    <row r="247" spans="1:19" s="70" customFormat="1">
      <c r="A247" s="139">
        <v>236</v>
      </c>
      <c r="B247" s="140"/>
      <c r="C247" s="140"/>
      <c r="D247" s="140"/>
      <c r="E247" s="142"/>
      <c r="F247" s="16" t="str">
        <f t="shared" si="41"/>
        <v/>
      </c>
      <c r="H247" s="71"/>
      <c r="I247" s="64"/>
      <c r="J247" s="371" t="str">
        <f t="shared" si="42"/>
        <v/>
      </c>
      <c r="K247" s="371" t="str">
        <f t="shared" si="43"/>
        <v/>
      </c>
      <c r="L247" s="371" t="str">
        <f t="shared" si="44"/>
        <v/>
      </c>
      <c r="M247" s="371" t="str">
        <f t="shared" si="45"/>
        <v/>
      </c>
      <c r="N247" s="371" t="str">
        <f t="shared" si="46"/>
        <v/>
      </c>
      <c r="O247" s="371" t="str">
        <f t="shared" si="47"/>
        <v/>
      </c>
      <c r="P247" s="64"/>
      <c r="Q247" s="64"/>
      <c r="R247" s="64"/>
      <c r="S247" s="64"/>
    </row>
    <row r="248" spans="1:19" s="70" customFormat="1">
      <c r="A248" s="139">
        <v>237</v>
      </c>
      <c r="B248" s="140"/>
      <c r="C248" s="140"/>
      <c r="D248" s="140"/>
      <c r="E248" s="142"/>
      <c r="F248" s="16" t="str">
        <f t="shared" si="41"/>
        <v/>
      </c>
      <c r="H248" s="71"/>
      <c r="I248" s="64"/>
      <c r="J248" s="371" t="str">
        <f t="shared" si="42"/>
        <v/>
      </c>
      <c r="K248" s="371" t="str">
        <f t="shared" si="43"/>
        <v/>
      </c>
      <c r="L248" s="371" t="str">
        <f t="shared" si="44"/>
        <v/>
      </c>
      <c r="M248" s="371" t="str">
        <f t="shared" si="45"/>
        <v/>
      </c>
      <c r="N248" s="371" t="str">
        <f t="shared" si="46"/>
        <v/>
      </c>
      <c r="O248" s="371" t="str">
        <f t="shared" si="47"/>
        <v/>
      </c>
      <c r="P248" s="64"/>
      <c r="Q248" s="64"/>
      <c r="R248" s="64"/>
      <c r="S248" s="64"/>
    </row>
    <row r="249" spans="1:19" s="70" customFormat="1">
      <c r="A249" s="139">
        <v>238</v>
      </c>
      <c r="B249" s="140"/>
      <c r="C249" s="140"/>
      <c r="D249" s="140"/>
      <c r="E249" s="142"/>
      <c r="F249" s="16" t="str">
        <f t="shared" si="41"/>
        <v/>
      </c>
      <c r="H249" s="71"/>
      <c r="I249" s="64"/>
      <c r="J249" s="371" t="str">
        <f t="shared" si="42"/>
        <v/>
      </c>
      <c r="K249" s="371" t="str">
        <f t="shared" si="43"/>
        <v/>
      </c>
      <c r="L249" s="371" t="str">
        <f t="shared" si="44"/>
        <v/>
      </c>
      <c r="M249" s="371" t="str">
        <f t="shared" si="45"/>
        <v/>
      </c>
      <c r="N249" s="371" t="str">
        <f t="shared" si="46"/>
        <v/>
      </c>
      <c r="O249" s="371" t="str">
        <f t="shared" si="47"/>
        <v/>
      </c>
      <c r="P249" s="64"/>
      <c r="Q249" s="64"/>
      <c r="R249" s="64"/>
      <c r="S249" s="64"/>
    </row>
    <row r="250" spans="1:19" s="70" customFormat="1">
      <c r="A250" s="139">
        <v>239</v>
      </c>
      <c r="B250" s="140"/>
      <c r="C250" s="140"/>
      <c r="D250" s="140"/>
      <c r="E250" s="142"/>
      <c r="F250" s="16" t="str">
        <f t="shared" si="41"/>
        <v/>
      </c>
      <c r="H250" s="71"/>
      <c r="I250" s="64"/>
      <c r="J250" s="371" t="str">
        <f t="shared" si="42"/>
        <v/>
      </c>
      <c r="K250" s="371" t="str">
        <f t="shared" si="43"/>
        <v/>
      </c>
      <c r="L250" s="371" t="str">
        <f t="shared" si="44"/>
        <v/>
      </c>
      <c r="M250" s="371" t="str">
        <f t="shared" si="45"/>
        <v/>
      </c>
      <c r="N250" s="371" t="str">
        <f t="shared" si="46"/>
        <v/>
      </c>
      <c r="O250" s="371" t="str">
        <f t="shared" si="47"/>
        <v/>
      </c>
      <c r="P250" s="64"/>
      <c r="Q250" s="64"/>
      <c r="R250" s="64"/>
      <c r="S250" s="64"/>
    </row>
    <row r="251" spans="1:19" s="70" customFormat="1">
      <c r="A251" s="139">
        <v>240</v>
      </c>
      <c r="B251" s="140"/>
      <c r="C251" s="140"/>
      <c r="D251" s="140"/>
      <c r="E251" s="142"/>
      <c r="F251" s="16" t="str">
        <f t="shared" si="41"/>
        <v/>
      </c>
      <c r="H251" s="71"/>
      <c r="I251" s="64"/>
      <c r="J251" s="371" t="str">
        <f t="shared" si="42"/>
        <v/>
      </c>
      <c r="K251" s="371" t="str">
        <f t="shared" si="43"/>
        <v/>
      </c>
      <c r="L251" s="371" t="str">
        <f t="shared" si="44"/>
        <v/>
      </c>
      <c r="M251" s="371" t="str">
        <f t="shared" si="45"/>
        <v/>
      </c>
      <c r="N251" s="371" t="str">
        <f t="shared" si="46"/>
        <v/>
      </c>
      <c r="O251" s="371" t="str">
        <f t="shared" si="47"/>
        <v/>
      </c>
      <c r="P251" s="64"/>
      <c r="Q251" s="64"/>
      <c r="R251" s="64"/>
      <c r="S251" s="64"/>
    </row>
    <row r="252" spans="1:19" s="70" customFormat="1">
      <c r="A252" s="139">
        <v>241</v>
      </c>
      <c r="B252" s="140"/>
      <c r="C252" s="140"/>
      <c r="D252" s="140"/>
      <c r="E252" s="142"/>
      <c r="F252" s="16" t="str">
        <f t="shared" si="41"/>
        <v/>
      </c>
      <c r="H252" s="71"/>
      <c r="I252" s="64"/>
      <c r="J252" s="371" t="str">
        <f t="shared" si="42"/>
        <v/>
      </c>
      <c r="K252" s="371" t="str">
        <f t="shared" si="43"/>
        <v/>
      </c>
      <c r="L252" s="371" t="str">
        <f t="shared" si="44"/>
        <v/>
      </c>
      <c r="M252" s="371" t="str">
        <f t="shared" si="45"/>
        <v/>
      </c>
      <c r="N252" s="371" t="str">
        <f t="shared" si="46"/>
        <v/>
      </c>
      <c r="O252" s="371" t="str">
        <f t="shared" si="47"/>
        <v/>
      </c>
      <c r="P252" s="64"/>
      <c r="Q252" s="64"/>
      <c r="R252" s="64"/>
      <c r="S252" s="64"/>
    </row>
    <row r="253" spans="1:19" s="70" customFormat="1">
      <c r="A253" s="139">
        <v>242</v>
      </c>
      <c r="B253" s="140"/>
      <c r="C253" s="140"/>
      <c r="D253" s="140"/>
      <c r="E253" s="142"/>
      <c r="F253" s="16" t="str">
        <f t="shared" si="41"/>
        <v/>
      </c>
      <c r="H253" s="71"/>
      <c r="I253" s="64"/>
      <c r="J253" s="371" t="str">
        <f t="shared" si="42"/>
        <v/>
      </c>
      <c r="K253" s="371" t="str">
        <f t="shared" si="43"/>
        <v/>
      </c>
      <c r="L253" s="371" t="str">
        <f t="shared" si="44"/>
        <v/>
      </c>
      <c r="M253" s="371" t="str">
        <f t="shared" si="45"/>
        <v/>
      </c>
      <c r="N253" s="371" t="str">
        <f t="shared" si="46"/>
        <v/>
      </c>
      <c r="O253" s="371" t="str">
        <f t="shared" si="47"/>
        <v/>
      </c>
      <c r="P253" s="64"/>
      <c r="Q253" s="64"/>
      <c r="R253" s="64"/>
      <c r="S253" s="64"/>
    </row>
    <row r="254" spans="1:19" s="70" customFormat="1">
      <c r="A254" s="139">
        <v>243</v>
      </c>
      <c r="B254" s="140"/>
      <c r="C254" s="140"/>
      <c r="D254" s="140"/>
      <c r="E254" s="142"/>
      <c r="F254" s="16" t="str">
        <f t="shared" si="41"/>
        <v/>
      </c>
      <c r="H254" s="71"/>
      <c r="I254" s="64"/>
      <c r="J254" s="371" t="str">
        <f t="shared" si="42"/>
        <v/>
      </c>
      <c r="K254" s="371" t="str">
        <f t="shared" si="43"/>
        <v/>
      </c>
      <c r="L254" s="371" t="str">
        <f t="shared" si="44"/>
        <v/>
      </c>
      <c r="M254" s="371" t="str">
        <f t="shared" si="45"/>
        <v/>
      </c>
      <c r="N254" s="371" t="str">
        <f t="shared" si="46"/>
        <v/>
      </c>
      <c r="O254" s="371" t="str">
        <f t="shared" si="47"/>
        <v/>
      </c>
      <c r="P254" s="64"/>
      <c r="Q254" s="64"/>
      <c r="R254" s="64"/>
      <c r="S254" s="64"/>
    </row>
    <row r="255" spans="1:19" s="70" customFormat="1">
      <c r="A255" s="139">
        <v>244</v>
      </c>
      <c r="B255" s="140"/>
      <c r="C255" s="140"/>
      <c r="D255" s="140"/>
      <c r="E255" s="142"/>
      <c r="F255" s="16" t="str">
        <f t="shared" si="41"/>
        <v/>
      </c>
      <c r="H255" s="71"/>
      <c r="I255" s="64"/>
      <c r="J255" s="371" t="str">
        <f t="shared" si="42"/>
        <v/>
      </c>
      <c r="K255" s="371" t="str">
        <f t="shared" si="43"/>
        <v/>
      </c>
      <c r="L255" s="371" t="str">
        <f t="shared" si="44"/>
        <v/>
      </c>
      <c r="M255" s="371" t="str">
        <f t="shared" si="45"/>
        <v/>
      </c>
      <c r="N255" s="371" t="str">
        <f t="shared" si="46"/>
        <v/>
      </c>
      <c r="O255" s="371" t="str">
        <f t="shared" si="47"/>
        <v/>
      </c>
      <c r="P255" s="64"/>
      <c r="Q255" s="64"/>
      <c r="R255" s="64"/>
      <c r="S255" s="64"/>
    </row>
    <row r="256" spans="1:19" s="70" customFormat="1">
      <c r="A256" s="139">
        <v>245</v>
      </c>
      <c r="B256" s="140"/>
      <c r="C256" s="140"/>
      <c r="D256" s="140"/>
      <c r="E256" s="142"/>
      <c r="F256" s="16" t="str">
        <f t="shared" si="41"/>
        <v/>
      </c>
      <c r="H256" s="71"/>
      <c r="I256" s="64"/>
      <c r="J256" s="371" t="str">
        <f t="shared" si="42"/>
        <v/>
      </c>
      <c r="K256" s="371" t="str">
        <f t="shared" si="43"/>
        <v/>
      </c>
      <c r="L256" s="371" t="str">
        <f t="shared" si="44"/>
        <v/>
      </c>
      <c r="M256" s="371" t="str">
        <f t="shared" si="45"/>
        <v/>
      </c>
      <c r="N256" s="371" t="str">
        <f t="shared" si="46"/>
        <v/>
      </c>
      <c r="O256" s="371" t="str">
        <f t="shared" si="47"/>
        <v/>
      </c>
      <c r="P256" s="64"/>
      <c r="Q256" s="64"/>
      <c r="R256" s="64"/>
      <c r="S256" s="64"/>
    </row>
    <row r="257" spans="1:19" s="70" customFormat="1">
      <c r="A257" s="139">
        <v>246</v>
      </c>
      <c r="B257" s="140"/>
      <c r="C257" s="140"/>
      <c r="D257" s="140"/>
      <c r="E257" s="142"/>
      <c r="F257" s="16" t="str">
        <f t="shared" si="41"/>
        <v/>
      </c>
      <c r="H257" s="71"/>
      <c r="I257" s="64"/>
      <c r="J257" s="371" t="str">
        <f t="shared" si="42"/>
        <v/>
      </c>
      <c r="K257" s="371" t="str">
        <f t="shared" si="43"/>
        <v/>
      </c>
      <c r="L257" s="371" t="str">
        <f t="shared" si="44"/>
        <v/>
      </c>
      <c r="M257" s="371" t="str">
        <f t="shared" si="45"/>
        <v/>
      </c>
      <c r="N257" s="371" t="str">
        <f t="shared" si="46"/>
        <v/>
      </c>
      <c r="O257" s="371" t="str">
        <f t="shared" si="47"/>
        <v/>
      </c>
      <c r="P257" s="64"/>
      <c r="Q257" s="64"/>
      <c r="R257" s="64"/>
      <c r="S257" s="64"/>
    </row>
    <row r="258" spans="1:19" s="70" customFormat="1">
      <c r="A258" s="139">
        <v>247</v>
      </c>
      <c r="B258" s="140"/>
      <c r="C258" s="140"/>
      <c r="D258" s="140"/>
      <c r="E258" s="142"/>
      <c r="F258" s="16" t="str">
        <f t="shared" si="41"/>
        <v/>
      </c>
      <c r="H258" s="71"/>
      <c r="I258" s="64"/>
      <c r="J258" s="371" t="str">
        <f t="shared" si="42"/>
        <v/>
      </c>
      <c r="K258" s="371" t="str">
        <f t="shared" si="43"/>
        <v/>
      </c>
      <c r="L258" s="371" t="str">
        <f t="shared" si="44"/>
        <v/>
      </c>
      <c r="M258" s="371" t="str">
        <f t="shared" si="45"/>
        <v/>
      </c>
      <c r="N258" s="371" t="str">
        <f t="shared" si="46"/>
        <v/>
      </c>
      <c r="O258" s="371" t="str">
        <f t="shared" si="47"/>
        <v/>
      </c>
      <c r="P258" s="64"/>
      <c r="Q258" s="64"/>
      <c r="R258" s="64"/>
      <c r="S258" s="64"/>
    </row>
    <row r="259" spans="1:19" s="70" customFormat="1">
      <c r="A259" s="139">
        <v>248</v>
      </c>
      <c r="B259" s="140"/>
      <c r="C259" s="140"/>
      <c r="D259" s="140"/>
      <c r="E259" s="142"/>
      <c r="F259" s="16" t="str">
        <f t="shared" si="41"/>
        <v/>
      </c>
      <c r="H259" s="71"/>
      <c r="I259" s="64"/>
      <c r="J259" s="371" t="str">
        <f t="shared" si="42"/>
        <v/>
      </c>
      <c r="K259" s="371" t="str">
        <f t="shared" si="43"/>
        <v/>
      </c>
      <c r="L259" s="371" t="str">
        <f t="shared" si="44"/>
        <v/>
      </c>
      <c r="M259" s="371" t="str">
        <f t="shared" si="45"/>
        <v/>
      </c>
      <c r="N259" s="371" t="str">
        <f t="shared" si="46"/>
        <v/>
      </c>
      <c r="O259" s="371" t="str">
        <f t="shared" si="47"/>
        <v/>
      </c>
      <c r="P259" s="64"/>
      <c r="Q259" s="64"/>
      <c r="R259" s="64"/>
      <c r="S259" s="64"/>
    </row>
    <row r="260" spans="1:19" s="70" customFormat="1">
      <c r="A260" s="139">
        <v>249</v>
      </c>
      <c r="B260" s="140"/>
      <c r="C260" s="140"/>
      <c r="D260" s="140"/>
      <c r="E260" s="142"/>
      <c r="F260" s="16" t="str">
        <f t="shared" si="41"/>
        <v/>
      </c>
      <c r="H260" s="71"/>
      <c r="I260" s="64"/>
      <c r="J260" s="371" t="str">
        <f t="shared" si="42"/>
        <v/>
      </c>
      <c r="K260" s="371" t="str">
        <f t="shared" si="43"/>
        <v/>
      </c>
      <c r="L260" s="371" t="str">
        <f t="shared" si="44"/>
        <v/>
      </c>
      <c r="M260" s="371" t="str">
        <f t="shared" si="45"/>
        <v/>
      </c>
      <c r="N260" s="371" t="str">
        <f t="shared" si="46"/>
        <v/>
      </c>
      <c r="O260" s="371" t="str">
        <f t="shared" si="47"/>
        <v/>
      </c>
      <c r="P260" s="64"/>
      <c r="Q260" s="64"/>
      <c r="R260" s="64"/>
      <c r="S260" s="64"/>
    </row>
    <row r="261" spans="1:19" s="70" customFormat="1">
      <c r="A261" s="139">
        <v>250</v>
      </c>
      <c r="B261" s="140"/>
      <c r="C261" s="140"/>
      <c r="D261" s="140"/>
      <c r="E261" s="142"/>
      <c r="F261" s="16" t="str">
        <f t="shared" si="41"/>
        <v/>
      </c>
      <c r="H261" s="71"/>
      <c r="I261" s="64"/>
      <c r="J261" s="371" t="str">
        <f t="shared" si="42"/>
        <v/>
      </c>
      <c r="K261" s="371" t="str">
        <f t="shared" si="43"/>
        <v/>
      </c>
      <c r="L261" s="371" t="str">
        <f t="shared" si="44"/>
        <v/>
      </c>
      <c r="M261" s="371" t="str">
        <f t="shared" si="45"/>
        <v/>
      </c>
      <c r="N261" s="371" t="str">
        <f t="shared" si="46"/>
        <v/>
      </c>
      <c r="O261" s="371" t="str">
        <f t="shared" si="4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5"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sqref="A1:G21"/>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1" s="60" customFormat="1">
      <c r="A1" s="59" t="s">
        <v>228</v>
      </c>
      <c r="D1" s="61"/>
      <c r="E1" s="63"/>
      <c r="F1" s="62"/>
      <c r="G1" s="284"/>
      <c r="I1" s="63"/>
      <c r="J1" s="63"/>
    </row>
    <row r="2" spans="1:11" s="60" customFormat="1">
      <c r="A2" s="339" t="str">
        <f>IF(ISBLANK(facultate), IF(ISBLANK(departament),"","Departament " &amp; departament), "Facultatea " &amp; facultate)</f>
        <v>Facultatea Construcții</v>
      </c>
      <c r="D2" s="61"/>
      <c r="E2" s="63"/>
      <c r="F2" s="62"/>
      <c r="G2" s="284"/>
      <c r="I2" s="63"/>
      <c r="J2" s="63"/>
    </row>
    <row r="3" spans="1:11" s="60" customFormat="1">
      <c r="A3" s="339" t="str">
        <f>IF(ISBLANK(departament),"","Departamentul " &amp; departament)</f>
        <v>Departamentul Căi de Comunicație Terestre, Fundații și Cadastru</v>
      </c>
      <c r="D3" s="61"/>
      <c r="E3" s="63"/>
      <c r="F3" s="62"/>
      <c r="G3" s="284"/>
      <c r="I3" s="63"/>
      <c r="J3" s="63"/>
    </row>
    <row r="4" spans="1:11">
      <c r="A4" s="527" t="s">
        <v>583</v>
      </c>
      <c r="B4" s="527"/>
      <c r="C4" s="527"/>
      <c r="D4" s="527"/>
      <c r="E4" s="527"/>
      <c r="F4" s="527"/>
      <c r="G4" s="527"/>
    </row>
    <row r="5" spans="1:11">
      <c r="A5" s="527" t="s">
        <v>803</v>
      </c>
      <c r="B5" s="527"/>
      <c r="C5" s="527"/>
      <c r="D5" s="527"/>
      <c r="E5" s="527"/>
      <c r="F5" s="221"/>
    </row>
    <row r="6" spans="1:11" ht="13.5" customHeight="1">
      <c r="D6" s="64"/>
      <c r="E6" s="340" t="str">
        <f>CONCATENATE(functie," ",nume_candidat)</f>
        <v>Profesor Ciutina Adrian</v>
      </c>
      <c r="I6" s="340"/>
      <c r="J6" s="340"/>
    </row>
    <row r="7" spans="1:11" ht="18.75" customHeight="1">
      <c r="A7" s="525" t="s">
        <v>93</v>
      </c>
      <c r="B7" s="525" t="s">
        <v>623</v>
      </c>
      <c r="C7" s="525" t="s">
        <v>590</v>
      </c>
      <c r="D7" s="535" t="s">
        <v>2</v>
      </c>
      <c r="E7" s="525" t="s">
        <v>289</v>
      </c>
      <c r="F7" s="525" t="s">
        <v>4</v>
      </c>
      <c r="G7" s="546" t="s">
        <v>286</v>
      </c>
      <c r="H7" s="532" t="s">
        <v>296</v>
      </c>
      <c r="I7" s="525" t="s">
        <v>625</v>
      </c>
      <c r="J7" s="525" t="s">
        <v>207</v>
      </c>
    </row>
    <row r="8" spans="1:11" ht="18.75" customHeight="1">
      <c r="A8" s="542"/>
      <c r="B8" s="542"/>
      <c r="C8" s="542"/>
      <c r="D8" s="536"/>
      <c r="E8" s="542"/>
      <c r="F8" s="542"/>
      <c r="G8" s="547"/>
      <c r="H8" s="532"/>
      <c r="I8" s="542"/>
      <c r="J8" s="542"/>
    </row>
    <row r="9" spans="1:11" ht="18.75" customHeight="1">
      <c r="A9" s="542"/>
      <c r="B9" s="542"/>
      <c r="C9" s="542"/>
      <c r="D9" s="536"/>
      <c r="E9" s="526"/>
      <c r="F9" s="526"/>
      <c r="G9" s="547"/>
      <c r="H9" s="532"/>
      <c r="I9" s="526"/>
      <c r="J9" s="526"/>
    </row>
    <row r="10" spans="1:11" ht="18.75" customHeight="1">
      <c r="A10" s="526"/>
      <c r="B10" s="526"/>
      <c r="C10" s="526"/>
      <c r="D10" s="537"/>
      <c r="E10" s="341" t="str">
        <f>CONCATENATE("ultimii ",durata_evaluare," ani")</f>
        <v>ultimii 5 ani</v>
      </c>
      <c r="F10" s="341" t="str">
        <f>CONCATENATE("ultimii                                  ",durata_evaluare," ani")</f>
        <v>ultimii                                  5 ani</v>
      </c>
      <c r="G10" s="548"/>
      <c r="H10" s="532"/>
      <c r="I10" s="421" t="str">
        <f>CONCATENATE("ultimii ",durata_evaluare," ani")</f>
        <v>ultimii 5 ani</v>
      </c>
      <c r="J10" s="421" t="str">
        <f>CONCATENATE("ultimii ",durata_evaluare," ani")</f>
        <v>ultimii 5 ani</v>
      </c>
    </row>
    <row r="11" spans="1:11">
      <c r="A11" s="86"/>
      <c r="B11" s="65"/>
      <c r="C11" s="65"/>
      <c r="D11" s="30"/>
      <c r="E11" s="144">
        <f>SUMIF(E12:E1012,"&gt;0")</f>
        <v>100</v>
      </c>
      <c r="F11" s="4">
        <f>SUMIF(F12:F1110,"&gt;0")</f>
        <v>10</v>
      </c>
      <c r="G11" s="293"/>
      <c r="I11" s="144">
        <f>SUMIF(I12:I1110,"&gt;0")</f>
        <v>0</v>
      </c>
      <c r="J11" s="144">
        <f>SUMIF(J12:J1110,"&gt;0")</f>
        <v>100</v>
      </c>
    </row>
    <row r="12" spans="1:11">
      <c r="A12" s="37">
        <v>1</v>
      </c>
      <c r="B12" s="369" t="s">
        <v>804</v>
      </c>
      <c r="C12" s="369" t="s">
        <v>207</v>
      </c>
      <c r="D12" s="495">
        <v>2016</v>
      </c>
      <c r="E12" s="16">
        <f t="shared" ref="E12:E75" si="0">IF(OR($B12="",,$D12&lt;an_initial,$D12&gt;an_final),"",F12*(HLOOKUP(C12,iii9punctaje,2,FALSE)))</f>
        <v>10</v>
      </c>
      <c r="F12" s="58">
        <f t="shared" ref="F12:F43" si="1">IF(OR($B12="",,$D12="",$D12&gt;an_final),"",IF($D12&gt;=an_initial,1,""))</f>
        <v>1</v>
      </c>
      <c r="G12" s="342" t="b">
        <f t="shared" ref="G12:G75" si="2">IF(nume_candidat="",FALSE,ISNUMBER(SEARCH(nume_candidat,$B12)))</f>
        <v>0</v>
      </c>
      <c r="H12" s="343">
        <f t="shared" ref="H12:H43" si="3">LEN(B12)-LEN(SUBSTITUTE(B12,",",""))+1</f>
        <v>1</v>
      </c>
      <c r="I12" s="371">
        <f t="shared" ref="I12:I75" si="4">IF(OR($B12="",,$D12&lt;an_initial,$D12&gt;an_final),"",F12*(HLOOKUP(C12,iii9punctaje,2,FALSE))*COUNTIF(C12,$I$7))</f>
        <v>0</v>
      </c>
      <c r="J12" s="371">
        <f t="shared" ref="J12:J75" si="5">IF(OR($B12="",,$D12&lt;an_initial,$D12&gt;an_final),"",F12*(HLOOKUP(C12,iii9punctaje,2,FALSE))*COUNTIF(C12,$J$7))</f>
        <v>10</v>
      </c>
      <c r="K12" s="64" t="s">
        <v>1227</v>
      </c>
    </row>
    <row r="13" spans="1:11">
      <c r="A13" s="37">
        <v>2</v>
      </c>
      <c r="B13" s="7" t="s">
        <v>804</v>
      </c>
      <c r="C13" s="7" t="s">
        <v>207</v>
      </c>
      <c r="D13" s="215">
        <v>2017</v>
      </c>
      <c r="E13" s="16">
        <f t="shared" si="0"/>
        <v>10</v>
      </c>
      <c r="F13" s="58">
        <f t="shared" si="1"/>
        <v>1</v>
      </c>
      <c r="G13" s="342" t="b">
        <f t="shared" si="2"/>
        <v>0</v>
      </c>
      <c r="H13" s="343">
        <f t="shared" si="3"/>
        <v>1</v>
      </c>
      <c r="I13" s="371">
        <f t="shared" si="4"/>
        <v>0</v>
      </c>
      <c r="J13" s="371">
        <f t="shared" si="5"/>
        <v>10</v>
      </c>
    </row>
    <row r="14" spans="1:11">
      <c r="A14" s="37">
        <v>3</v>
      </c>
      <c r="B14" s="369" t="s">
        <v>804</v>
      </c>
      <c r="C14" s="369" t="s">
        <v>207</v>
      </c>
      <c r="D14" s="495">
        <v>2018</v>
      </c>
      <c r="E14" s="16">
        <f t="shared" si="0"/>
        <v>10</v>
      </c>
      <c r="F14" s="58">
        <f t="shared" si="1"/>
        <v>1</v>
      </c>
      <c r="G14" s="342" t="b">
        <f t="shared" si="2"/>
        <v>0</v>
      </c>
      <c r="H14" s="343">
        <f t="shared" si="3"/>
        <v>1</v>
      </c>
      <c r="I14" s="371">
        <f t="shared" si="4"/>
        <v>0</v>
      </c>
      <c r="J14" s="371">
        <f t="shared" si="5"/>
        <v>10</v>
      </c>
    </row>
    <row r="15" spans="1:11">
      <c r="A15" s="37">
        <v>4</v>
      </c>
      <c r="B15" s="369" t="s">
        <v>804</v>
      </c>
      <c r="C15" s="369" t="s">
        <v>207</v>
      </c>
      <c r="D15" s="495">
        <v>2019</v>
      </c>
      <c r="E15" s="16">
        <f t="shared" si="0"/>
        <v>10</v>
      </c>
      <c r="F15" s="58">
        <f t="shared" si="1"/>
        <v>1</v>
      </c>
      <c r="G15" s="342" t="b">
        <f t="shared" si="2"/>
        <v>0</v>
      </c>
      <c r="H15" s="343">
        <f t="shared" si="3"/>
        <v>1</v>
      </c>
      <c r="I15" s="371">
        <f t="shared" si="4"/>
        <v>0</v>
      </c>
      <c r="J15" s="371">
        <f t="shared" si="5"/>
        <v>10</v>
      </c>
    </row>
    <row r="16" spans="1:11">
      <c r="A16" s="37">
        <v>5</v>
      </c>
      <c r="B16" s="369" t="s">
        <v>804</v>
      </c>
      <c r="C16" s="369" t="s">
        <v>207</v>
      </c>
      <c r="D16" s="495">
        <v>2020</v>
      </c>
      <c r="E16" s="16">
        <f t="shared" si="0"/>
        <v>10</v>
      </c>
      <c r="F16" s="58">
        <f t="shared" si="1"/>
        <v>1</v>
      </c>
      <c r="G16" s="342" t="b">
        <f t="shared" si="2"/>
        <v>0</v>
      </c>
      <c r="H16" s="343">
        <f t="shared" si="3"/>
        <v>1</v>
      </c>
      <c r="I16" s="371">
        <f t="shared" si="4"/>
        <v>0</v>
      </c>
      <c r="J16" s="371">
        <f t="shared" si="5"/>
        <v>10</v>
      </c>
    </row>
    <row r="17" spans="1:11">
      <c r="A17" s="37">
        <v>6</v>
      </c>
      <c r="B17" s="369" t="s">
        <v>1150</v>
      </c>
      <c r="C17" s="369" t="s">
        <v>207</v>
      </c>
      <c r="D17" s="495">
        <v>2016</v>
      </c>
      <c r="E17" s="16">
        <f t="shared" si="0"/>
        <v>10</v>
      </c>
      <c r="F17" s="58">
        <f t="shared" si="1"/>
        <v>1</v>
      </c>
      <c r="G17" s="342" t="b">
        <f t="shared" si="2"/>
        <v>0</v>
      </c>
      <c r="H17" s="343">
        <f t="shared" si="3"/>
        <v>1</v>
      </c>
      <c r="I17" s="371">
        <f t="shared" si="4"/>
        <v>0</v>
      </c>
      <c r="J17" s="371">
        <f t="shared" si="5"/>
        <v>10</v>
      </c>
      <c r="K17" s="64" t="s">
        <v>1228</v>
      </c>
    </row>
    <row r="18" spans="1:11">
      <c r="A18" s="37">
        <v>7</v>
      </c>
      <c r="B18" s="369" t="s">
        <v>1150</v>
      </c>
      <c r="C18" s="369" t="s">
        <v>207</v>
      </c>
      <c r="D18" s="495">
        <v>2017</v>
      </c>
      <c r="E18" s="16">
        <f t="shared" si="0"/>
        <v>10</v>
      </c>
      <c r="F18" s="58">
        <f t="shared" si="1"/>
        <v>1</v>
      </c>
      <c r="G18" s="342" t="b">
        <f t="shared" si="2"/>
        <v>0</v>
      </c>
      <c r="H18" s="343">
        <f t="shared" si="3"/>
        <v>1</v>
      </c>
      <c r="I18" s="371">
        <f t="shared" si="4"/>
        <v>0</v>
      </c>
      <c r="J18" s="371">
        <f t="shared" si="5"/>
        <v>10</v>
      </c>
    </row>
    <row r="19" spans="1:11">
      <c r="A19" s="37">
        <v>8</v>
      </c>
      <c r="B19" s="369" t="s">
        <v>1150</v>
      </c>
      <c r="C19" s="369" t="s">
        <v>207</v>
      </c>
      <c r="D19" s="495">
        <v>2018</v>
      </c>
      <c r="E19" s="16">
        <f t="shared" si="0"/>
        <v>10</v>
      </c>
      <c r="F19" s="58">
        <f t="shared" si="1"/>
        <v>1</v>
      </c>
      <c r="G19" s="342" t="b">
        <f t="shared" si="2"/>
        <v>0</v>
      </c>
      <c r="H19" s="343">
        <f t="shared" si="3"/>
        <v>1</v>
      </c>
      <c r="I19" s="371">
        <f t="shared" si="4"/>
        <v>0</v>
      </c>
      <c r="J19" s="371">
        <f t="shared" si="5"/>
        <v>10</v>
      </c>
    </row>
    <row r="20" spans="1:11">
      <c r="A20" s="37">
        <v>9</v>
      </c>
      <c r="B20" s="369" t="s">
        <v>1150</v>
      </c>
      <c r="C20" s="369" t="s">
        <v>207</v>
      </c>
      <c r="D20" s="495">
        <v>2019</v>
      </c>
      <c r="E20" s="16">
        <f t="shared" si="0"/>
        <v>10</v>
      </c>
      <c r="F20" s="58">
        <f t="shared" si="1"/>
        <v>1</v>
      </c>
      <c r="G20" s="342" t="b">
        <f t="shared" si="2"/>
        <v>0</v>
      </c>
      <c r="H20" s="343">
        <f t="shared" si="3"/>
        <v>1</v>
      </c>
      <c r="I20" s="371">
        <f t="shared" si="4"/>
        <v>0</v>
      </c>
      <c r="J20" s="371">
        <f t="shared" si="5"/>
        <v>10</v>
      </c>
    </row>
    <row r="21" spans="1:11">
      <c r="A21" s="37">
        <v>10</v>
      </c>
      <c r="B21" s="369" t="s">
        <v>1150</v>
      </c>
      <c r="C21" s="369" t="s">
        <v>207</v>
      </c>
      <c r="D21" s="495">
        <v>2020</v>
      </c>
      <c r="E21" s="16">
        <f t="shared" si="0"/>
        <v>10</v>
      </c>
      <c r="F21" s="58">
        <f t="shared" si="1"/>
        <v>1</v>
      </c>
      <c r="G21" s="342" t="b">
        <f t="shared" si="2"/>
        <v>0</v>
      </c>
      <c r="H21" s="343">
        <f t="shared" si="3"/>
        <v>1</v>
      </c>
      <c r="I21" s="371">
        <f t="shared" si="4"/>
        <v>0</v>
      </c>
      <c r="J21" s="371">
        <f t="shared" si="5"/>
        <v>10</v>
      </c>
      <c r="K21" s="64" t="s">
        <v>1229</v>
      </c>
    </row>
    <row r="22" spans="1:11">
      <c r="A22" s="37">
        <v>11</v>
      </c>
      <c r="B22" s="6"/>
      <c r="C22" s="6"/>
      <c r="D22" s="211"/>
      <c r="E22" s="16" t="str">
        <f t="shared" si="0"/>
        <v/>
      </c>
      <c r="F22" s="58" t="str">
        <f t="shared" si="1"/>
        <v/>
      </c>
      <c r="G22" s="342" t="b">
        <f t="shared" si="2"/>
        <v>0</v>
      </c>
      <c r="H22" s="343">
        <f t="shared" si="3"/>
        <v>1</v>
      </c>
      <c r="I22" s="371" t="str">
        <f t="shared" si="4"/>
        <v/>
      </c>
      <c r="J22" s="371" t="str">
        <f t="shared" si="5"/>
        <v/>
      </c>
    </row>
    <row r="23" spans="1:11">
      <c r="A23" s="37">
        <v>12</v>
      </c>
      <c r="B23" s="6"/>
      <c r="C23" s="6"/>
      <c r="D23" s="211"/>
      <c r="E23" s="16" t="str">
        <f t="shared" si="0"/>
        <v/>
      </c>
      <c r="F23" s="58" t="str">
        <f t="shared" si="1"/>
        <v/>
      </c>
      <c r="G23" s="342" t="b">
        <f t="shared" si="2"/>
        <v>0</v>
      </c>
      <c r="H23" s="343">
        <f t="shared" si="3"/>
        <v>1</v>
      </c>
      <c r="I23" s="371" t="str">
        <f t="shared" si="4"/>
        <v/>
      </c>
      <c r="J23" s="371" t="str">
        <f t="shared" si="5"/>
        <v/>
      </c>
    </row>
    <row r="24" spans="1:11">
      <c r="A24" s="37">
        <v>13</v>
      </c>
      <c r="B24" s="6"/>
      <c r="C24" s="6"/>
      <c r="D24" s="211"/>
      <c r="E24" s="16" t="str">
        <f t="shared" si="0"/>
        <v/>
      </c>
      <c r="F24" s="58" t="str">
        <f t="shared" si="1"/>
        <v/>
      </c>
      <c r="G24" s="342" t="b">
        <f t="shared" si="2"/>
        <v>0</v>
      </c>
      <c r="H24" s="343">
        <f t="shared" si="3"/>
        <v>1</v>
      </c>
      <c r="I24" s="371" t="str">
        <f t="shared" si="4"/>
        <v/>
      </c>
      <c r="J24" s="371" t="str">
        <f t="shared" si="5"/>
        <v/>
      </c>
    </row>
    <row r="25" spans="1:11">
      <c r="A25" s="37">
        <v>14</v>
      </c>
      <c r="B25" s="6"/>
      <c r="C25" s="6"/>
      <c r="D25" s="211"/>
      <c r="E25" s="16" t="str">
        <f t="shared" si="0"/>
        <v/>
      </c>
      <c r="F25" s="58" t="str">
        <f t="shared" si="1"/>
        <v/>
      </c>
      <c r="G25" s="342" t="b">
        <f t="shared" si="2"/>
        <v>0</v>
      </c>
      <c r="H25" s="343">
        <f t="shared" si="3"/>
        <v>1</v>
      </c>
      <c r="I25" s="371" t="str">
        <f t="shared" si="4"/>
        <v/>
      </c>
      <c r="J25" s="371" t="str">
        <f t="shared" si="5"/>
        <v/>
      </c>
    </row>
    <row r="26" spans="1:11">
      <c r="A26" s="37">
        <v>15</v>
      </c>
      <c r="B26" s="6"/>
      <c r="C26" s="6"/>
      <c r="D26" s="211"/>
      <c r="E26" s="16" t="str">
        <f t="shared" si="0"/>
        <v/>
      </c>
      <c r="F26" s="58" t="str">
        <f t="shared" si="1"/>
        <v/>
      </c>
      <c r="G26" s="342" t="b">
        <f t="shared" si="2"/>
        <v>0</v>
      </c>
      <c r="H26" s="343">
        <f t="shared" si="3"/>
        <v>1</v>
      </c>
      <c r="I26" s="371" t="str">
        <f t="shared" si="4"/>
        <v/>
      </c>
      <c r="J26" s="371" t="str">
        <f t="shared" si="5"/>
        <v/>
      </c>
    </row>
    <row r="27" spans="1:11">
      <c r="A27" s="37">
        <v>16</v>
      </c>
      <c r="B27" s="6"/>
      <c r="C27" s="6"/>
      <c r="D27" s="211"/>
      <c r="E27" s="16" t="str">
        <f t="shared" si="0"/>
        <v/>
      </c>
      <c r="F27" s="58" t="str">
        <f t="shared" si="1"/>
        <v/>
      </c>
      <c r="G27" s="342" t="b">
        <f t="shared" si="2"/>
        <v>0</v>
      </c>
      <c r="H27" s="343">
        <f t="shared" si="3"/>
        <v>1</v>
      </c>
      <c r="I27" s="371" t="str">
        <f t="shared" si="4"/>
        <v/>
      </c>
      <c r="J27" s="371" t="str">
        <f t="shared" si="5"/>
        <v/>
      </c>
    </row>
    <row r="28" spans="1:11">
      <c r="A28" s="37">
        <v>17</v>
      </c>
      <c r="B28" s="6"/>
      <c r="C28" s="6"/>
      <c r="D28" s="211"/>
      <c r="E28" s="16" t="str">
        <f t="shared" si="0"/>
        <v/>
      </c>
      <c r="F28" s="58" t="str">
        <f t="shared" si="1"/>
        <v/>
      </c>
      <c r="G28" s="342" t="b">
        <f t="shared" si="2"/>
        <v>0</v>
      </c>
      <c r="H28" s="343">
        <f t="shared" si="3"/>
        <v>1</v>
      </c>
      <c r="I28" s="371" t="str">
        <f t="shared" si="4"/>
        <v/>
      </c>
      <c r="J28" s="371" t="str">
        <f t="shared" si="5"/>
        <v/>
      </c>
    </row>
    <row r="29" spans="1:11">
      <c r="A29" s="37">
        <v>18</v>
      </c>
      <c r="B29" s="6"/>
      <c r="C29" s="6"/>
      <c r="D29" s="211"/>
      <c r="E29" s="16" t="str">
        <f t="shared" si="0"/>
        <v/>
      </c>
      <c r="F29" s="58" t="str">
        <f t="shared" si="1"/>
        <v/>
      </c>
      <c r="G29" s="342" t="b">
        <f t="shared" si="2"/>
        <v>0</v>
      </c>
      <c r="H29" s="343">
        <f t="shared" si="3"/>
        <v>1</v>
      </c>
      <c r="I29" s="371" t="str">
        <f t="shared" si="4"/>
        <v/>
      </c>
      <c r="J29" s="371" t="str">
        <f t="shared" si="5"/>
        <v/>
      </c>
    </row>
    <row r="30" spans="1:11">
      <c r="A30" s="37">
        <v>19</v>
      </c>
      <c r="B30" s="6"/>
      <c r="C30" s="6"/>
      <c r="D30" s="211"/>
      <c r="E30" s="16" t="str">
        <f t="shared" si="0"/>
        <v/>
      </c>
      <c r="F30" s="58" t="str">
        <f t="shared" si="1"/>
        <v/>
      </c>
      <c r="G30" s="342" t="b">
        <f t="shared" si="2"/>
        <v>0</v>
      </c>
      <c r="H30" s="343">
        <f t="shared" si="3"/>
        <v>1</v>
      </c>
      <c r="I30" s="371" t="str">
        <f t="shared" si="4"/>
        <v/>
      </c>
      <c r="J30" s="371" t="str">
        <f t="shared" si="5"/>
        <v/>
      </c>
    </row>
    <row r="31" spans="1:11">
      <c r="A31" s="37">
        <v>20</v>
      </c>
      <c r="B31" s="6"/>
      <c r="C31" s="6"/>
      <c r="D31" s="211"/>
      <c r="E31" s="16" t="str">
        <f t="shared" si="0"/>
        <v/>
      </c>
      <c r="F31" s="58" t="str">
        <f t="shared" si="1"/>
        <v/>
      </c>
      <c r="G31" s="342" t="b">
        <f t="shared" si="2"/>
        <v>0</v>
      </c>
      <c r="H31" s="343">
        <f t="shared" si="3"/>
        <v>1</v>
      </c>
      <c r="I31" s="371" t="str">
        <f t="shared" si="4"/>
        <v/>
      </c>
      <c r="J31" s="371" t="str">
        <f t="shared" si="5"/>
        <v/>
      </c>
    </row>
    <row r="32" spans="1:11">
      <c r="A32" s="37">
        <v>21</v>
      </c>
      <c r="B32" s="6"/>
      <c r="C32" s="6"/>
      <c r="D32" s="211"/>
      <c r="E32" s="16" t="str">
        <f t="shared" si="0"/>
        <v/>
      </c>
      <c r="F32" s="58" t="str">
        <f t="shared" si="1"/>
        <v/>
      </c>
      <c r="G32" s="342" t="b">
        <f t="shared" si="2"/>
        <v>0</v>
      </c>
      <c r="H32" s="343">
        <f t="shared" si="3"/>
        <v>1</v>
      </c>
      <c r="I32" s="371" t="str">
        <f t="shared" si="4"/>
        <v/>
      </c>
      <c r="J32" s="371" t="str">
        <f t="shared" si="5"/>
        <v/>
      </c>
    </row>
    <row r="33" spans="1:10">
      <c r="A33" s="37">
        <v>22</v>
      </c>
      <c r="B33" s="6"/>
      <c r="C33" s="6"/>
      <c r="D33" s="211"/>
      <c r="E33" s="16" t="str">
        <f t="shared" si="0"/>
        <v/>
      </c>
      <c r="F33" s="58" t="str">
        <f t="shared" si="1"/>
        <v/>
      </c>
      <c r="G33" s="342" t="b">
        <f t="shared" si="2"/>
        <v>0</v>
      </c>
      <c r="H33" s="343">
        <f t="shared" si="3"/>
        <v>1</v>
      </c>
      <c r="I33" s="371" t="str">
        <f t="shared" si="4"/>
        <v/>
      </c>
      <c r="J33" s="371" t="str">
        <f t="shared" si="5"/>
        <v/>
      </c>
    </row>
    <row r="34" spans="1:10">
      <c r="A34" s="37">
        <v>23</v>
      </c>
      <c r="B34" s="6"/>
      <c r="C34" s="6"/>
      <c r="D34" s="211"/>
      <c r="E34" s="16" t="str">
        <f t="shared" si="0"/>
        <v/>
      </c>
      <c r="F34" s="58" t="str">
        <f t="shared" si="1"/>
        <v/>
      </c>
      <c r="G34" s="342" t="b">
        <f t="shared" si="2"/>
        <v>0</v>
      </c>
      <c r="H34" s="343">
        <f t="shared" si="3"/>
        <v>1</v>
      </c>
      <c r="I34" s="371" t="str">
        <f t="shared" si="4"/>
        <v/>
      </c>
      <c r="J34" s="371" t="str">
        <f t="shared" si="5"/>
        <v/>
      </c>
    </row>
    <row r="35" spans="1:10">
      <c r="A35" s="37">
        <v>24</v>
      </c>
      <c r="B35" s="6"/>
      <c r="C35" s="6"/>
      <c r="D35" s="211"/>
      <c r="E35" s="16" t="str">
        <f t="shared" si="0"/>
        <v/>
      </c>
      <c r="F35" s="58" t="str">
        <f t="shared" si="1"/>
        <v/>
      </c>
      <c r="G35" s="342" t="b">
        <f t="shared" si="2"/>
        <v>0</v>
      </c>
      <c r="H35" s="343">
        <f t="shared" si="3"/>
        <v>1</v>
      </c>
      <c r="I35" s="371" t="str">
        <f t="shared" si="4"/>
        <v/>
      </c>
      <c r="J35" s="371" t="str">
        <f t="shared" si="5"/>
        <v/>
      </c>
    </row>
    <row r="36" spans="1:10">
      <c r="A36" s="37">
        <v>25</v>
      </c>
      <c r="B36" s="6"/>
      <c r="C36" s="6"/>
      <c r="D36" s="211"/>
      <c r="E36" s="16" t="str">
        <f t="shared" si="0"/>
        <v/>
      </c>
      <c r="F36" s="58" t="str">
        <f t="shared" si="1"/>
        <v/>
      </c>
      <c r="G36" s="342" t="b">
        <f t="shared" si="2"/>
        <v>0</v>
      </c>
      <c r="H36" s="343">
        <f t="shared" si="3"/>
        <v>1</v>
      </c>
      <c r="I36" s="371" t="str">
        <f t="shared" si="4"/>
        <v/>
      </c>
      <c r="J36" s="371" t="str">
        <f t="shared" si="5"/>
        <v/>
      </c>
    </row>
    <row r="37" spans="1:10">
      <c r="A37" s="37">
        <v>26</v>
      </c>
      <c r="B37" s="6"/>
      <c r="C37" s="6"/>
      <c r="D37" s="211"/>
      <c r="E37" s="16" t="str">
        <f t="shared" si="0"/>
        <v/>
      </c>
      <c r="F37" s="58" t="str">
        <f t="shared" si="1"/>
        <v/>
      </c>
      <c r="G37" s="342" t="b">
        <f t="shared" si="2"/>
        <v>0</v>
      </c>
      <c r="H37" s="343">
        <f t="shared" si="3"/>
        <v>1</v>
      </c>
      <c r="I37" s="371" t="str">
        <f t="shared" si="4"/>
        <v/>
      </c>
      <c r="J37" s="371" t="str">
        <f t="shared" si="5"/>
        <v/>
      </c>
    </row>
    <row r="38" spans="1:10">
      <c r="A38" s="37">
        <v>27</v>
      </c>
      <c r="B38" s="6"/>
      <c r="C38" s="6"/>
      <c r="D38" s="211"/>
      <c r="E38" s="16" t="str">
        <f t="shared" si="0"/>
        <v/>
      </c>
      <c r="F38" s="58" t="str">
        <f t="shared" si="1"/>
        <v/>
      </c>
      <c r="G38" s="342" t="b">
        <f t="shared" si="2"/>
        <v>0</v>
      </c>
      <c r="H38" s="343">
        <f t="shared" si="3"/>
        <v>1</v>
      </c>
      <c r="I38" s="371" t="str">
        <f t="shared" si="4"/>
        <v/>
      </c>
      <c r="J38" s="371" t="str">
        <f t="shared" si="5"/>
        <v/>
      </c>
    </row>
    <row r="39" spans="1:10">
      <c r="A39" s="37">
        <v>28</v>
      </c>
      <c r="B39" s="6"/>
      <c r="C39" s="6"/>
      <c r="D39" s="211"/>
      <c r="E39" s="16" t="str">
        <f t="shared" si="0"/>
        <v/>
      </c>
      <c r="F39" s="58" t="str">
        <f t="shared" si="1"/>
        <v/>
      </c>
      <c r="G39" s="342" t="b">
        <f t="shared" si="2"/>
        <v>0</v>
      </c>
      <c r="H39" s="343">
        <f t="shared" si="3"/>
        <v>1</v>
      </c>
      <c r="I39" s="371" t="str">
        <f t="shared" si="4"/>
        <v/>
      </c>
      <c r="J39" s="371" t="str">
        <f t="shared" si="5"/>
        <v/>
      </c>
    </row>
    <row r="40" spans="1:10">
      <c r="A40" s="37">
        <v>29</v>
      </c>
      <c r="B40" s="6"/>
      <c r="C40" s="6"/>
      <c r="D40" s="211"/>
      <c r="E40" s="16" t="str">
        <f t="shared" si="0"/>
        <v/>
      </c>
      <c r="F40" s="58" t="str">
        <f t="shared" si="1"/>
        <v/>
      </c>
      <c r="G40" s="342" t="b">
        <f t="shared" si="2"/>
        <v>0</v>
      </c>
      <c r="H40" s="343">
        <f t="shared" si="3"/>
        <v>1</v>
      </c>
      <c r="I40" s="371" t="str">
        <f t="shared" si="4"/>
        <v/>
      </c>
      <c r="J40" s="371" t="str">
        <f t="shared" si="5"/>
        <v/>
      </c>
    </row>
    <row r="41" spans="1:10">
      <c r="A41" s="37">
        <v>30</v>
      </c>
      <c r="B41" s="6"/>
      <c r="C41" s="6"/>
      <c r="D41" s="211"/>
      <c r="E41" s="16" t="str">
        <f t="shared" si="0"/>
        <v/>
      </c>
      <c r="F41" s="58" t="str">
        <f t="shared" si="1"/>
        <v/>
      </c>
      <c r="G41" s="342" t="b">
        <f t="shared" si="2"/>
        <v>0</v>
      </c>
      <c r="H41" s="343">
        <f t="shared" si="3"/>
        <v>1</v>
      </c>
      <c r="I41" s="371" t="str">
        <f t="shared" si="4"/>
        <v/>
      </c>
      <c r="J41" s="371" t="str">
        <f t="shared" si="5"/>
        <v/>
      </c>
    </row>
    <row r="42" spans="1:10">
      <c r="A42" s="37">
        <v>31</v>
      </c>
      <c r="B42" s="6"/>
      <c r="C42" s="6"/>
      <c r="D42" s="211"/>
      <c r="E42" s="16" t="str">
        <f t="shared" si="0"/>
        <v/>
      </c>
      <c r="F42" s="58" t="str">
        <f t="shared" si="1"/>
        <v/>
      </c>
      <c r="G42" s="342" t="b">
        <f t="shared" si="2"/>
        <v>0</v>
      </c>
      <c r="H42" s="343">
        <f t="shared" si="3"/>
        <v>1</v>
      </c>
      <c r="I42" s="371" t="str">
        <f t="shared" si="4"/>
        <v/>
      </c>
      <c r="J42" s="371" t="str">
        <f t="shared" si="5"/>
        <v/>
      </c>
    </row>
    <row r="43" spans="1:10">
      <c r="A43" s="37">
        <v>32</v>
      </c>
      <c r="B43" s="6"/>
      <c r="C43" s="6"/>
      <c r="D43" s="211"/>
      <c r="E43" s="16" t="str">
        <f t="shared" si="0"/>
        <v/>
      </c>
      <c r="F43" s="58" t="str">
        <f t="shared" si="1"/>
        <v/>
      </c>
      <c r="G43" s="342" t="b">
        <f t="shared" si="2"/>
        <v>0</v>
      </c>
      <c r="H43" s="343">
        <f t="shared" si="3"/>
        <v>1</v>
      </c>
      <c r="I43" s="371" t="str">
        <f t="shared" si="4"/>
        <v/>
      </c>
      <c r="J43" s="371" t="str">
        <f t="shared" si="5"/>
        <v/>
      </c>
    </row>
    <row r="44" spans="1:10">
      <c r="A44" s="37">
        <v>33</v>
      </c>
      <c r="B44" s="6"/>
      <c r="C44" s="6"/>
      <c r="D44" s="211"/>
      <c r="E44" s="16" t="str">
        <f t="shared" si="0"/>
        <v/>
      </c>
      <c r="F44" s="58" t="str">
        <f t="shared" ref="F44:F75" si="6">IF(OR($B44="",,$D44="",$D44&gt;an_final),"",IF($D44&gt;=an_initial,1,""))</f>
        <v/>
      </c>
      <c r="G44" s="342" t="b">
        <f t="shared" si="2"/>
        <v>0</v>
      </c>
      <c r="H44" s="343">
        <f t="shared" ref="H44:H75" si="7">LEN(B44)-LEN(SUBSTITUTE(B44,",",""))+1</f>
        <v>1</v>
      </c>
      <c r="I44" s="371" t="str">
        <f t="shared" si="4"/>
        <v/>
      </c>
      <c r="J44" s="371" t="str">
        <f t="shared" si="5"/>
        <v/>
      </c>
    </row>
    <row r="45" spans="1:10">
      <c r="A45" s="37">
        <v>34</v>
      </c>
      <c r="B45" s="6"/>
      <c r="C45" s="6"/>
      <c r="D45" s="211"/>
      <c r="E45" s="16" t="str">
        <f t="shared" si="0"/>
        <v/>
      </c>
      <c r="F45" s="58" t="str">
        <f t="shared" si="6"/>
        <v/>
      </c>
      <c r="G45" s="342" t="b">
        <f t="shared" si="2"/>
        <v>0</v>
      </c>
      <c r="H45" s="343">
        <f t="shared" si="7"/>
        <v>1</v>
      </c>
      <c r="I45" s="371" t="str">
        <f t="shared" si="4"/>
        <v/>
      </c>
      <c r="J45" s="371" t="str">
        <f t="shared" si="5"/>
        <v/>
      </c>
    </row>
    <row r="46" spans="1:10">
      <c r="A46" s="37">
        <v>35</v>
      </c>
      <c r="B46" s="6"/>
      <c r="C46" s="6"/>
      <c r="D46" s="211"/>
      <c r="E46" s="16" t="str">
        <f t="shared" si="0"/>
        <v/>
      </c>
      <c r="F46" s="58" t="str">
        <f t="shared" si="6"/>
        <v/>
      </c>
      <c r="G46" s="342" t="b">
        <f t="shared" si="2"/>
        <v>0</v>
      </c>
      <c r="H46" s="343">
        <f t="shared" si="7"/>
        <v>1</v>
      </c>
      <c r="I46" s="371" t="str">
        <f t="shared" si="4"/>
        <v/>
      </c>
      <c r="J46" s="371" t="str">
        <f t="shared" si="5"/>
        <v/>
      </c>
    </row>
    <row r="47" spans="1:10">
      <c r="A47" s="37">
        <v>36</v>
      </c>
      <c r="B47" s="6"/>
      <c r="C47" s="6"/>
      <c r="D47" s="211"/>
      <c r="E47" s="16" t="str">
        <f t="shared" si="0"/>
        <v/>
      </c>
      <c r="F47" s="58" t="str">
        <f t="shared" si="6"/>
        <v/>
      </c>
      <c r="G47" s="342" t="b">
        <f t="shared" si="2"/>
        <v>0</v>
      </c>
      <c r="H47" s="343">
        <f t="shared" si="7"/>
        <v>1</v>
      </c>
      <c r="I47" s="371" t="str">
        <f t="shared" si="4"/>
        <v/>
      </c>
      <c r="J47" s="371" t="str">
        <f t="shared" si="5"/>
        <v/>
      </c>
    </row>
    <row r="48" spans="1:10">
      <c r="A48" s="37">
        <v>37</v>
      </c>
      <c r="B48" s="6"/>
      <c r="C48" s="6"/>
      <c r="D48" s="211"/>
      <c r="E48" s="16" t="str">
        <f t="shared" si="0"/>
        <v/>
      </c>
      <c r="F48" s="58" t="str">
        <f t="shared" si="6"/>
        <v/>
      </c>
      <c r="G48" s="342" t="b">
        <f t="shared" si="2"/>
        <v>0</v>
      </c>
      <c r="H48" s="343">
        <f t="shared" si="7"/>
        <v>1</v>
      </c>
      <c r="I48" s="371" t="str">
        <f t="shared" si="4"/>
        <v/>
      </c>
      <c r="J48" s="371" t="str">
        <f t="shared" si="5"/>
        <v/>
      </c>
    </row>
    <row r="49" spans="1:10">
      <c r="A49" s="37">
        <v>38</v>
      </c>
      <c r="B49" s="6"/>
      <c r="C49" s="6"/>
      <c r="D49" s="211"/>
      <c r="E49" s="16" t="str">
        <f t="shared" si="0"/>
        <v/>
      </c>
      <c r="F49" s="58" t="str">
        <f t="shared" si="6"/>
        <v/>
      </c>
      <c r="G49" s="342" t="b">
        <f t="shared" si="2"/>
        <v>0</v>
      </c>
      <c r="H49" s="343">
        <f t="shared" si="7"/>
        <v>1</v>
      </c>
      <c r="I49" s="371" t="str">
        <f t="shared" si="4"/>
        <v/>
      </c>
      <c r="J49" s="371" t="str">
        <f t="shared" si="5"/>
        <v/>
      </c>
    </row>
    <row r="50" spans="1:10">
      <c r="A50" s="37">
        <v>39</v>
      </c>
      <c r="B50" s="6"/>
      <c r="C50" s="6"/>
      <c r="D50" s="211"/>
      <c r="E50" s="16" t="str">
        <f t="shared" si="0"/>
        <v/>
      </c>
      <c r="F50" s="58" t="str">
        <f t="shared" si="6"/>
        <v/>
      </c>
      <c r="G50" s="342" t="b">
        <f t="shared" si="2"/>
        <v>0</v>
      </c>
      <c r="H50" s="343">
        <f t="shared" si="7"/>
        <v>1</v>
      </c>
      <c r="I50" s="371" t="str">
        <f t="shared" si="4"/>
        <v/>
      </c>
      <c r="J50" s="371" t="str">
        <f t="shared" si="5"/>
        <v/>
      </c>
    </row>
    <row r="51" spans="1:10">
      <c r="A51" s="37">
        <v>40</v>
      </c>
      <c r="B51" s="6"/>
      <c r="C51" s="6"/>
      <c r="D51" s="211"/>
      <c r="E51" s="16" t="str">
        <f t="shared" si="0"/>
        <v/>
      </c>
      <c r="F51" s="58" t="str">
        <f t="shared" si="6"/>
        <v/>
      </c>
      <c r="G51" s="342" t="b">
        <f t="shared" si="2"/>
        <v>0</v>
      </c>
      <c r="H51" s="343">
        <f t="shared" si="7"/>
        <v>1</v>
      </c>
      <c r="I51" s="371" t="str">
        <f t="shared" si="4"/>
        <v/>
      </c>
      <c r="J51" s="371" t="str">
        <f t="shared" si="5"/>
        <v/>
      </c>
    </row>
    <row r="52" spans="1:10">
      <c r="A52" s="37">
        <v>41</v>
      </c>
      <c r="B52" s="6"/>
      <c r="C52" s="6"/>
      <c r="D52" s="211"/>
      <c r="E52" s="16" t="str">
        <f t="shared" si="0"/>
        <v/>
      </c>
      <c r="F52" s="58" t="str">
        <f t="shared" si="6"/>
        <v/>
      </c>
      <c r="G52" s="342" t="b">
        <f t="shared" si="2"/>
        <v>0</v>
      </c>
      <c r="H52" s="343">
        <f t="shared" si="7"/>
        <v>1</v>
      </c>
      <c r="I52" s="371" t="str">
        <f t="shared" si="4"/>
        <v/>
      </c>
      <c r="J52" s="371" t="str">
        <f t="shared" si="5"/>
        <v/>
      </c>
    </row>
    <row r="53" spans="1:10">
      <c r="A53" s="37">
        <v>42</v>
      </c>
      <c r="B53" s="6"/>
      <c r="C53" s="6"/>
      <c r="D53" s="211"/>
      <c r="E53" s="16" t="str">
        <f t="shared" si="0"/>
        <v/>
      </c>
      <c r="F53" s="58" t="str">
        <f t="shared" si="6"/>
        <v/>
      </c>
      <c r="G53" s="342" t="b">
        <f t="shared" si="2"/>
        <v>0</v>
      </c>
      <c r="H53" s="343">
        <f t="shared" si="7"/>
        <v>1</v>
      </c>
      <c r="I53" s="371" t="str">
        <f t="shared" si="4"/>
        <v/>
      </c>
      <c r="J53" s="371" t="str">
        <f t="shared" si="5"/>
        <v/>
      </c>
    </row>
    <row r="54" spans="1:10">
      <c r="A54" s="37">
        <v>43</v>
      </c>
      <c r="B54" s="6"/>
      <c r="C54" s="6"/>
      <c r="D54" s="211"/>
      <c r="E54" s="16" t="str">
        <f t="shared" si="0"/>
        <v/>
      </c>
      <c r="F54" s="58" t="str">
        <f t="shared" si="6"/>
        <v/>
      </c>
      <c r="G54" s="342" t="b">
        <f t="shared" si="2"/>
        <v>0</v>
      </c>
      <c r="H54" s="343">
        <f t="shared" si="7"/>
        <v>1</v>
      </c>
      <c r="I54" s="371" t="str">
        <f t="shared" si="4"/>
        <v/>
      </c>
      <c r="J54" s="371" t="str">
        <f t="shared" si="5"/>
        <v/>
      </c>
    </row>
    <row r="55" spans="1:10">
      <c r="A55" s="37">
        <v>44</v>
      </c>
      <c r="B55" s="6"/>
      <c r="C55" s="6"/>
      <c r="D55" s="211"/>
      <c r="E55" s="16" t="str">
        <f t="shared" si="0"/>
        <v/>
      </c>
      <c r="F55" s="58" t="str">
        <f t="shared" si="6"/>
        <v/>
      </c>
      <c r="G55" s="342" t="b">
        <f t="shared" si="2"/>
        <v>0</v>
      </c>
      <c r="H55" s="343">
        <f t="shared" si="7"/>
        <v>1</v>
      </c>
      <c r="I55" s="371" t="str">
        <f t="shared" si="4"/>
        <v/>
      </c>
      <c r="J55" s="371" t="str">
        <f t="shared" si="5"/>
        <v/>
      </c>
    </row>
    <row r="56" spans="1:10">
      <c r="A56" s="37">
        <v>45</v>
      </c>
      <c r="B56" s="6"/>
      <c r="C56" s="6"/>
      <c r="D56" s="211"/>
      <c r="E56" s="16" t="str">
        <f t="shared" si="0"/>
        <v/>
      </c>
      <c r="F56" s="58" t="str">
        <f t="shared" si="6"/>
        <v/>
      </c>
      <c r="G56" s="342" t="b">
        <f t="shared" si="2"/>
        <v>0</v>
      </c>
      <c r="H56" s="343">
        <f t="shared" si="7"/>
        <v>1</v>
      </c>
      <c r="I56" s="371" t="str">
        <f t="shared" si="4"/>
        <v/>
      </c>
      <c r="J56" s="371" t="str">
        <f t="shared" si="5"/>
        <v/>
      </c>
    </row>
    <row r="57" spans="1:10">
      <c r="A57" s="37">
        <v>46</v>
      </c>
      <c r="B57" s="6"/>
      <c r="C57" s="6"/>
      <c r="D57" s="211"/>
      <c r="E57" s="16" t="str">
        <f t="shared" si="0"/>
        <v/>
      </c>
      <c r="F57" s="58" t="str">
        <f t="shared" si="6"/>
        <v/>
      </c>
      <c r="G57" s="342" t="b">
        <f t="shared" si="2"/>
        <v>0</v>
      </c>
      <c r="H57" s="343">
        <f t="shared" si="7"/>
        <v>1</v>
      </c>
      <c r="I57" s="371" t="str">
        <f t="shared" si="4"/>
        <v/>
      </c>
      <c r="J57" s="371" t="str">
        <f t="shared" si="5"/>
        <v/>
      </c>
    </row>
    <row r="58" spans="1:10">
      <c r="A58" s="37">
        <v>47</v>
      </c>
      <c r="B58" s="6"/>
      <c r="C58" s="6"/>
      <c r="D58" s="211"/>
      <c r="E58" s="16" t="str">
        <f t="shared" si="0"/>
        <v/>
      </c>
      <c r="F58" s="58" t="str">
        <f t="shared" si="6"/>
        <v/>
      </c>
      <c r="G58" s="342" t="b">
        <f t="shared" si="2"/>
        <v>0</v>
      </c>
      <c r="H58" s="343">
        <f t="shared" si="7"/>
        <v>1</v>
      </c>
      <c r="I58" s="371" t="str">
        <f t="shared" si="4"/>
        <v/>
      </c>
      <c r="J58" s="371" t="str">
        <f t="shared" si="5"/>
        <v/>
      </c>
    </row>
    <row r="59" spans="1:10">
      <c r="A59" s="37">
        <v>48</v>
      </c>
      <c r="B59" s="6"/>
      <c r="C59" s="6"/>
      <c r="D59" s="211"/>
      <c r="E59" s="16" t="str">
        <f t="shared" si="0"/>
        <v/>
      </c>
      <c r="F59" s="58" t="str">
        <f t="shared" si="6"/>
        <v/>
      </c>
      <c r="G59" s="342" t="b">
        <f t="shared" si="2"/>
        <v>0</v>
      </c>
      <c r="H59" s="343">
        <f t="shared" si="7"/>
        <v>1</v>
      </c>
      <c r="I59" s="371" t="str">
        <f t="shared" si="4"/>
        <v/>
      </c>
      <c r="J59" s="371" t="str">
        <f t="shared" si="5"/>
        <v/>
      </c>
    </row>
    <row r="60" spans="1:10">
      <c r="A60" s="37">
        <v>49</v>
      </c>
      <c r="B60" s="6"/>
      <c r="C60" s="6"/>
      <c r="D60" s="211"/>
      <c r="E60" s="16" t="str">
        <f t="shared" si="0"/>
        <v/>
      </c>
      <c r="F60" s="58" t="str">
        <f t="shared" si="6"/>
        <v/>
      </c>
      <c r="G60" s="342" t="b">
        <f t="shared" si="2"/>
        <v>0</v>
      </c>
      <c r="H60" s="343">
        <f t="shared" si="7"/>
        <v>1</v>
      </c>
      <c r="I60" s="371" t="str">
        <f t="shared" si="4"/>
        <v/>
      </c>
      <c r="J60" s="371" t="str">
        <f t="shared" si="5"/>
        <v/>
      </c>
    </row>
    <row r="61" spans="1:10">
      <c r="A61" s="37">
        <v>50</v>
      </c>
      <c r="B61" s="6"/>
      <c r="C61" s="6"/>
      <c r="D61" s="211"/>
      <c r="E61" s="16" t="str">
        <f t="shared" si="0"/>
        <v/>
      </c>
      <c r="F61" s="58" t="str">
        <f t="shared" si="6"/>
        <v/>
      </c>
      <c r="G61" s="342" t="b">
        <f t="shared" si="2"/>
        <v>0</v>
      </c>
      <c r="H61" s="343">
        <f t="shared" si="7"/>
        <v>1</v>
      </c>
      <c r="I61" s="371" t="str">
        <f t="shared" si="4"/>
        <v/>
      </c>
      <c r="J61" s="371" t="str">
        <f t="shared" si="5"/>
        <v/>
      </c>
    </row>
    <row r="62" spans="1:10">
      <c r="A62" s="37">
        <v>51</v>
      </c>
      <c r="B62" s="6"/>
      <c r="C62" s="6"/>
      <c r="D62" s="211"/>
      <c r="E62" s="16" t="str">
        <f t="shared" si="0"/>
        <v/>
      </c>
      <c r="F62" s="58" t="str">
        <f t="shared" si="6"/>
        <v/>
      </c>
      <c r="G62" s="342" t="b">
        <f t="shared" si="2"/>
        <v>0</v>
      </c>
      <c r="H62" s="343">
        <f t="shared" si="7"/>
        <v>1</v>
      </c>
      <c r="I62" s="371" t="str">
        <f t="shared" si="4"/>
        <v/>
      </c>
      <c r="J62" s="371" t="str">
        <f t="shared" si="5"/>
        <v/>
      </c>
    </row>
    <row r="63" spans="1:10">
      <c r="A63" s="37">
        <v>52</v>
      </c>
      <c r="B63" s="6"/>
      <c r="C63" s="6"/>
      <c r="D63" s="211"/>
      <c r="E63" s="16" t="str">
        <f t="shared" si="0"/>
        <v/>
      </c>
      <c r="F63" s="58" t="str">
        <f t="shared" si="6"/>
        <v/>
      </c>
      <c r="G63" s="342" t="b">
        <f t="shared" si="2"/>
        <v>0</v>
      </c>
      <c r="H63" s="343">
        <f t="shared" si="7"/>
        <v>1</v>
      </c>
      <c r="I63" s="371" t="str">
        <f t="shared" si="4"/>
        <v/>
      </c>
      <c r="J63" s="371" t="str">
        <f t="shared" si="5"/>
        <v/>
      </c>
    </row>
    <row r="64" spans="1:10">
      <c r="A64" s="37">
        <v>53</v>
      </c>
      <c r="B64" s="6"/>
      <c r="C64" s="6"/>
      <c r="D64" s="211"/>
      <c r="E64" s="16" t="str">
        <f t="shared" si="0"/>
        <v/>
      </c>
      <c r="F64" s="58" t="str">
        <f t="shared" si="6"/>
        <v/>
      </c>
      <c r="G64" s="342" t="b">
        <f t="shared" si="2"/>
        <v>0</v>
      </c>
      <c r="H64" s="343">
        <f t="shared" si="7"/>
        <v>1</v>
      </c>
      <c r="I64" s="371" t="str">
        <f t="shared" si="4"/>
        <v/>
      </c>
      <c r="J64" s="371" t="str">
        <f t="shared" si="5"/>
        <v/>
      </c>
    </row>
    <row r="65" spans="1:10">
      <c r="A65" s="37">
        <v>54</v>
      </c>
      <c r="B65" s="6"/>
      <c r="C65" s="6"/>
      <c r="D65" s="211"/>
      <c r="E65" s="16" t="str">
        <f t="shared" si="0"/>
        <v/>
      </c>
      <c r="F65" s="58" t="str">
        <f t="shared" si="6"/>
        <v/>
      </c>
      <c r="G65" s="342" t="b">
        <f t="shared" si="2"/>
        <v>0</v>
      </c>
      <c r="H65" s="343">
        <f t="shared" si="7"/>
        <v>1</v>
      </c>
      <c r="I65" s="371" t="str">
        <f t="shared" si="4"/>
        <v/>
      </c>
      <c r="J65" s="371" t="str">
        <f t="shared" si="5"/>
        <v/>
      </c>
    </row>
    <row r="66" spans="1:10">
      <c r="A66" s="37">
        <v>55</v>
      </c>
      <c r="B66" s="6"/>
      <c r="C66" s="6"/>
      <c r="D66" s="211"/>
      <c r="E66" s="16" t="str">
        <f t="shared" si="0"/>
        <v/>
      </c>
      <c r="F66" s="58" t="str">
        <f t="shared" si="6"/>
        <v/>
      </c>
      <c r="G66" s="342" t="b">
        <f t="shared" si="2"/>
        <v>0</v>
      </c>
      <c r="H66" s="343">
        <f t="shared" si="7"/>
        <v>1</v>
      </c>
      <c r="I66" s="371" t="str">
        <f t="shared" si="4"/>
        <v/>
      </c>
      <c r="J66" s="371" t="str">
        <f t="shared" si="5"/>
        <v/>
      </c>
    </row>
    <row r="67" spans="1:10">
      <c r="A67" s="37">
        <v>56</v>
      </c>
      <c r="B67" s="6"/>
      <c r="C67" s="6"/>
      <c r="D67" s="211"/>
      <c r="E67" s="16" t="str">
        <f t="shared" si="0"/>
        <v/>
      </c>
      <c r="F67" s="58" t="str">
        <f t="shared" si="6"/>
        <v/>
      </c>
      <c r="G67" s="342" t="b">
        <f t="shared" si="2"/>
        <v>0</v>
      </c>
      <c r="H67" s="343">
        <f t="shared" si="7"/>
        <v>1</v>
      </c>
      <c r="I67" s="371" t="str">
        <f t="shared" si="4"/>
        <v/>
      </c>
      <c r="J67" s="371" t="str">
        <f t="shared" si="5"/>
        <v/>
      </c>
    </row>
    <row r="68" spans="1:10">
      <c r="A68" s="37">
        <v>57</v>
      </c>
      <c r="B68" s="6"/>
      <c r="C68" s="6"/>
      <c r="D68" s="211"/>
      <c r="E68" s="16" t="str">
        <f t="shared" si="0"/>
        <v/>
      </c>
      <c r="F68" s="58" t="str">
        <f t="shared" si="6"/>
        <v/>
      </c>
      <c r="G68" s="342" t="b">
        <f t="shared" si="2"/>
        <v>0</v>
      </c>
      <c r="H68" s="343">
        <f t="shared" si="7"/>
        <v>1</v>
      </c>
      <c r="I68" s="371" t="str">
        <f t="shared" si="4"/>
        <v/>
      </c>
      <c r="J68" s="371" t="str">
        <f t="shared" si="5"/>
        <v/>
      </c>
    </row>
    <row r="69" spans="1:10">
      <c r="A69" s="37">
        <v>58</v>
      </c>
      <c r="B69" s="6"/>
      <c r="C69" s="6"/>
      <c r="D69" s="211"/>
      <c r="E69" s="16" t="str">
        <f t="shared" si="0"/>
        <v/>
      </c>
      <c r="F69" s="58" t="str">
        <f t="shared" si="6"/>
        <v/>
      </c>
      <c r="G69" s="342" t="b">
        <f t="shared" si="2"/>
        <v>0</v>
      </c>
      <c r="H69" s="343">
        <f t="shared" si="7"/>
        <v>1</v>
      </c>
      <c r="I69" s="371" t="str">
        <f t="shared" si="4"/>
        <v/>
      </c>
      <c r="J69" s="371" t="str">
        <f t="shared" si="5"/>
        <v/>
      </c>
    </row>
    <row r="70" spans="1:10">
      <c r="A70" s="37">
        <v>59</v>
      </c>
      <c r="B70" s="6"/>
      <c r="C70" s="6"/>
      <c r="D70" s="211"/>
      <c r="E70" s="16" t="str">
        <f t="shared" si="0"/>
        <v/>
      </c>
      <c r="F70" s="58" t="str">
        <f t="shared" si="6"/>
        <v/>
      </c>
      <c r="G70" s="342" t="b">
        <f t="shared" si="2"/>
        <v>0</v>
      </c>
      <c r="H70" s="343">
        <f t="shared" si="7"/>
        <v>1</v>
      </c>
      <c r="I70" s="371" t="str">
        <f t="shared" si="4"/>
        <v/>
      </c>
      <c r="J70" s="371" t="str">
        <f t="shared" si="5"/>
        <v/>
      </c>
    </row>
    <row r="71" spans="1:10">
      <c r="A71" s="37">
        <v>60</v>
      </c>
      <c r="B71" s="6"/>
      <c r="C71" s="6"/>
      <c r="D71" s="211"/>
      <c r="E71" s="16" t="str">
        <f t="shared" si="0"/>
        <v/>
      </c>
      <c r="F71" s="58" t="str">
        <f t="shared" si="6"/>
        <v/>
      </c>
      <c r="G71" s="342" t="b">
        <f t="shared" si="2"/>
        <v>0</v>
      </c>
      <c r="H71" s="343">
        <f t="shared" si="7"/>
        <v>1</v>
      </c>
      <c r="I71" s="371" t="str">
        <f t="shared" si="4"/>
        <v/>
      </c>
      <c r="J71" s="371" t="str">
        <f t="shared" si="5"/>
        <v/>
      </c>
    </row>
    <row r="72" spans="1:10">
      <c r="A72" s="37">
        <v>61</v>
      </c>
      <c r="B72" s="6"/>
      <c r="C72" s="6"/>
      <c r="D72" s="211"/>
      <c r="E72" s="16" t="str">
        <f t="shared" si="0"/>
        <v/>
      </c>
      <c r="F72" s="58" t="str">
        <f t="shared" si="6"/>
        <v/>
      </c>
      <c r="G72" s="342" t="b">
        <f t="shared" si="2"/>
        <v>0</v>
      </c>
      <c r="H72" s="343">
        <f t="shared" si="7"/>
        <v>1</v>
      </c>
      <c r="I72" s="371" t="str">
        <f t="shared" si="4"/>
        <v/>
      </c>
      <c r="J72" s="371" t="str">
        <f t="shared" si="5"/>
        <v/>
      </c>
    </row>
    <row r="73" spans="1:10">
      <c r="A73" s="37">
        <v>62</v>
      </c>
      <c r="B73" s="6"/>
      <c r="C73" s="6"/>
      <c r="D73" s="211"/>
      <c r="E73" s="16" t="str">
        <f t="shared" si="0"/>
        <v/>
      </c>
      <c r="F73" s="58" t="str">
        <f t="shared" si="6"/>
        <v/>
      </c>
      <c r="G73" s="342" t="b">
        <f t="shared" si="2"/>
        <v>0</v>
      </c>
      <c r="H73" s="343">
        <f t="shared" si="7"/>
        <v>1</v>
      </c>
      <c r="I73" s="371" t="str">
        <f t="shared" si="4"/>
        <v/>
      </c>
      <c r="J73" s="371" t="str">
        <f t="shared" si="5"/>
        <v/>
      </c>
    </row>
    <row r="74" spans="1:10">
      <c r="A74" s="37">
        <v>63</v>
      </c>
      <c r="B74" s="6"/>
      <c r="C74" s="6"/>
      <c r="D74" s="211"/>
      <c r="E74" s="16" t="str">
        <f t="shared" si="0"/>
        <v/>
      </c>
      <c r="F74" s="58" t="str">
        <f t="shared" si="6"/>
        <v/>
      </c>
      <c r="G74" s="342" t="b">
        <f t="shared" si="2"/>
        <v>0</v>
      </c>
      <c r="H74" s="343">
        <f t="shared" si="7"/>
        <v>1</v>
      </c>
      <c r="I74" s="371" t="str">
        <f t="shared" si="4"/>
        <v/>
      </c>
      <c r="J74" s="371" t="str">
        <f t="shared" si="5"/>
        <v/>
      </c>
    </row>
    <row r="75" spans="1:10">
      <c r="A75" s="37">
        <v>64</v>
      </c>
      <c r="B75" s="6"/>
      <c r="C75" s="6"/>
      <c r="D75" s="211"/>
      <c r="E75" s="16" t="str">
        <f t="shared" si="0"/>
        <v/>
      </c>
      <c r="F75" s="58" t="str">
        <f t="shared" si="6"/>
        <v/>
      </c>
      <c r="G75" s="342" t="b">
        <f t="shared" si="2"/>
        <v>0</v>
      </c>
      <c r="H75" s="343">
        <f t="shared" si="7"/>
        <v>1</v>
      </c>
      <c r="I75" s="371" t="str">
        <f t="shared" si="4"/>
        <v/>
      </c>
      <c r="J75" s="371" t="str">
        <f t="shared" si="5"/>
        <v/>
      </c>
    </row>
    <row r="76" spans="1:10">
      <c r="A76" s="37">
        <v>65</v>
      </c>
      <c r="B76" s="6"/>
      <c r="C76" s="6"/>
      <c r="D76" s="211"/>
      <c r="E76" s="16" t="str">
        <f t="shared" ref="E76:E139" si="8">IF(OR($B76="",,$D76&lt;an_initial,$D76&gt;an_final),"",F76*(HLOOKUP(C76,iii9punctaje,2,FALSE)))</f>
        <v/>
      </c>
      <c r="F76" s="58" t="str">
        <f t="shared" ref="F76:F110" si="9">IF(OR($B76="",,$D76="",$D76&gt;an_final),"",IF($D76&gt;=an_initial,1,""))</f>
        <v/>
      </c>
      <c r="G76" s="342" t="b">
        <f t="shared" ref="G76:G110" si="10">IF(nume_candidat="",FALSE,ISNUMBER(SEARCH(nume_candidat,$B76)))</f>
        <v>0</v>
      </c>
      <c r="H76" s="343">
        <f t="shared" ref="H76:H110" si="11">LEN(B76)-LEN(SUBSTITUTE(B76,",",""))+1</f>
        <v>1</v>
      </c>
      <c r="I76" s="371" t="str">
        <f t="shared" ref="I76:I139" si="12">IF(OR($B76="",,$D76&lt;an_initial,$D76&gt;an_final),"",F76*(HLOOKUP(C76,iii9punctaje,2,FALSE))*COUNTIF(C76,$I$7))</f>
        <v/>
      </c>
      <c r="J76" s="371" t="str">
        <f t="shared" ref="J76:J139" si="13">IF(OR($B76="",,$D76&lt;an_initial,$D76&gt;an_final),"",F76*(HLOOKUP(C76,iii9punctaje,2,FALSE))*COUNTIF(C76,$J$7))</f>
        <v/>
      </c>
    </row>
    <row r="77" spans="1:10">
      <c r="A77" s="37">
        <v>66</v>
      </c>
      <c r="B77" s="6"/>
      <c r="C77" s="6"/>
      <c r="D77" s="211"/>
      <c r="E77" s="16" t="str">
        <f t="shared" si="8"/>
        <v/>
      </c>
      <c r="F77" s="58" t="str">
        <f t="shared" si="9"/>
        <v/>
      </c>
      <c r="G77" s="342" t="b">
        <f t="shared" si="10"/>
        <v>0</v>
      </c>
      <c r="H77" s="343">
        <f t="shared" si="11"/>
        <v>1</v>
      </c>
      <c r="I77" s="371" t="str">
        <f t="shared" si="12"/>
        <v/>
      </c>
      <c r="J77" s="371" t="str">
        <f t="shared" si="13"/>
        <v/>
      </c>
    </row>
    <row r="78" spans="1:10">
      <c r="A78" s="37">
        <v>67</v>
      </c>
      <c r="B78" s="6"/>
      <c r="C78" s="6"/>
      <c r="D78" s="211"/>
      <c r="E78" s="16" t="str">
        <f t="shared" si="8"/>
        <v/>
      </c>
      <c r="F78" s="58" t="str">
        <f t="shared" si="9"/>
        <v/>
      </c>
      <c r="G78" s="342" t="b">
        <f t="shared" si="10"/>
        <v>0</v>
      </c>
      <c r="H78" s="343">
        <f t="shared" si="11"/>
        <v>1</v>
      </c>
      <c r="I78" s="371" t="str">
        <f t="shared" si="12"/>
        <v/>
      </c>
      <c r="J78" s="371" t="str">
        <f t="shared" si="13"/>
        <v/>
      </c>
    </row>
    <row r="79" spans="1:10">
      <c r="A79" s="37">
        <v>68</v>
      </c>
      <c r="B79" s="6"/>
      <c r="C79" s="6"/>
      <c r="D79" s="211"/>
      <c r="E79" s="16" t="str">
        <f t="shared" si="8"/>
        <v/>
      </c>
      <c r="F79" s="58" t="str">
        <f t="shared" si="9"/>
        <v/>
      </c>
      <c r="G79" s="342" t="b">
        <f t="shared" si="10"/>
        <v>0</v>
      </c>
      <c r="H79" s="343">
        <f t="shared" si="11"/>
        <v>1</v>
      </c>
      <c r="I79" s="371" t="str">
        <f t="shared" si="12"/>
        <v/>
      </c>
      <c r="J79" s="371" t="str">
        <f t="shared" si="13"/>
        <v/>
      </c>
    </row>
    <row r="80" spans="1:10">
      <c r="A80" s="37">
        <v>69</v>
      </c>
      <c r="B80" s="6"/>
      <c r="C80" s="6"/>
      <c r="D80" s="211"/>
      <c r="E80" s="16" t="str">
        <f t="shared" si="8"/>
        <v/>
      </c>
      <c r="F80" s="58" t="str">
        <f t="shared" si="9"/>
        <v/>
      </c>
      <c r="G80" s="342" t="b">
        <f t="shared" si="10"/>
        <v>0</v>
      </c>
      <c r="H80" s="343">
        <f t="shared" si="11"/>
        <v>1</v>
      </c>
      <c r="I80" s="371" t="str">
        <f t="shared" si="12"/>
        <v/>
      </c>
      <c r="J80" s="371" t="str">
        <f t="shared" si="13"/>
        <v/>
      </c>
    </row>
    <row r="81" spans="1:10">
      <c r="A81" s="37">
        <v>70</v>
      </c>
      <c r="B81" s="6"/>
      <c r="C81" s="6"/>
      <c r="D81" s="211"/>
      <c r="E81" s="16" t="str">
        <f t="shared" si="8"/>
        <v/>
      </c>
      <c r="F81" s="58" t="str">
        <f t="shared" si="9"/>
        <v/>
      </c>
      <c r="G81" s="342" t="b">
        <f t="shared" si="10"/>
        <v>0</v>
      </c>
      <c r="H81" s="343">
        <f t="shared" si="11"/>
        <v>1</v>
      </c>
      <c r="I81" s="371" t="str">
        <f t="shared" si="12"/>
        <v/>
      </c>
      <c r="J81" s="371" t="str">
        <f t="shared" si="13"/>
        <v/>
      </c>
    </row>
    <row r="82" spans="1:10">
      <c r="A82" s="37">
        <v>71</v>
      </c>
      <c r="B82" s="6"/>
      <c r="C82" s="6"/>
      <c r="D82" s="211"/>
      <c r="E82" s="16" t="str">
        <f t="shared" si="8"/>
        <v/>
      </c>
      <c r="F82" s="58" t="str">
        <f t="shared" si="9"/>
        <v/>
      </c>
      <c r="G82" s="342" t="b">
        <f t="shared" si="10"/>
        <v>0</v>
      </c>
      <c r="H82" s="343">
        <f t="shared" si="11"/>
        <v>1</v>
      </c>
      <c r="I82" s="371" t="str">
        <f t="shared" si="12"/>
        <v/>
      </c>
      <c r="J82" s="371" t="str">
        <f t="shared" si="13"/>
        <v/>
      </c>
    </row>
    <row r="83" spans="1:10">
      <c r="A83" s="37">
        <v>72</v>
      </c>
      <c r="B83" s="6"/>
      <c r="C83" s="6"/>
      <c r="D83" s="211"/>
      <c r="E83" s="16" t="str">
        <f t="shared" si="8"/>
        <v/>
      </c>
      <c r="F83" s="58" t="str">
        <f t="shared" si="9"/>
        <v/>
      </c>
      <c r="G83" s="342" t="b">
        <f t="shared" si="10"/>
        <v>0</v>
      </c>
      <c r="H83" s="343">
        <f t="shared" si="11"/>
        <v>1</v>
      </c>
      <c r="I83" s="371" t="str">
        <f t="shared" si="12"/>
        <v/>
      </c>
      <c r="J83" s="371" t="str">
        <f t="shared" si="13"/>
        <v/>
      </c>
    </row>
    <row r="84" spans="1:10">
      <c r="A84" s="37">
        <v>73</v>
      </c>
      <c r="B84" s="6"/>
      <c r="C84" s="6"/>
      <c r="D84" s="211"/>
      <c r="E84" s="16" t="str">
        <f t="shared" si="8"/>
        <v/>
      </c>
      <c r="F84" s="58" t="str">
        <f t="shared" si="9"/>
        <v/>
      </c>
      <c r="G84" s="342" t="b">
        <f t="shared" si="10"/>
        <v>0</v>
      </c>
      <c r="H84" s="343">
        <f t="shared" si="11"/>
        <v>1</v>
      </c>
      <c r="I84" s="371" t="str">
        <f t="shared" si="12"/>
        <v/>
      </c>
      <c r="J84" s="371" t="str">
        <f t="shared" si="13"/>
        <v/>
      </c>
    </row>
    <row r="85" spans="1:10">
      <c r="A85" s="37">
        <v>74</v>
      </c>
      <c r="B85" s="6"/>
      <c r="C85" s="6"/>
      <c r="D85" s="211"/>
      <c r="E85" s="16" t="str">
        <f t="shared" si="8"/>
        <v/>
      </c>
      <c r="F85" s="58" t="str">
        <f t="shared" si="9"/>
        <v/>
      </c>
      <c r="G85" s="342" t="b">
        <f t="shared" si="10"/>
        <v>0</v>
      </c>
      <c r="H85" s="343">
        <f t="shared" si="11"/>
        <v>1</v>
      </c>
      <c r="I85" s="371" t="str">
        <f t="shared" si="12"/>
        <v/>
      </c>
      <c r="J85" s="371" t="str">
        <f t="shared" si="13"/>
        <v/>
      </c>
    </row>
    <row r="86" spans="1:10">
      <c r="A86" s="37">
        <v>75</v>
      </c>
      <c r="B86" s="6"/>
      <c r="C86" s="6"/>
      <c r="D86" s="211"/>
      <c r="E86" s="16" t="str">
        <f t="shared" si="8"/>
        <v/>
      </c>
      <c r="F86" s="58" t="str">
        <f t="shared" si="9"/>
        <v/>
      </c>
      <c r="G86" s="342" t="b">
        <f t="shared" si="10"/>
        <v>0</v>
      </c>
      <c r="H86" s="343">
        <f t="shared" si="11"/>
        <v>1</v>
      </c>
      <c r="I86" s="371" t="str">
        <f t="shared" si="12"/>
        <v/>
      </c>
      <c r="J86" s="371" t="str">
        <f t="shared" si="13"/>
        <v/>
      </c>
    </row>
    <row r="87" spans="1:10">
      <c r="A87" s="37">
        <v>76</v>
      </c>
      <c r="B87" s="6"/>
      <c r="C87" s="6"/>
      <c r="D87" s="211"/>
      <c r="E87" s="16" t="str">
        <f t="shared" si="8"/>
        <v/>
      </c>
      <c r="F87" s="58" t="str">
        <f t="shared" si="9"/>
        <v/>
      </c>
      <c r="G87" s="342" t="b">
        <f t="shared" si="10"/>
        <v>0</v>
      </c>
      <c r="H87" s="343">
        <f t="shared" si="11"/>
        <v>1</v>
      </c>
      <c r="I87" s="371" t="str">
        <f t="shared" si="12"/>
        <v/>
      </c>
      <c r="J87" s="371" t="str">
        <f t="shared" si="13"/>
        <v/>
      </c>
    </row>
    <row r="88" spans="1:10">
      <c r="A88" s="37">
        <v>77</v>
      </c>
      <c r="B88" s="6"/>
      <c r="C88" s="6"/>
      <c r="D88" s="211"/>
      <c r="E88" s="16" t="str">
        <f t="shared" si="8"/>
        <v/>
      </c>
      <c r="F88" s="58" t="str">
        <f t="shared" si="9"/>
        <v/>
      </c>
      <c r="G88" s="342" t="b">
        <f t="shared" si="10"/>
        <v>0</v>
      </c>
      <c r="H88" s="343">
        <f t="shared" si="11"/>
        <v>1</v>
      </c>
      <c r="I88" s="371" t="str">
        <f t="shared" si="12"/>
        <v/>
      </c>
      <c r="J88" s="371" t="str">
        <f t="shared" si="13"/>
        <v/>
      </c>
    </row>
    <row r="89" spans="1:10">
      <c r="A89" s="37">
        <v>78</v>
      </c>
      <c r="B89" s="6"/>
      <c r="C89" s="6"/>
      <c r="D89" s="211"/>
      <c r="E89" s="16" t="str">
        <f t="shared" si="8"/>
        <v/>
      </c>
      <c r="F89" s="58" t="str">
        <f t="shared" si="9"/>
        <v/>
      </c>
      <c r="G89" s="342" t="b">
        <f t="shared" si="10"/>
        <v>0</v>
      </c>
      <c r="H89" s="343">
        <f t="shared" si="11"/>
        <v>1</v>
      </c>
      <c r="I89" s="371" t="str">
        <f t="shared" si="12"/>
        <v/>
      </c>
      <c r="J89" s="371" t="str">
        <f t="shared" si="13"/>
        <v/>
      </c>
    </row>
    <row r="90" spans="1:10">
      <c r="A90" s="37">
        <v>79</v>
      </c>
      <c r="B90" s="6"/>
      <c r="C90" s="6"/>
      <c r="D90" s="211"/>
      <c r="E90" s="16" t="str">
        <f t="shared" si="8"/>
        <v/>
      </c>
      <c r="F90" s="58" t="str">
        <f t="shared" si="9"/>
        <v/>
      </c>
      <c r="G90" s="342" t="b">
        <f t="shared" si="10"/>
        <v>0</v>
      </c>
      <c r="H90" s="343">
        <f t="shared" si="11"/>
        <v>1</v>
      </c>
      <c r="I90" s="371" t="str">
        <f t="shared" si="12"/>
        <v/>
      </c>
      <c r="J90" s="371" t="str">
        <f t="shared" si="13"/>
        <v/>
      </c>
    </row>
    <row r="91" spans="1:10">
      <c r="A91" s="37">
        <v>80</v>
      </c>
      <c r="B91" s="6"/>
      <c r="C91" s="6"/>
      <c r="D91" s="211"/>
      <c r="E91" s="16" t="str">
        <f t="shared" si="8"/>
        <v/>
      </c>
      <c r="F91" s="58" t="str">
        <f t="shared" si="9"/>
        <v/>
      </c>
      <c r="G91" s="342" t="b">
        <f t="shared" si="10"/>
        <v>0</v>
      </c>
      <c r="H91" s="343">
        <f t="shared" si="11"/>
        <v>1</v>
      </c>
      <c r="I91" s="371" t="str">
        <f t="shared" si="12"/>
        <v/>
      </c>
      <c r="J91" s="371" t="str">
        <f t="shared" si="13"/>
        <v/>
      </c>
    </row>
    <row r="92" spans="1:10">
      <c r="A92" s="37">
        <v>81</v>
      </c>
      <c r="B92" s="6"/>
      <c r="C92" s="6"/>
      <c r="D92" s="211"/>
      <c r="E92" s="16" t="str">
        <f t="shared" si="8"/>
        <v/>
      </c>
      <c r="F92" s="58" t="str">
        <f t="shared" si="9"/>
        <v/>
      </c>
      <c r="G92" s="342" t="b">
        <f t="shared" si="10"/>
        <v>0</v>
      </c>
      <c r="H92" s="343">
        <f t="shared" si="11"/>
        <v>1</v>
      </c>
      <c r="I92" s="371" t="str">
        <f t="shared" si="12"/>
        <v/>
      </c>
      <c r="J92" s="371" t="str">
        <f t="shared" si="13"/>
        <v/>
      </c>
    </row>
    <row r="93" spans="1:10">
      <c r="A93" s="37">
        <v>82</v>
      </c>
      <c r="B93" s="6"/>
      <c r="C93" s="6"/>
      <c r="D93" s="211"/>
      <c r="E93" s="16" t="str">
        <f t="shared" si="8"/>
        <v/>
      </c>
      <c r="F93" s="58" t="str">
        <f t="shared" si="9"/>
        <v/>
      </c>
      <c r="G93" s="342" t="b">
        <f t="shared" si="10"/>
        <v>0</v>
      </c>
      <c r="H93" s="343">
        <f t="shared" si="11"/>
        <v>1</v>
      </c>
      <c r="I93" s="371" t="str">
        <f t="shared" si="12"/>
        <v/>
      </c>
      <c r="J93" s="371" t="str">
        <f t="shared" si="13"/>
        <v/>
      </c>
    </row>
    <row r="94" spans="1:10">
      <c r="A94" s="37">
        <v>83</v>
      </c>
      <c r="B94" s="6"/>
      <c r="C94" s="6"/>
      <c r="D94" s="211"/>
      <c r="E94" s="16" t="str">
        <f t="shared" si="8"/>
        <v/>
      </c>
      <c r="F94" s="58" t="str">
        <f t="shared" si="9"/>
        <v/>
      </c>
      <c r="G94" s="342" t="b">
        <f t="shared" si="10"/>
        <v>0</v>
      </c>
      <c r="H94" s="343">
        <f t="shared" si="11"/>
        <v>1</v>
      </c>
      <c r="I94" s="371" t="str">
        <f t="shared" si="12"/>
        <v/>
      </c>
      <c r="J94" s="371" t="str">
        <f t="shared" si="13"/>
        <v/>
      </c>
    </row>
    <row r="95" spans="1:10">
      <c r="A95" s="37">
        <v>84</v>
      </c>
      <c r="B95" s="6"/>
      <c r="C95" s="6"/>
      <c r="D95" s="211"/>
      <c r="E95" s="16" t="str">
        <f t="shared" si="8"/>
        <v/>
      </c>
      <c r="F95" s="58" t="str">
        <f t="shared" si="9"/>
        <v/>
      </c>
      <c r="G95" s="342" t="b">
        <f t="shared" si="10"/>
        <v>0</v>
      </c>
      <c r="H95" s="343">
        <f t="shared" si="11"/>
        <v>1</v>
      </c>
      <c r="I95" s="371" t="str">
        <f t="shared" si="12"/>
        <v/>
      </c>
      <c r="J95" s="371" t="str">
        <f t="shared" si="13"/>
        <v/>
      </c>
    </row>
    <row r="96" spans="1:10">
      <c r="A96" s="37">
        <v>85</v>
      </c>
      <c r="B96" s="6"/>
      <c r="C96" s="6"/>
      <c r="D96" s="211"/>
      <c r="E96" s="16" t="str">
        <f t="shared" si="8"/>
        <v/>
      </c>
      <c r="F96" s="58" t="str">
        <f t="shared" si="9"/>
        <v/>
      </c>
      <c r="G96" s="342" t="b">
        <f t="shared" si="10"/>
        <v>0</v>
      </c>
      <c r="H96" s="343">
        <f t="shared" si="11"/>
        <v>1</v>
      </c>
      <c r="I96" s="371" t="str">
        <f t="shared" si="12"/>
        <v/>
      </c>
      <c r="J96" s="371" t="str">
        <f t="shared" si="13"/>
        <v/>
      </c>
    </row>
    <row r="97" spans="1:10">
      <c r="A97" s="37">
        <v>86</v>
      </c>
      <c r="B97" s="6"/>
      <c r="C97" s="6"/>
      <c r="D97" s="211"/>
      <c r="E97" s="16" t="str">
        <f t="shared" si="8"/>
        <v/>
      </c>
      <c r="F97" s="58" t="str">
        <f t="shared" si="9"/>
        <v/>
      </c>
      <c r="G97" s="342" t="b">
        <f t="shared" si="10"/>
        <v>0</v>
      </c>
      <c r="H97" s="343">
        <f t="shared" si="11"/>
        <v>1</v>
      </c>
      <c r="I97" s="371" t="str">
        <f t="shared" si="12"/>
        <v/>
      </c>
      <c r="J97" s="371" t="str">
        <f t="shared" si="13"/>
        <v/>
      </c>
    </row>
    <row r="98" spans="1:10">
      <c r="A98" s="37">
        <v>87</v>
      </c>
      <c r="B98" s="6"/>
      <c r="C98" s="6"/>
      <c r="D98" s="211"/>
      <c r="E98" s="16" t="str">
        <f t="shared" si="8"/>
        <v/>
      </c>
      <c r="F98" s="58" t="str">
        <f t="shared" si="9"/>
        <v/>
      </c>
      <c r="G98" s="342" t="b">
        <f t="shared" si="10"/>
        <v>0</v>
      </c>
      <c r="H98" s="343">
        <f t="shared" si="11"/>
        <v>1</v>
      </c>
      <c r="I98" s="371" t="str">
        <f t="shared" si="12"/>
        <v/>
      </c>
      <c r="J98" s="371" t="str">
        <f t="shared" si="13"/>
        <v/>
      </c>
    </row>
    <row r="99" spans="1:10">
      <c r="A99" s="37">
        <v>88</v>
      </c>
      <c r="B99" s="6"/>
      <c r="C99" s="6"/>
      <c r="D99" s="211"/>
      <c r="E99" s="16" t="str">
        <f t="shared" si="8"/>
        <v/>
      </c>
      <c r="F99" s="58" t="str">
        <f t="shared" si="9"/>
        <v/>
      </c>
      <c r="G99" s="342" t="b">
        <f t="shared" si="10"/>
        <v>0</v>
      </c>
      <c r="H99" s="343">
        <f t="shared" si="11"/>
        <v>1</v>
      </c>
      <c r="I99" s="371" t="str">
        <f t="shared" si="12"/>
        <v/>
      </c>
      <c r="J99" s="371" t="str">
        <f t="shared" si="13"/>
        <v/>
      </c>
    </row>
    <row r="100" spans="1:10">
      <c r="A100" s="37">
        <v>89</v>
      </c>
      <c r="B100" s="6"/>
      <c r="C100" s="6"/>
      <c r="D100" s="211"/>
      <c r="E100" s="16" t="str">
        <f t="shared" si="8"/>
        <v/>
      </c>
      <c r="F100" s="58" t="str">
        <f t="shared" si="9"/>
        <v/>
      </c>
      <c r="G100" s="342" t="b">
        <f t="shared" si="10"/>
        <v>0</v>
      </c>
      <c r="H100" s="343">
        <f t="shared" si="11"/>
        <v>1</v>
      </c>
      <c r="I100" s="371" t="str">
        <f t="shared" si="12"/>
        <v/>
      </c>
      <c r="J100" s="371" t="str">
        <f t="shared" si="13"/>
        <v/>
      </c>
    </row>
    <row r="101" spans="1:10">
      <c r="A101" s="37">
        <v>90</v>
      </c>
      <c r="B101" s="6"/>
      <c r="C101" s="6"/>
      <c r="D101" s="211"/>
      <c r="E101" s="16" t="str">
        <f t="shared" si="8"/>
        <v/>
      </c>
      <c r="F101" s="58" t="str">
        <f t="shared" si="9"/>
        <v/>
      </c>
      <c r="G101" s="342" t="b">
        <f t="shared" si="10"/>
        <v>0</v>
      </c>
      <c r="H101" s="343">
        <f t="shared" si="11"/>
        <v>1</v>
      </c>
      <c r="I101" s="371" t="str">
        <f t="shared" si="12"/>
        <v/>
      </c>
      <c r="J101" s="371" t="str">
        <f t="shared" si="13"/>
        <v/>
      </c>
    </row>
    <row r="102" spans="1:10">
      <c r="A102" s="37">
        <v>91</v>
      </c>
      <c r="B102" s="6"/>
      <c r="C102" s="6"/>
      <c r="D102" s="211"/>
      <c r="E102" s="16" t="str">
        <f t="shared" si="8"/>
        <v/>
      </c>
      <c r="F102" s="58" t="str">
        <f t="shared" si="9"/>
        <v/>
      </c>
      <c r="G102" s="342" t="b">
        <f t="shared" si="10"/>
        <v>0</v>
      </c>
      <c r="H102" s="343">
        <f t="shared" si="11"/>
        <v>1</v>
      </c>
      <c r="I102" s="371" t="str">
        <f t="shared" si="12"/>
        <v/>
      </c>
      <c r="J102" s="371" t="str">
        <f t="shared" si="13"/>
        <v/>
      </c>
    </row>
    <row r="103" spans="1:10">
      <c r="A103" s="37">
        <v>92</v>
      </c>
      <c r="B103" s="6"/>
      <c r="C103" s="6"/>
      <c r="D103" s="211"/>
      <c r="E103" s="16" t="str">
        <f t="shared" si="8"/>
        <v/>
      </c>
      <c r="F103" s="58" t="str">
        <f t="shared" si="9"/>
        <v/>
      </c>
      <c r="G103" s="342" t="b">
        <f t="shared" si="10"/>
        <v>0</v>
      </c>
      <c r="H103" s="343">
        <f t="shared" si="11"/>
        <v>1</v>
      </c>
      <c r="I103" s="371" t="str">
        <f t="shared" si="12"/>
        <v/>
      </c>
      <c r="J103" s="371" t="str">
        <f t="shared" si="13"/>
        <v/>
      </c>
    </row>
    <row r="104" spans="1:10">
      <c r="A104" s="37">
        <v>93</v>
      </c>
      <c r="B104" s="6"/>
      <c r="C104" s="6"/>
      <c r="D104" s="211"/>
      <c r="E104" s="16" t="str">
        <f t="shared" si="8"/>
        <v/>
      </c>
      <c r="F104" s="58" t="str">
        <f t="shared" si="9"/>
        <v/>
      </c>
      <c r="G104" s="342" t="b">
        <f t="shared" si="10"/>
        <v>0</v>
      </c>
      <c r="H104" s="343">
        <f t="shared" si="11"/>
        <v>1</v>
      </c>
      <c r="I104" s="371" t="str">
        <f t="shared" si="12"/>
        <v/>
      </c>
      <c r="J104" s="371" t="str">
        <f t="shared" si="13"/>
        <v/>
      </c>
    </row>
    <row r="105" spans="1:10">
      <c r="A105" s="37">
        <v>94</v>
      </c>
      <c r="B105" s="6"/>
      <c r="C105" s="6"/>
      <c r="D105" s="211"/>
      <c r="E105" s="16" t="str">
        <f t="shared" si="8"/>
        <v/>
      </c>
      <c r="F105" s="58" t="str">
        <f t="shared" si="9"/>
        <v/>
      </c>
      <c r="G105" s="342" t="b">
        <f t="shared" si="10"/>
        <v>0</v>
      </c>
      <c r="H105" s="343">
        <f t="shared" si="11"/>
        <v>1</v>
      </c>
      <c r="I105" s="371" t="str">
        <f t="shared" si="12"/>
        <v/>
      </c>
      <c r="J105" s="371" t="str">
        <f t="shared" si="13"/>
        <v/>
      </c>
    </row>
    <row r="106" spans="1:10">
      <c r="A106" s="37">
        <v>95</v>
      </c>
      <c r="B106" s="6"/>
      <c r="C106" s="6"/>
      <c r="D106" s="211"/>
      <c r="E106" s="16" t="str">
        <f t="shared" si="8"/>
        <v/>
      </c>
      <c r="F106" s="58" t="str">
        <f t="shared" si="9"/>
        <v/>
      </c>
      <c r="G106" s="342" t="b">
        <f t="shared" si="10"/>
        <v>0</v>
      </c>
      <c r="H106" s="343">
        <f t="shared" si="11"/>
        <v>1</v>
      </c>
      <c r="I106" s="371" t="str">
        <f t="shared" si="12"/>
        <v/>
      </c>
      <c r="J106" s="371" t="str">
        <f t="shared" si="13"/>
        <v/>
      </c>
    </row>
    <row r="107" spans="1:10">
      <c r="A107" s="37">
        <v>96</v>
      </c>
      <c r="B107" s="6"/>
      <c r="C107" s="6"/>
      <c r="D107" s="211"/>
      <c r="E107" s="16" t="str">
        <f t="shared" si="8"/>
        <v/>
      </c>
      <c r="F107" s="58" t="str">
        <f t="shared" si="9"/>
        <v/>
      </c>
      <c r="G107" s="342" t="b">
        <f t="shared" si="10"/>
        <v>0</v>
      </c>
      <c r="H107" s="343">
        <f t="shared" si="11"/>
        <v>1</v>
      </c>
      <c r="I107" s="371" t="str">
        <f t="shared" si="12"/>
        <v/>
      </c>
      <c r="J107" s="371" t="str">
        <f t="shared" si="13"/>
        <v/>
      </c>
    </row>
    <row r="108" spans="1:10">
      <c r="A108" s="37">
        <v>97</v>
      </c>
      <c r="B108" s="6"/>
      <c r="C108" s="6"/>
      <c r="D108" s="211"/>
      <c r="E108" s="16" t="str">
        <f t="shared" si="8"/>
        <v/>
      </c>
      <c r="F108" s="58" t="str">
        <f t="shared" si="9"/>
        <v/>
      </c>
      <c r="G108" s="342" t="b">
        <f t="shared" si="10"/>
        <v>0</v>
      </c>
      <c r="H108" s="343">
        <f t="shared" si="11"/>
        <v>1</v>
      </c>
      <c r="I108" s="371" t="str">
        <f t="shared" si="12"/>
        <v/>
      </c>
      <c r="J108" s="371" t="str">
        <f t="shared" si="13"/>
        <v/>
      </c>
    </row>
    <row r="109" spans="1:10">
      <c r="A109" s="37">
        <v>98</v>
      </c>
      <c r="B109" s="6"/>
      <c r="C109" s="6"/>
      <c r="D109" s="211"/>
      <c r="E109" s="16" t="str">
        <f t="shared" si="8"/>
        <v/>
      </c>
      <c r="F109" s="58" t="str">
        <f t="shared" si="9"/>
        <v/>
      </c>
      <c r="G109" s="342" t="b">
        <f t="shared" si="10"/>
        <v>0</v>
      </c>
      <c r="H109" s="343">
        <f t="shared" si="11"/>
        <v>1</v>
      </c>
      <c r="I109" s="371" t="str">
        <f t="shared" si="12"/>
        <v/>
      </c>
      <c r="J109" s="371" t="str">
        <f t="shared" si="13"/>
        <v/>
      </c>
    </row>
    <row r="110" spans="1:10">
      <c r="A110" s="139">
        <v>99</v>
      </c>
      <c r="B110" s="6"/>
      <c r="C110" s="6"/>
      <c r="D110" s="211"/>
      <c r="E110" s="16" t="str">
        <f t="shared" si="8"/>
        <v/>
      </c>
      <c r="F110" s="58" t="str">
        <f t="shared" si="9"/>
        <v/>
      </c>
      <c r="G110" s="342" t="b">
        <f t="shared" si="10"/>
        <v>0</v>
      </c>
      <c r="H110" s="343">
        <f t="shared" si="11"/>
        <v>1</v>
      </c>
      <c r="I110" s="371" t="str">
        <f t="shared" si="12"/>
        <v/>
      </c>
      <c r="J110" s="371" t="str">
        <f t="shared" si="13"/>
        <v/>
      </c>
    </row>
    <row r="111" spans="1:10">
      <c r="A111" s="139">
        <v>100</v>
      </c>
      <c r="B111" s="140"/>
      <c r="C111" s="140"/>
      <c r="D111" s="142"/>
      <c r="E111" s="16" t="str">
        <f t="shared" si="8"/>
        <v/>
      </c>
      <c r="I111" s="371" t="str">
        <f t="shared" si="12"/>
        <v/>
      </c>
      <c r="J111" s="371" t="str">
        <f t="shared" si="13"/>
        <v/>
      </c>
    </row>
    <row r="112" spans="1:10">
      <c r="A112" s="139">
        <v>101</v>
      </c>
      <c r="B112" s="140"/>
      <c r="C112" s="140"/>
      <c r="D112" s="142"/>
      <c r="E112" s="16" t="str">
        <f t="shared" si="8"/>
        <v/>
      </c>
      <c r="I112" s="371" t="str">
        <f t="shared" si="12"/>
        <v/>
      </c>
      <c r="J112" s="371" t="str">
        <f t="shared" si="13"/>
        <v/>
      </c>
    </row>
    <row r="113" spans="1:17">
      <c r="A113" s="139">
        <v>102</v>
      </c>
      <c r="B113" s="140"/>
      <c r="C113" s="140"/>
      <c r="D113" s="142"/>
      <c r="E113" s="16" t="str">
        <f t="shared" si="8"/>
        <v/>
      </c>
      <c r="I113" s="371" t="str">
        <f t="shared" si="12"/>
        <v/>
      </c>
      <c r="J113" s="371" t="str">
        <f t="shared" si="13"/>
        <v/>
      </c>
    </row>
    <row r="114" spans="1:17">
      <c r="A114" s="139">
        <v>103</v>
      </c>
      <c r="B114" s="140"/>
      <c r="C114" s="140"/>
      <c r="D114" s="142"/>
      <c r="E114" s="16" t="str">
        <f t="shared" si="8"/>
        <v/>
      </c>
      <c r="I114" s="371" t="str">
        <f t="shared" si="12"/>
        <v/>
      </c>
      <c r="J114" s="371" t="str">
        <f t="shared" si="13"/>
        <v/>
      </c>
    </row>
    <row r="115" spans="1:17" s="70" customFormat="1">
      <c r="A115" s="139">
        <v>104</v>
      </c>
      <c r="B115" s="140"/>
      <c r="C115" s="140"/>
      <c r="D115" s="142"/>
      <c r="E115" s="16" t="str">
        <f t="shared" si="8"/>
        <v/>
      </c>
      <c r="G115" s="71"/>
      <c r="H115" s="64"/>
      <c r="I115" s="371" t="str">
        <f t="shared" si="12"/>
        <v/>
      </c>
      <c r="J115" s="371" t="str">
        <f t="shared" si="13"/>
        <v/>
      </c>
      <c r="K115" s="64"/>
      <c r="L115" s="64"/>
      <c r="M115" s="64"/>
      <c r="N115" s="64"/>
      <c r="O115" s="64"/>
      <c r="P115" s="64"/>
      <c r="Q115" s="64"/>
    </row>
    <row r="116" spans="1:17" s="70" customFormat="1">
      <c r="A116" s="139">
        <v>105</v>
      </c>
      <c r="B116" s="140"/>
      <c r="C116" s="140"/>
      <c r="D116" s="142"/>
      <c r="E116" s="16" t="str">
        <f t="shared" si="8"/>
        <v/>
      </c>
      <c r="G116" s="71"/>
      <c r="H116" s="64"/>
      <c r="I116" s="371" t="str">
        <f t="shared" si="12"/>
        <v/>
      </c>
      <c r="J116" s="371" t="str">
        <f t="shared" si="13"/>
        <v/>
      </c>
      <c r="K116" s="64"/>
      <c r="L116" s="64"/>
      <c r="M116" s="64"/>
      <c r="N116" s="64"/>
      <c r="O116" s="64"/>
      <c r="P116" s="64"/>
      <c r="Q116" s="64"/>
    </row>
    <row r="117" spans="1:17" s="70" customFormat="1">
      <c r="A117" s="139">
        <v>106</v>
      </c>
      <c r="B117" s="140"/>
      <c r="C117" s="140"/>
      <c r="D117" s="142"/>
      <c r="E117" s="16" t="str">
        <f t="shared" si="8"/>
        <v/>
      </c>
      <c r="G117" s="71"/>
      <c r="H117" s="64"/>
      <c r="I117" s="371" t="str">
        <f t="shared" si="12"/>
        <v/>
      </c>
      <c r="J117" s="371" t="str">
        <f t="shared" si="13"/>
        <v/>
      </c>
      <c r="K117" s="64"/>
      <c r="L117" s="64"/>
      <c r="M117" s="64"/>
      <c r="N117" s="64"/>
      <c r="O117" s="64"/>
      <c r="P117" s="64"/>
      <c r="Q117" s="64"/>
    </row>
    <row r="118" spans="1:17" s="70" customFormat="1">
      <c r="A118" s="139">
        <v>107</v>
      </c>
      <c r="B118" s="140"/>
      <c r="C118" s="140"/>
      <c r="D118" s="142"/>
      <c r="E118" s="16" t="str">
        <f t="shared" si="8"/>
        <v/>
      </c>
      <c r="G118" s="71"/>
      <c r="H118" s="64"/>
      <c r="I118" s="371" t="str">
        <f t="shared" si="12"/>
        <v/>
      </c>
      <c r="J118" s="371" t="str">
        <f t="shared" si="13"/>
        <v/>
      </c>
      <c r="K118" s="64"/>
      <c r="L118" s="64"/>
      <c r="M118" s="64"/>
      <c r="N118" s="64"/>
      <c r="O118" s="64"/>
      <c r="P118" s="64"/>
      <c r="Q118" s="64"/>
    </row>
    <row r="119" spans="1:17" s="70" customFormat="1">
      <c r="A119" s="139">
        <v>108</v>
      </c>
      <c r="B119" s="140"/>
      <c r="C119" s="140"/>
      <c r="D119" s="142"/>
      <c r="E119" s="16" t="str">
        <f t="shared" si="8"/>
        <v/>
      </c>
      <c r="G119" s="71"/>
      <c r="H119" s="64"/>
      <c r="I119" s="371" t="str">
        <f t="shared" si="12"/>
        <v/>
      </c>
      <c r="J119" s="371" t="str">
        <f t="shared" si="13"/>
        <v/>
      </c>
      <c r="K119" s="64"/>
      <c r="L119" s="64"/>
      <c r="M119" s="64"/>
      <c r="N119" s="64"/>
      <c r="O119" s="64"/>
      <c r="P119" s="64"/>
      <c r="Q119" s="64"/>
    </row>
    <row r="120" spans="1:17" s="70" customFormat="1">
      <c r="A120" s="139">
        <v>109</v>
      </c>
      <c r="B120" s="140"/>
      <c r="C120" s="140"/>
      <c r="D120" s="142"/>
      <c r="E120" s="16" t="str">
        <f t="shared" si="8"/>
        <v/>
      </c>
      <c r="G120" s="71"/>
      <c r="H120" s="64"/>
      <c r="I120" s="371" t="str">
        <f t="shared" si="12"/>
        <v/>
      </c>
      <c r="J120" s="371" t="str">
        <f t="shared" si="13"/>
        <v/>
      </c>
      <c r="K120" s="64"/>
      <c r="L120" s="64"/>
      <c r="M120" s="64"/>
      <c r="N120" s="64"/>
      <c r="O120" s="64"/>
      <c r="P120" s="64"/>
      <c r="Q120" s="64"/>
    </row>
    <row r="121" spans="1:17" s="70" customFormat="1">
      <c r="A121" s="139">
        <v>110</v>
      </c>
      <c r="B121" s="140"/>
      <c r="C121" s="140"/>
      <c r="D121" s="142"/>
      <c r="E121" s="16" t="str">
        <f t="shared" si="8"/>
        <v/>
      </c>
      <c r="G121" s="71"/>
      <c r="H121" s="64"/>
      <c r="I121" s="371" t="str">
        <f t="shared" si="12"/>
        <v/>
      </c>
      <c r="J121" s="371" t="str">
        <f t="shared" si="13"/>
        <v/>
      </c>
      <c r="K121" s="64"/>
      <c r="L121" s="64"/>
      <c r="M121" s="64"/>
      <c r="N121" s="64"/>
      <c r="O121" s="64"/>
      <c r="P121" s="64"/>
      <c r="Q121" s="64"/>
    </row>
    <row r="122" spans="1:17" s="70" customFormat="1">
      <c r="A122" s="139">
        <v>111</v>
      </c>
      <c r="B122" s="140"/>
      <c r="C122" s="140"/>
      <c r="D122" s="142"/>
      <c r="E122" s="16" t="str">
        <f t="shared" si="8"/>
        <v/>
      </c>
      <c r="G122" s="71"/>
      <c r="H122" s="64"/>
      <c r="I122" s="371" t="str">
        <f t="shared" si="12"/>
        <v/>
      </c>
      <c r="J122" s="371" t="str">
        <f t="shared" si="13"/>
        <v/>
      </c>
      <c r="K122" s="64"/>
      <c r="L122" s="64"/>
      <c r="M122" s="64"/>
      <c r="N122" s="64"/>
      <c r="O122" s="64"/>
      <c r="P122" s="64"/>
      <c r="Q122" s="64"/>
    </row>
    <row r="123" spans="1:17" s="70" customFormat="1">
      <c r="A123" s="139">
        <v>112</v>
      </c>
      <c r="B123" s="140"/>
      <c r="C123" s="140"/>
      <c r="D123" s="142"/>
      <c r="E123" s="16" t="str">
        <f t="shared" si="8"/>
        <v/>
      </c>
      <c r="G123" s="71"/>
      <c r="H123" s="64"/>
      <c r="I123" s="371" t="str">
        <f t="shared" si="12"/>
        <v/>
      </c>
      <c r="J123" s="371" t="str">
        <f t="shared" si="13"/>
        <v/>
      </c>
      <c r="K123" s="64"/>
      <c r="L123" s="64"/>
      <c r="M123" s="64"/>
      <c r="N123" s="64"/>
      <c r="O123" s="64"/>
      <c r="P123" s="64"/>
      <c r="Q123" s="64"/>
    </row>
    <row r="124" spans="1:17" s="70" customFormat="1">
      <c r="A124" s="139">
        <v>113</v>
      </c>
      <c r="B124" s="140"/>
      <c r="C124" s="140"/>
      <c r="D124" s="142"/>
      <c r="E124" s="16" t="str">
        <f t="shared" si="8"/>
        <v/>
      </c>
      <c r="G124" s="71"/>
      <c r="H124" s="64"/>
      <c r="I124" s="371" t="str">
        <f t="shared" si="12"/>
        <v/>
      </c>
      <c r="J124" s="371" t="str">
        <f t="shared" si="13"/>
        <v/>
      </c>
      <c r="K124" s="64"/>
      <c r="L124" s="64"/>
      <c r="M124" s="64"/>
      <c r="N124" s="64"/>
      <c r="O124" s="64"/>
      <c r="P124" s="64"/>
      <c r="Q124" s="64"/>
    </row>
    <row r="125" spans="1:17" s="70" customFormat="1">
      <c r="A125" s="139">
        <v>114</v>
      </c>
      <c r="B125" s="140"/>
      <c r="C125" s="140"/>
      <c r="D125" s="142"/>
      <c r="E125" s="16" t="str">
        <f t="shared" si="8"/>
        <v/>
      </c>
      <c r="G125" s="71"/>
      <c r="H125" s="64"/>
      <c r="I125" s="371" t="str">
        <f t="shared" si="12"/>
        <v/>
      </c>
      <c r="J125" s="371" t="str">
        <f t="shared" si="13"/>
        <v/>
      </c>
      <c r="K125" s="64"/>
      <c r="L125" s="64"/>
      <c r="M125" s="64"/>
      <c r="N125" s="64"/>
      <c r="O125" s="64"/>
      <c r="P125" s="64"/>
      <c r="Q125" s="64"/>
    </row>
    <row r="126" spans="1:17" s="70" customFormat="1">
      <c r="A126" s="139">
        <v>115</v>
      </c>
      <c r="B126" s="140"/>
      <c r="C126" s="140"/>
      <c r="D126" s="142"/>
      <c r="E126" s="16" t="str">
        <f t="shared" si="8"/>
        <v/>
      </c>
      <c r="G126" s="71"/>
      <c r="H126" s="64"/>
      <c r="I126" s="371" t="str">
        <f t="shared" si="12"/>
        <v/>
      </c>
      <c r="J126" s="371" t="str">
        <f t="shared" si="13"/>
        <v/>
      </c>
      <c r="K126" s="64"/>
      <c r="L126" s="64"/>
      <c r="M126" s="64"/>
      <c r="N126" s="64"/>
      <c r="O126" s="64"/>
      <c r="P126" s="64"/>
      <c r="Q126" s="64"/>
    </row>
    <row r="127" spans="1:17" s="70" customFormat="1">
      <c r="A127" s="139">
        <v>116</v>
      </c>
      <c r="B127" s="140"/>
      <c r="C127" s="140"/>
      <c r="D127" s="142"/>
      <c r="E127" s="16" t="str">
        <f t="shared" si="8"/>
        <v/>
      </c>
      <c r="G127" s="71"/>
      <c r="H127" s="64"/>
      <c r="I127" s="371" t="str">
        <f t="shared" si="12"/>
        <v/>
      </c>
      <c r="J127" s="371" t="str">
        <f t="shared" si="13"/>
        <v/>
      </c>
      <c r="K127" s="64"/>
      <c r="L127" s="64"/>
      <c r="M127" s="64"/>
      <c r="N127" s="64"/>
      <c r="O127" s="64"/>
      <c r="P127" s="64"/>
      <c r="Q127" s="64"/>
    </row>
    <row r="128" spans="1:17" s="70" customFormat="1">
      <c r="A128" s="139">
        <v>117</v>
      </c>
      <c r="B128" s="140"/>
      <c r="C128" s="140"/>
      <c r="D128" s="142"/>
      <c r="E128" s="16" t="str">
        <f t="shared" si="8"/>
        <v/>
      </c>
      <c r="G128" s="71"/>
      <c r="H128" s="64"/>
      <c r="I128" s="371" t="str">
        <f t="shared" si="12"/>
        <v/>
      </c>
      <c r="J128" s="371" t="str">
        <f t="shared" si="13"/>
        <v/>
      </c>
      <c r="K128" s="64"/>
      <c r="L128" s="64"/>
      <c r="M128" s="64"/>
      <c r="N128" s="64"/>
      <c r="O128" s="64"/>
      <c r="P128" s="64"/>
      <c r="Q128" s="64"/>
    </row>
    <row r="129" spans="1:17" s="70" customFormat="1">
      <c r="A129" s="139">
        <v>118</v>
      </c>
      <c r="B129" s="140"/>
      <c r="C129" s="140"/>
      <c r="D129" s="142"/>
      <c r="E129" s="16" t="str">
        <f t="shared" si="8"/>
        <v/>
      </c>
      <c r="G129" s="71"/>
      <c r="H129" s="64"/>
      <c r="I129" s="371" t="str">
        <f t="shared" si="12"/>
        <v/>
      </c>
      <c r="J129" s="371" t="str">
        <f t="shared" si="13"/>
        <v/>
      </c>
      <c r="K129" s="64"/>
      <c r="L129" s="64"/>
      <c r="M129" s="64"/>
      <c r="N129" s="64"/>
      <c r="O129" s="64"/>
      <c r="P129" s="64"/>
      <c r="Q129" s="64"/>
    </row>
    <row r="130" spans="1:17" s="70" customFormat="1">
      <c r="A130" s="139">
        <v>119</v>
      </c>
      <c r="B130" s="140"/>
      <c r="C130" s="140"/>
      <c r="D130" s="142"/>
      <c r="E130" s="16" t="str">
        <f t="shared" si="8"/>
        <v/>
      </c>
      <c r="G130" s="71"/>
      <c r="H130" s="64"/>
      <c r="I130" s="371" t="str">
        <f t="shared" si="12"/>
        <v/>
      </c>
      <c r="J130" s="371" t="str">
        <f t="shared" si="13"/>
        <v/>
      </c>
      <c r="K130" s="64"/>
      <c r="L130" s="64"/>
      <c r="M130" s="64"/>
      <c r="N130" s="64"/>
      <c r="O130" s="64"/>
      <c r="P130" s="64"/>
      <c r="Q130" s="64"/>
    </row>
    <row r="131" spans="1:17" s="70" customFormat="1">
      <c r="A131" s="139">
        <v>120</v>
      </c>
      <c r="B131" s="140"/>
      <c r="C131" s="140"/>
      <c r="D131" s="142"/>
      <c r="E131" s="16" t="str">
        <f t="shared" si="8"/>
        <v/>
      </c>
      <c r="G131" s="71"/>
      <c r="H131" s="64"/>
      <c r="I131" s="371" t="str">
        <f t="shared" si="12"/>
        <v/>
      </c>
      <c r="J131" s="371" t="str">
        <f t="shared" si="13"/>
        <v/>
      </c>
      <c r="K131" s="64"/>
      <c r="L131" s="64"/>
      <c r="M131" s="64"/>
      <c r="N131" s="64"/>
      <c r="O131" s="64"/>
      <c r="P131" s="64"/>
      <c r="Q131" s="64"/>
    </row>
    <row r="132" spans="1:17" s="70" customFormat="1">
      <c r="A132" s="139">
        <v>121</v>
      </c>
      <c r="B132" s="140"/>
      <c r="C132" s="140"/>
      <c r="D132" s="142"/>
      <c r="E132" s="16" t="str">
        <f t="shared" si="8"/>
        <v/>
      </c>
      <c r="G132" s="71"/>
      <c r="H132" s="64"/>
      <c r="I132" s="371" t="str">
        <f t="shared" si="12"/>
        <v/>
      </c>
      <c r="J132" s="371" t="str">
        <f t="shared" si="13"/>
        <v/>
      </c>
      <c r="K132" s="64"/>
      <c r="L132" s="64"/>
      <c r="M132" s="64"/>
      <c r="N132" s="64"/>
      <c r="O132" s="64"/>
      <c r="P132" s="64"/>
      <c r="Q132" s="64"/>
    </row>
    <row r="133" spans="1:17" s="70" customFormat="1">
      <c r="A133" s="139">
        <v>122</v>
      </c>
      <c r="B133" s="140"/>
      <c r="C133" s="140"/>
      <c r="D133" s="142"/>
      <c r="E133" s="16" t="str">
        <f t="shared" si="8"/>
        <v/>
      </c>
      <c r="G133" s="71"/>
      <c r="H133" s="64"/>
      <c r="I133" s="371" t="str">
        <f t="shared" si="12"/>
        <v/>
      </c>
      <c r="J133" s="371" t="str">
        <f t="shared" si="13"/>
        <v/>
      </c>
      <c r="K133" s="64"/>
      <c r="L133" s="64"/>
      <c r="M133" s="64"/>
      <c r="N133" s="64"/>
      <c r="O133" s="64"/>
      <c r="P133" s="64"/>
      <c r="Q133" s="64"/>
    </row>
    <row r="134" spans="1:17" s="70" customFormat="1">
      <c r="A134" s="139">
        <v>123</v>
      </c>
      <c r="B134" s="140"/>
      <c r="C134" s="140"/>
      <c r="D134" s="142"/>
      <c r="E134" s="16" t="str">
        <f t="shared" si="8"/>
        <v/>
      </c>
      <c r="G134" s="71"/>
      <c r="H134" s="64"/>
      <c r="I134" s="371" t="str">
        <f t="shared" si="12"/>
        <v/>
      </c>
      <c r="J134" s="371" t="str">
        <f t="shared" si="13"/>
        <v/>
      </c>
      <c r="K134" s="64"/>
      <c r="L134" s="64"/>
      <c r="M134" s="64"/>
      <c r="N134" s="64"/>
      <c r="O134" s="64"/>
      <c r="P134" s="64"/>
      <c r="Q134" s="64"/>
    </row>
    <row r="135" spans="1:17" s="70" customFormat="1">
      <c r="A135" s="139">
        <v>124</v>
      </c>
      <c r="B135" s="140"/>
      <c r="C135" s="140"/>
      <c r="D135" s="142"/>
      <c r="E135" s="16" t="str">
        <f t="shared" si="8"/>
        <v/>
      </c>
      <c r="G135" s="71"/>
      <c r="H135" s="64"/>
      <c r="I135" s="371" t="str">
        <f t="shared" si="12"/>
        <v/>
      </c>
      <c r="J135" s="371" t="str">
        <f t="shared" si="13"/>
        <v/>
      </c>
      <c r="K135" s="64"/>
      <c r="L135" s="64"/>
      <c r="M135" s="64"/>
      <c r="N135" s="64"/>
      <c r="O135" s="64"/>
      <c r="P135" s="64"/>
      <c r="Q135" s="64"/>
    </row>
    <row r="136" spans="1:17" s="70" customFormat="1">
      <c r="A136" s="139">
        <v>125</v>
      </c>
      <c r="B136" s="140"/>
      <c r="C136" s="140"/>
      <c r="D136" s="142"/>
      <c r="E136" s="16" t="str">
        <f t="shared" si="8"/>
        <v/>
      </c>
      <c r="G136" s="71"/>
      <c r="H136" s="64"/>
      <c r="I136" s="371" t="str">
        <f t="shared" si="12"/>
        <v/>
      </c>
      <c r="J136" s="371" t="str">
        <f t="shared" si="13"/>
        <v/>
      </c>
      <c r="K136" s="64"/>
      <c r="L136" s="64"/>
      <c r="M136" s="64"/>
      <c r="N136" s="64"/>
      <c r="O136" s="64"/>
      <c r="P136" s="64"/>
      <c r="Q136" s="64"/>
    </row>
    <row r="137" spans="1:17" s="70" customFormat="1">
      <c r="A137" s="139">
        <v>126</v>
      </c>
      <c r="B137" s="140"/>
      <c r="C137" s="140"/>
      <c r="D137" s="142"/>
      <c r="E137" s="16" t="str">
        <f t="shared" si="8"/>
        <v/>
      </c>
      <c r="G137" s="71"/>
      <c r="H137" s="64"/>
      <c r="I137" s="371" t="str">
        <f t="shared" si="12"/>
        <v/>
      </c>
      <c r="J137" s="371" t="str">
        <f t="shared" si="13"/>
        <v/>
      </c>
      <c r="K137" s="64"/>
      <c r="L137" s="64"/>
      <c r="M137" s="64"/>
      <c r="N137" s="64"/>
      <c r="O137" s="64"/>
      <c r="P137" s="64"/>
      <c r="Q137" s="64"/>
    </row>
    <row r="138" spans="1:17" s="70" customFormat="1">
      <c r="A138" s="139">
        <v>127</v>
      </c>
      <c r="B138" s="140"/>
      <c r="C138" s="140"/>
      <c r="D138" s="142"/>
      <c r="E138" s="16" t="str">
        <f t="shared" si="8"/>
        <v/>
      </c>
      <c r="G138" s="71"/>
      <c r="H138" s="64"/>
      <c r="I138" s="371" t="str">
        <f t="shared" si="12"/>
        <v/>
      </c>
      <c r="J138" s="371" t="str">
        <f t="shared" si="13"/>
        <v/>
      </c>
      <c r="K138" s="64"/>
      <c r="L138" s="64"/>
      <c r="M138" s="64"/>
      <c r="N138" s="64"/>
      <c r="O138" s="64"/>
      <c r="P138" s="64"/>
      <c r="Q138" s="64"/>
    </row>
    <row r="139" spans="1:17" s="70" customFormat="1">
      <c r="A139" s="139">
        <v>128</v>
      </c>
      <c r="B139" s="140"/>
      <c r="C139" s="140"/>
      <c r="D139" s="142"/>
      <c r="E139" s="16" t="str">
        <f t="shared" si="8"/>
        <v/>
      </c>
      <c r="G139" s="71"/>
      <c r="H139" s="64"/>
      <c r="I139" s="371" t="str">
        <f t="shared" si="12"/>
        <v/>
      </c>
      <c r="J139" s="371" t="str">
        <f t="shared" si="13"/>
        <v/>
      </c>
      <c r="K139" s="64"/>
      <c r="L139" s="64"/>
      <c r="M139" s="64"/>
      <c r="N139" s="64"/>
      <c r="O139" s="64"/>
      <c r="P139" s="64"/>
      <c r="Q139" s="64"/>
    </row>
    <row r="140" spans="1:17" s="70" customFormat="1">
      <c r="A140" s="139">
        <v>129</v>
      </c>
      <c r="B140" s="140"/>
      <c r="C140" s="140"/>
      <c r="D140" s="142"/>
      <c r="E140" s="16" t="str">
        <f t="shared" ref="E140:E203" si="14">IF(OR($B140="",,$D140&lt;an_initial,$D140&gt;an_final),"",F140*(HLOOKUP(C140,iii9punctaje,2,FALSE)))</f>
        <v/>
      </c>
      <c r="G140" s="71"/>
      <c r="H140" s="64"/>
      <c r="I140" s="371" t="str">
        <f t="shared" ref="I140:I203" si="15">IF(OR($B140="",,$D140&lt;an_initial,$D140&gt;an_final),"",F140*(HLOOKUP(C140,iii9punctaje,2,FALSE))*COUNTIF(C140,$I$7))</f>
        <v/>
      </c>
      <c r="J140" s="371" t="str">
        <f t="shared" ref="J140:J203" si="16">IF(OR($B140="",,$D140&lt;an_initial,$D140&gt;an_final),"",F140*(HLOOKUP(C140,iii9punctaje,2,FALSE))*COUNTIF(C140,$J$7))</f>
        <v/>
      </c>
      <c r="K140" s="64"/>
      <c r="L140" s="64"/>
      <c r="M140" s="64"/>
      <c r="N140" s="64"/>
      <c r="O140" s="64"/>
      <c r="P140" s="64"/>
      <c r="Q140" s="64"/>
    </row>
    <row r="141" spans="1:17" s="70" customFormat="1">
      <c r="A141" s="139">
        <v>130</v>
      </c>
      <c r="B141" s="140"/>
      <c r="C141" s="140"/>
      <c r="D141" s="142"/>
      <c r="E141" s="16" t="str">
        <f t="shared" si="14"/>
        <v/>
      </c>
      <c r="G141" s="71"/>
      <c r="H141" s="64"/>
      <c r="I141" s="371" t="str">
        <f t="shared" si="15"/>
        <v/>
      </c>
      <c r="J141" s="371" t="str">
        <f t="shared" si="16"/>
        <v/>
      </c>
      <c r="K141" s="64"/>
      <c r="L141" s="64"/>
      <c r="M141" s="64"/>
      <c r="N141" s="64"/>
      <c r="O141" s="64"/>
      <c r="P141" s="64"/>
      <c r="Q141" s="64"/>
    </row>
    <row r="142" spans="1:17" s="70" customFormat="1">
      <c r="A142" s="139">
        <v>131</v>
      </c>
      <c r="B142" s="140"/>
      <c r="C142" s="140"/>
      <c r="D142" s="142"/>
      <c r="E142" s="16" t="str">
        <f t="shared" si="14"/>
        <v/>
      </c>
      <c r="G142" s="71"/>
      <c r="H142" s="64"/>
      <c r="I142" s="371" t="str">
        <f t="shared" si="15"/>
        <v/>
      </c>
      <c r="J142" s="371" t="str">
        <f t="shared" si="16"/>
        <v/>
      </c>
      <c r="K142" s="64"/>
      <c r="L142" s="64"/>
      <c r="M142" s="64"/>
      <c r="N142" s="64"/>
      <c r="O142" s="64"/>
      <c r="P142" s="64"/>
      <c r="Q142" s="64"/>
    </row>
    <row r="143" spans="1:17" s="70" customFormat="1">
      <c r="A143" s="139">
        <v>132</v>
      </c>
      <c r="B143" s="140"/>
      <c r="C143" s="140"/>
      <c r="D143" s="142"/>
      <c r="E143" s="16" t="str">
        <f t="shared" si="14"/>
        <v/>
      </c>
      <c r="G143" s="71"/>
      <c r="H143" s="64"/>
      <c r="I143" s="371" t="str">
        <f t="shared" si="15"/>
        <v/>
      </c>
      <c r="J143" s="371" t="str">
        <f t="shared" si="16"/>
        <v/>
      </c>
      <c r="K143" s="64"/>
      <c r="L143" s="64"/>
      <c r="M143" s="64"/>
      <c r="N143" s="64"/>
      <c r="O143" s="64"/>
      <c r="P143" s="64"/>
      <c r="Q143" s="64"/>
    </row>
    <row r="144" spans="1:17" s="70" customFormat="1">
      <c r="A144" s="139">
        <v>133</v>
      </c>
      <c r="B144" s="140"/>
      <c r="C144" s="140"/>
      <c r="D144" s="142"/>
      <c r="E144" s="16" t="str">
        <f t="shared" si="14"/>
        <v/>
      </c>
      <c r="G144" s="71"/>
      <c r="H144" s="64"/>
      <c r="I144" s="371" t="str">
        <f t="shared" si="15"/>
        <v/>
      </c>
      <c r="J144" s="371" t="str">
        <f t="shared" si="16"/>
        <v/>
      </c>
      <c r="K144" s="64"/>
      <c r="L144" s="64"/>
      <c r="M144" s="64"/>
      <c r="N144" s="64"/>
      <c r="O144" s="64"/>
      <c r="P144" s="64"/>
      <c r="Q144" s="64"/>
    </row>
    <row r="145" spans="1:17" s="70" customFormat="1">
      <c r="A145" s="139">
        <v>134</v>
      </c>
      <c r="B145" s="140"/>
      <c r="C145" s="140"/>
      <c r="D145" s="142"/>
      <c r="E145" s="16" t="str">
        <f t="shared" si="14"/>
        <v/>
      </c>
      <c r="G145" s="71"/>
      <c r="H145" s="64"/>
      <c r="I145" s="371" t="str">
        <f t="shared" si="15"/>
        <v/>
      </c>
      <c r="J145" s="371" t="str">
        <f t="shared" si="16"/>
        <v/>
      </c>
      <c r="K145" s="64"/>
      <c r="L145" s="64"/>
      <c r="M145" s="64"/>
      <c r="N145" s="64"/>
      <c r="O145" s="64"/>
      <c r="P145" s="64"/>
      <c r="Q145" s="64"/>
    </row>
    <row r="146" spans="1:17" s="70" customFormat="1">
      <c r="A146" s="139">
        <v>135</v>
      </c>
      <c r="B146" s="140"/>
      <c r="C146" s="140"/>
      <c r="D146" s="142"/>
      <c r="E146" s="16" t="str">
        <f t="shared" si="14"/>
        <v/>
      </c>
      <c r="G146" s="71"/>
      <c r="H146" s="64"/>
      <c r="I146" s="371" t="str">
        <f t="shared" si="15"/>
        <v/>
      </c>
      <c r="J146" s="371" t="str">
        <f t="shared" si="16"/>
        <v/>
      </c>
      <c r="K146" s="64"/>
      <c r="L146" s="64"/>
      <c r="M146" s="64"/>
      <c r="N146" s="64"/>
      <c r="O146" s="64"/>
      <c r="P146" s="64"/>
      <c r="Q146" s="64"/>
    </row>
    <row r="147" spans="1:17" s="70" customFormat="1">
      <c r="A147" s="139">
        <v>136</v>
      </c>
      <c r="B147" s="140"/>
      <c r="C147" s="140"/>
      <c r="D147" s="142"/>
      <c r="E147" s="16" t="str">
        <f t="shared" si="14"/>
        <v/>
      </c>
      <c r="G147" s="71"/>
      <c r="H147" s="64"/>
      <c r="I147" s="371" t="str">
        <f t="shared" si="15"/>
        <v/>
      </c>
      <c r="J147" s="371" t="str">
        <f t="shared" si="16"/>
        <v/>
      </c>
      <c r="K147" s="64"/>
      <c r="L147" s="64"/>
      <c r="M147" s="64"/>
      <c r="N147" s="64"/>
      <c r="O147" s="64"/>
      <c r="P147" s="64"/>
      <c r="Q147" s="64"/>
    </row>
    <row r="148" spans="1:17" s="70" customFormat="1">
      <c r="A148" s="139">
        <v>137</v>
      </c>
      <c r="B148" s="140"/>
      <c r="C148" s="140"/>
      <c r="D148" s="142"/>
      <c r="E148" s="16" t="str">
        <f t="shared" si="14"/>
        <v/>
      </c>
      <c r="G148" s="71"/>
      <c r="H148" s="64"/>
      <c r="I148" s="371" t="str">
        <f t="shared" si="15"/>
        <v/>
      </c>
      <c r="J148" s="371" t="str">
        <f t="shared" si="16"/>
        <v/>
      </c>
      <c r="K148" s="64"/>
      <c r="L148" s="64"/>
      <c r="M148" s="64"/>
      <c r="N148" s="64"/>
      <c r="O148" s="64"/>
      <c r="P148" s="64"/>
      <c r="Q148" s="64"/>
    </row>
    <row r="149" spans="1:17" s="70" customFormat="1">
      <c r="A149" s="139">
        <v>138</v>
      </c>
      <c r="B149" s="140"/>
      <c r="C149" s="140"/>
      <c r="D149" s="142"/>
      <c r="E149" s="16" t="str">
        <f t="shared" si="14"/>
        <v/>
      </c>
      <c r="G149" s="71"/>
      <c r="H149" s="64"/>
      <c r="I149" s="371" t="str">
        <f t="shared" si="15"/>
        <v/>
      </c>
      <c r="J149" s="371" t="str">
        <f t="shared" si="16"/>
        <v/>
      </c>
      <c r="K149" s="64"/>
      <c r="L149" s="64"/>
      <c r="M149" s="64"/>
      <c r="N149" s="64"/>
      <c r="O149" s="64"/>
      <c r="P149" s="64"/>
      <c r="Q149" s="64"/>
    </row>
    <row r="150" spans="1:17" s="70" customFormat="1">
      <c r="A150" s="139">
        <v>139</v>
      </c>
      <c r="B150" s="140"/>
      <c r="C150" s="140"/>
      <c r="D150" s="142"/>
      <c r="E150" s="16" t="str">
        <f t="shared" si="14"/>
        <v/>
      </c>
      <c r="G150" s="71"/>
      <c r="H150" s="64"/>
      <c r="I150" s="371" t="str">
        <f t="shared" si="15"/>
        <v/>
      </c>
      <c r="J150" s="371" t="str">
        <f t="shared" si="16"/>
        <v/>
      </c>
      <c r="K150" s="64"/>
      <c r="L150" s="64"/>
      <c r="M150" s="64"/>
      <c r="N150" s="64"/>
      <c r="O150" s="64"/>
      <c r="P150" s="64"/>
      <c r="Q150" s="64"/>
    </row>
    <row r="151" spans="1:17" s="70" customFormat="1">
      <c r="A151" s="139">
        <v>140</v>
      </c>
      <c r="B151" s="140"/>
      <c r="C151" s="140"/>
      <c r="D151" s="142"/>
      <c r="E151" s="16" t="str">
        <f t="shared" si="14"/>
        <v/>
      </c>
      <c r="G151" s="71"/>
      <c r="H151" s="64"/>
      <c r="I151" s="371" t="str">
        <f t="shared" si="15"/>
        <v/>
      </c>
      <c r="J151" s="371" t="str">
        <f t="shared" si="16"/>
        <v/>
      </c>
      <c r="K151" s="64"/>
      <c r="L151" s="64"/>
      <c r="M151" s="64"/>
      <c r="N151" s="64"/>
      <c r="O151" s="64"/>
      <c r="P151" s="64"/>
      <c r="Q151" s="64"/>
    </row>
    <row r="152" spans="1:17" s="70" customFormat="1">
      <c r="A152" s="139">
        <v>141</v>
      </c>
      <c r="B152" s="140"/>
      <c r="C152" s="140"/>
      <c r="D152" s="142"/>
      <c r="E152" s="16" t="str">
        <f t="shared" si="14"/>
        <v/>
      </c>
      <c r="G152" s="71"/>
      <c r="H152" s="64"/>
      <c r="I152" s="371" t="str">
        <f t="shared" si="15"/>
        <v/>
      </c>
      <c r="J152" s="371" t="str">
        <f t="shared" si="16"/>
        <v/>
      </c>
      <c r="K152" s="64"/>
      <c r="L152" s="64"/>
      <c r="M152" s="64"/>
      <c r="N152" s="64"/>
      <c r="O152" s="64"/>
      <c r="P152" s="64"/>
      <c r="Q152" s="64"/>
    </row>
    <row r="153" spans="1:17" s="70" customFormat="1">
      <c r="A153" s="139">
        <v>142</v>
      </c>
      <c r="B153" s="140"/>
      <c r="C153" s="140"/>
      <c r="D153" s="142"/>
      <c r="E153" s="16" t="str">
        <f t="shared" si="14"/>
        <v/>
      </c>
      <c r="G153" s="71"/>
      <c r="H153" s="64"/>
      <c r="I153" s="371" t="str">
        <f t="shared" si="15"/>
        <v/>
      </c>
      <c r="J153" s="371" t="str">
        <f t="shared" si="16"/>
        <v/>
      </c>
      <c r="K153" s="64"/>
      <c r="L153" s="64"/>
      <c r="M153" s="64"/>
      <c r="N153" s="64"/>
      <c r="O153" s="64"/>
      <c r="P153" s="64"/>
      <c r="Q153" s="64"/>
    </row>
    <row r="154" spans="1:17" s="70" customFormat="1">
      <c r="A154" s="139">
        <v>143</v>
      </c>
      <c r="B154" s="140"/>
      <c r="C154" s="140"/>
      <c r="D154" s="142"/>
      <c r="E154" s="16" t="str">
        <f t="shared" si="14"/>
        <v/>
      </c>
      <c r="G154" s="71"/>
      <c r="H154" s="64"/>
      <c r="I154" s="371" t="str">
        <f t="shared" si="15"/>
        <v/>
      </c>
      <c r="J154" s="371" t="str">
        <f t="shared" si="16"/>
        <v/>
      </c>
      <c r="K154" s="64"/>
      <c r="L154" s="64"/>
      <c r="M154" s="64"/>
      <c r="N154" s="64"/>
      <c r="O154" s="64"/>
      <c r="P154" s="64"/>
      <c r="Q154" s="64"/>
    </row>
    <row r="155" spans="1:17" s="70" customFormat="1">
      <c r="A155" s="139">
        <v>144</v>
      </c>
      <c r="B155" s="140"/>
      <c r="C155" s="140"/>
      <c r="D155" s="142"/>
      <c r="E155" s="16" t="str">
        <f t="shared" si="14"/>
        <v/>
      </c>
      <c r="G155" s="71"/>
      <c r="H155" s="64"/>
      <c r="I155" s="371" t="str">
        <f t="shared" si="15"/>
        <v/>
      </c>
      <c r="J155" s="371" t="str">
        <f t="shared" si="16"/>
        <v/>
      </c>
      <c r="K155" s="64"/>
      <c r="L155" s="64"/>
      <c r="M155" s="64"/>
      <c r="N155" s="64"/>
      <c r="O155" s="64"/>
      <c r="P155" s="64"/>
      <c r="Q155" s="64"/>
    </row>
    <row r="156" spans="1:17" s="70" customFormat="1">
      <c r="A156" s="139">
        <v>145</v>
      </c>
      <c r="B156" s="140"/>
      <c r="C156" s="140"/>
      <c r="D156" s="142"/>
      <c r="E156" s="16" t="str">
        <f t="shared" si="14"/>
        <v/>
      </c>
      <c r="G156" s="71"/>
      <c r="H156" s="64"/>
      <c r="I156" s="371" t="str">
        <f t="shared" si="15"/>
        <v/>
      </c>
      <c r="J156" s="371" t="str">
        <f t="shared" si="16"/>
        <v/>
      </c>
      <c r="K156" s="64"/>
      <c r="L156" s="64"/>
      <c r="M156" s="64"/>
      <c r="N156" s="64"/>
      <c r="O156" s="64"/>
      <c r="P156" s="64"/>
      <c r="Q156" s="64"/>
    </row>
    <row r="157" spans="1:17" s="70" customFormat="1">
      <c r="A157" s="139">
        <v>146</v>
      </c>
      <c r="B157" s="140"/>
      <c r="C157" s="140"/>
      <c r="D157" s="142"/>
      <c r="E157" s="16" t="str">
        <f t="shared" si="14"/>
        <v/>
      </c>
      <c r="G157" s="71"/>
      <c r="H157" s="64"/>
      <c r="I157" s="371" t="str">
        <f t="shared" si="15"/>
        <v/>
      </c>
      <c r="J157" s="371" t="str">
        <f t="shared" si="16"/>
        <v/>
      </c>
      <c r="K157" s="64"/>
      <c r="L157" s="64"/>
      <c r="M157" s="64"/>
      <c r="N157" s="64"/>
      <c r="O157" s="64"/>
      <c r="P157" s="64"/>
      <c r="Q157" s="64"/>
    </row>
    <row r="158" spans="1:17" s="70" customFormat="1">
      <c r="A158" s="139">
        <v>147</v>
      </c>
      <c r="B158" s="140"/>
      <c r="C158" s="140"/>
      <c r="D158" s="142"/>
      <c r="E158" s="16" t="str">
        <f t="shared" si="14"/>
        <v/>
      </c>
      <c r="G158" s="71"/>
      <c r="H158" s="64"/>
      <c r="I158" s="371" t="str">
        <f t="shared" si="15"/>
        <v/>
      </c>
      <c r="J158" s="371" t="str">
        <f t="shared" si="16"/>
        <v/>
      </c>
      <c r="K158" s="64"/>
      <c r="L158" s="64"/>
      <c r="M158" s="64"/>
      <c r="N158" s="64"/>
      <c r="O158" s="64"/>
      <c r="P158" s="64"/>
      <c r="Q158" s="64"/>
    </row>
    <row r="159" spans="1:17" s="70" customFormat="1">
      <c r="A159" s="139">
        <v>148</v>
      </c>
      <c r="B159" s="140"/>
      <c r="C159" s="140"/>
      <c r="D159" s="142"/>
      <c r="E159" s="16" t="str">
        <f t="shared" si="14"/>
        <v/>
      </c>
      <c r="G159" s="71"/>
      <c r="H159" s="64"/>
      <c r="I159" s="371" t="str">
        <f t="shared" si="15"/>
        <v/>
      </c>
      <c r="J159" s="371" t="str">
        <f t="shared" si="16"/>
        <v/>
      </c>
      <c r="K159" s="64"/>
      <c r="L159" s="64"/>
      <c r="M159" s="64"/>
      <c r="N159" s="64"/>
      <c r="O159" s="64"/>
      <c r="P159" s="64"/>
      <c r="Q159" s="64"/>
    </row>
    <row r="160" spans="1:17" s="70" customFormat="1">
      <c r="A160" s="139">
        <v>149</v>
      </c>
      <c r="B160" s="140"/>
      <c r="C160" s="140"/>
      <c r="D160" s="142"/>
      <c r="E160" s="16" t="str">
        <f t="shared" si="14"/>
        <v/>
      </c>
      <c r="G160" s="71"/>
      <c r="H160" s="64"/>
      <c r="I160" s="371" t="str">
        <f t="shared" si="15"/>
        <v/>
      </c>
      <c r="J160" s="371" t="str">
        <f t="shared" si="16"/>
        <v/>
      </c>
      <c r="K160" s="64"/>
      <c r="L160" s="64"/>
      <c r="M160" s="64"/>
      <c r="N160" s="64"/>
      <c r="O160" s="64"/>
      <c r="P160" s="64"/>
      <c r="Q160" s="64"/>
    </row>
    <row r="161" spans="1:17" s="70" customFormat="1">
      <c r="A161" s="139">
        <v>150</v>
      </c>
      <c r="B161" s="140"/>
      <c r="C161" s="140"/>
      <c r="D161" s="142"/>
      <c r="E161" s="16" t="str">
        <f t="shared" si="14"/>
        <v/>
      </c>
      <c r="G161" s="71"/>
      <c r="H161" s="64"/>
      <c r="I161" s="371" t="str">
        <f t="shared" si="15"/>
        <v/>
      </c>
      <c r="J161" s="371" t="str">
        <f t="shared" si="16"/>
        <v/>
      </c>
      <c r="K161" s="64"/>
      <c r="L161" s="64"/>
      <c r="M161" s="64"/>
      <c r="N161" s="64"/>
      <c r="O161" s="64"/>
      <c r="P161" s="64"/>
      <c r="Q161" s="64"/>
    </row>
    <row r="162" spans="1:17" s="70" customFormat="1">
      <c r="A162" s="139">
        <v>151</v>
      </c>
      <c r="B162" s="140"/>
      <c r="C162" s="140"/>
      <c r="D162" s="142"/>
      <c r="E162" s="16" t="str">
        <f t="shared" si="14"/>
        <v/>
      </c>
      <c r="G162" s="71"/>
      <c r="H162" s="64"/>
      <c r="I162" s="371" t="str">
        <f t="shared" si="15"/>
        <v/>
      </c>
      <c r="J162" s="371" t="str">
        <f t="shared" si="16"/>
        <v/>
      </c>
      <c r="K162" s="64"/>
      <c r="L162" s="64"/>
      <c r="M162" s="64"/>
      <c r="N162" s="64"/>
      <c r="O162" s="64"/>
      <c r="P162" s="64"/>
      <c r="Q162" s="64"/>
    </row>
    <row r="163" spans="1:17" s="70" customFormat="1">
      <c r="A163" s="139">
        <v>152</v>
      </c>
      <c r="B163" s="140"/>
      <c r="C163" s="140"/>
      <c r="D163" s="142"/>
      <c r="E163" s="16" t="str">
        <f t="shared" si="14"/>
        <v/>
      </c>
      <c r="G163" s="71"/>
      <c r="H163" s="64"/>
      <c r="I163" s="371" t="str">
        <f t="shared" si="15"/>
        <v/>
      </c>
      <c r="J163" s="371" t="str">
        <f t="shared" si="16"/>
        <v/>
      </c>
      <c r="K163" s="64"/>
      <c r="L163" s="64"/>
      <c r="M163" s="64"/>
      <c r="N163" s="64"/>
      <c r="O163" s="64"/>
      <c r="P163" s="64"/>
      <c r="Q163" s="64"/>
    </row>
    <row r="164" spans="1:17" s="70" customFormat="1">
      <c r="A164" s="139">
        <v>153</v>
      </c>
      <c r="B164" s="140"/>
      <c r="C164" s="140"/>
      <c r="D164" s="142"/>
      <c r="E164" s="16" t="str">
        <f t="shared" si="14"/>
        <v/>
      </c>
      <c r="G164" s="71"/>
      <c r="H164" s="64"/>
      <c r="I164" s="371" t="str">
        <f t="shared" si="15"/>
        <v/>
      </c>
      <c r="J164" s="371" t="str">
        <f t="shared" si="16"/>
        <v/>
      </c>
      <c r="K164" s="64"/>
      <c r="L164" s="64"/>
      <c r="M164" s="64"/>
      <c r="N164" s="64"/>
      <c r="O164" s="64"/>
      <c r="P164" s="64"/>
      <c r="Q164" s="64"/>
    </row>
    <row r="165" spans="1:17" s="70" customFormat="1">
      <c r="A165" s="139">
        <v>154</v>
      </c>
      <c r="B165" s="140"/>
      <c r="C165" s="140"/>
      <c r="D165" s="142"/>
      <c r="E165" s="16" t="str">
        <f t="shared" si="14"/>
        <v/>
      </c>
      <c r="G165" s="71"/>
      <c r="H165" s="64"/>
      <c r="I165" s="371" t="str">
        <f t="shared" si="15"/>
        <v/>
      </c>
      <c r="J165" s="371" t="str">
        <f t="shared" si="16"/>
        <v/>
      </c>
      <c r="K165" s="64"/>
      <c r="L165" s="64"/>
      <c r="M165" s="64"/>
      <c r="N165" s="64"/>
      <c r="O165" s="64"/>
      <c r="P165" s="64"/>
      <c r="Q165" s="64"/>
    </row>
    <row r="166" spans="1:17" s="70" customFormat="1">
      <c r="A166" s="139">
        <v>155</v>
      </c>
      <c r="B166" s="140"/>
      <c r="C166" s="140"/>
      <c r="D166" s="142"/>
      <c r="E166" s="16" t="str">
        <f t="shared" si="14"/>
        <v/>
      </c>
      <c r="G166" s="71"/>
      <c r="H166" s="64"/>
      <c r="I166" s="371" t="str">
        <f t="shared" si="15"/>
        <v/>
      </c>
      <c r="J166" s="371" t="str">
        <f t="shared" si="16"/>
        <v/>
      </c>
      <c r="K166" s="64"/>
      <c r="L166" s="64"/>
      <c r="M166" s="64"/>
      <c r="N166" s="64"/>
      <c r="O166" s="64"/>
      <c r="P166" s="64"/>
      <c r="Q166" s="64"/>
    </row>
    <row r="167" spans="1:17" s="70" customFormat="1">
      <c r="A167" s="139">
        <v>156</v>
      </c>
      <c r="B167" s="140"/>
      <c r="C167" s="140"/>
      <c r="D167" s="142"/>
      <c r="E167" s="16" t="str">
        <f t="shared" si="14"/>
        <v/>
      </c>
      <c r="G167" s="71"/>
      <c r="H167" s="64"/>
      <c r="I167" s="371" t="str">
        <f t="shared" si="15"/>
        <v/>
      </c>
      <c r="J167" s="371" t="str">
        <f t="shared" si="16"/>
        <v/>
      </c>
      <c r="K167" s="64"/>
      <c r="L167" s="64"/>
      <c r="M167" s="64"/>
      <c r="N167" s="64"/>
      <c r="O167" s="64"/>
      <c r="P167" s="64"/>
      <c r="Q167" s="64"/>
    </row>
    <row r="168" spans="1:17" s="70" customFormat="1">
      <c r="A168" s="139">
        <v>157</v>
      </c>
      <c r="B168" s="140"/>
      <c r="C168" s="140"/>
      <c r="D168" s="142"/>
      <c r="E168" s="16" t="str">
        <f t="shared" si="14"/>
        <v/>
      </c>
      <c r="G168" s="71"/>
      <c r="H168" s="64"/>
      <c r="I168" s="371" t="str">
        <f t="shared" si="15"/>
        <v/>
      </c>
      <c r="J168" s="371" t="str">
        <f t="shared" si="16"/>
        <v/>
      </c>
      <c r="K168" s="64"/>
      <c r="L168" s="64"/>
      <c r="M168" s="64"/>
      <c r="N168" s="64"/>
      <c r="O168" s="64"/>
      <c r="P168" s="64"/>
      <c r="Q168" s="64"/>
    </row>
    <row r="169" spans="1:17" s="70" customFormat="1">
      <c r="A169" s="139">
        <v>158</v>
      </c>
      <c r="B169" s="140"/>
      <c r="C169" s="140"/>
      <c r="D169" s="142"/>
      <c r="E169" s="16" t="str">
        <f t="shared" si="14"/>
        <v/>
      </c>
      <c r="G169" s="71"/>
      <c r="H169" s="64"/>
      <c r="I169" s="371" t="str">
        <f t="shared" si="15"/>
        <v/>
      </c>
      <c r="J169" s="371" t="str">
        <f t="shared" si="16"/>
        <v/>
      </c>
      <c r="K169" s="64"/>
      <c r="L169" s="64"/>
      <c r="M169" s="64"/>
      <c r="N169" s="64"/>
      <c r="O169" s="64"/>
      <c r="P169" s="64"/>
      <c r="Q169" s="64"/>
    </row>
    <row r="170" spans="1:17" s="70" customFormat="1">
      <c r="A170" s="139">
        <v>159</v>
      </c>
      <c r="B170" s="140"/>
      <c r="C170" s="140"/>
      <c r="D170" s="142"/>
      <c r="E170" s="16" t="str">
        <f t="shared" si="14"/>
        <v/>
      </c>
      <c r="G170" s="71"/>
      <c r="H170" s="64"/>
      <c r="I170" s="371" t="str">
        <f t="shared" si="15"/>
        <v/>
      </c>
      <c r="J170" s="371" t="str">
        <f t="shared" si="16"/>
        <v/>
      </c>
      <c r="K170" s="64"/>
      <c r="L170" s="64"/>
      <c r="M170" s="64"/>
      <c r="N170" s="64"/>
      <c r="O170" s="64"/>
      <c r="P170" s="64"/>
      <c r="Q170" s="64"/>
    </row>
    <row r="171" spans="1:17" s="70" customFormat="1">
      <c r="A171" s="139">
        <v>160</v>
      </c>
      <c r="B171" s="140"/>
      <c r="C171" s="140"/>
      <c r="D171" s="142"/>
      <c r="E171" s="16" t="str">
        <f t="shared" si="14"/>
        <v/>
      </c>
      <c r="G171" s="71"/>
      <c r="H171" s="64"/>
      <c r="I171" s="371" t="str">
        <f t="shared" si="15"/>
        <v/>
      </c>
      <c r="J171" s="371" t="str">
        <f t="shared" si="16"/>
        <v/>
      </c>
      <c r="K171" s="64"/>
      <c r="L171" s="64"/>
      <c r="M171" s="64"/>
      <c r="N171" s="64"/>
      <c r="O171" s="64"/>
      <c r="P171" s="64"/>
      <c r="Q171" s="64"/>
    </row>
    <row r="172" spans="1:17" s="70" customFormat="1">
      <c r="A172" s="139">
        <v>161</v>
      </c>
      <c r="B172" s="140"/>
      <c r="C172" s="140"/>
      <c r="D172" s="142"/>
      <c r="E172" s="16" t="str">
        <f t="shared" si="14"/>
        <v/>
      </c>
      <c r="G172" s="71"/>
      <c r="H172" s="64"/>
      <c r="I172" s="371" t="str">
        <f t="shared" si="15"/>
        <v/>
      </c>
      <c r="J172" s="371" t="str">
        <f t="shared" si="16"/>
        <v/>
      </c>
      <c r="K172" s="64"/>
      <c r="L172" s="64"/>
      <c r="M172" s="64"/>
      <c r="N172" s="64"/>
      <c r="O172" s="64"/>
      <c r="P172" s="64"/>
      <c r="Q172" s="64"/>
    </row>
    <row r="173" spans="1:17" s="70" customFormat="1">
      <c r="A173" s="139">
        <v>162</v>
      </c>
      <c r="B173" s="140"/>
      <c r="C173" s="140"/>
      <c r="D173" s="142"/>
      <c r="E173" s="16" t="str">
        <f t="shared" si="14"/>
        <v/>
      </c>
      <c r="G173" s="71"/>
      <c r="H173" s="64"/>
      <c r="I173" s="371" t="str">
        <f t="shared" si="15"/>
        <v/>
      </c>
      <c r="J173" s="371" t="str">
        <f t="shared" si="16"/>
        <v/>
      </c>
      <c r="K173" s="64"/>
      <c r="L173" s="64"/>
      <c r="M173" s="64"/>
      <c r="N173" s="64"/>
      <c r="O173" s="64"/>
      <c r="P173" s="64"/>
      <c r="Q173" s="64"/>
    </row>
    <row r="174" spans="1:17" s="70" customFormat="1">
      <c r="A174" s="139">
        <v>163</v>
      </c>
      <c r="B174" s="140"/>
      <c r="C174" s="140"/>
      <c r="D174" s="142"/>
      <c r="E174" s="16" t="str">
        <f t="shared" si="14"/>
        <v/>
      </c>
      <c r="G174" s="71"/>
      <c r="H174" s="64"/>
      <c r="I174" s="371" t="str">
        <f t="shared" si="15"/>
        <v/>
      </c>
      <c r="J174" s="371" t="str">
        <f t="shared" si="16"/>
        <v/>
      </c>
      <c r="K174" s="64"/>
      <c r="L174" s="64"/>
      <c r="M174" s="64"/>
      <c r="N174" s="64"/>
      <c r="O174" s="64"/>
      <c r="P174" s="64"/>
      <c r="Q174" s="64"/>
    </row>
    <row r="175" spans="1:17" s="70" customFormat="1">
      <c r="A175" s="139">
        <v>164</v>
      </c>
      <c r="B175" s="140"/>
      <c r="C175" s="140"/>
      <c r="D175" s="142"/>
      <c r="E175" s="16" t="str">
        <f t="shared" si="14"/>
        <v/>
      </c>
      <c r="G175" s="71"/>
      <c r="H175" s="64"/>
      <c r="I175" s="371" t="str">
        <f t="shared" si="15"/>
        <v/>
      </c>
      <c r="J175" s="371" t="str">
        <f t="shared" si="16"/>
        <v/>
      </c>
      <c r="K175" s="64"/>
      <c r="L175" s="64"/>
      <c r="M175" s="64"/>
      <c r="N175" s="64"/>
      <c r="O175" s="64"/>
      <c r="P175" s="64"/>
      <c r="Q175" s="64"/>
    </row>
    <row r="176" spans="1:17" s="70" customFormat="1">
      <c r="A176" s="139">
        <v>165</v>
      </c>
      <c r="B176" s="140"/>
      <c r="C176" s="140"/>
      <c r="D176" s="142"/>
      <c r="E176" s="16" t="str">
        <f t="shared" si="14"/>
        <v/>
      </c>
      <c r="G176" s="71"/>
      <c r="H176" s="64"/>
      <c r="I176" s="371" t="str">
        <f t="shared" si="15"/>
        <v/>
      </c>
      <c r="J176" s="371" t="str">
        <f t="shared" si="16"/>
        <v/>
      </c>
      <c r="K176" s="64"/>
      <c r="L176" s="64"/>
      <c r="M176" s="64"/>
      <c r="N176" s="64"/>
      <c r="O176" s="64"/>
      <c r="P176" s="64"/>
      <c r="Q176" s="64"/>
    </row>
    <row r="177" spans="1:17" s="70" customFormat="1">
      <c r="A177" s="139">
        <v>166</v>
      </c>
      <c r="B177" s="140"/>
      <c r="C177" s="140"/>
      <c r="D177" s="142"/>
      <c r="E177" s="16" t="str">
        <f t="shared" si="14"/>
        <v/>
      </c>
      <c r="G177" s="71"/>
      <c r="H177" s="64"/>
      <c r="I177" s="371" t="str">
        <f t="shared" si="15"/>
        <v/>
      </c>
      <c r="J177" s="371" t="str">
        <f t="shared" si="16"/>
        <v/>
      </c>
      <c r="K177" s="64"/>
      <c r="L177" s="64"/>
      <c r="M177" s="64"/>
      <c r="N177" s="64"/>
      <c r="O177" s="64"/>
      <c r="P177" s="64"/>
      <c r="Q177" s="64"/>
    </row>
    <row r="178" spans="1:17" s="70" customFormat="1">
      <c r="A178" s="139">
        <v>167</v>
      </c>
      <c r="B178" s="140"/>
      <c r="C178" s="140"/>
      <c r="D178" s="142"/>
      <c r="E178" s="16" t="str">
        <f t="shared" si="14"/>
        <v/>
      </c>
      <c r="G178" s="71"/>
      <c r="H178" s="64"/>
      <c r="I178" s="371" t="str">
        <f t="shared" si="15"/>
        <v/>
      </c>
      <c r="J178" s="371" t="str">
        <f t="shared" si="16"/>
        <v/>
      </c>
      <c r="K178" s="64"/>
      <c r="L178" s="64"/>
      <c r="M178" s="64"/>
      <c r="N178" s="64"/>
      <c r="O178" s="64"/>
      <c r="P178" s="64"/>
      <c r="Q178" s="64"/>
    </row>
    <row r="179" spans="1:17" s="70" customFormat="1">
      <c r="A179" s="139">
        <v>168</v>
      </c>
      <c r="B179" s="140"/>
      <c r="C179" s="140"/>
      <c r="D179" s="142"/>
      <c r="E179" s="16" t="str">
        <f t="shared" si="14"/>
        <v/>
      </c>
      <c r="G179" s="71"/>
      <c r="H179" s="64"/>
      <c r="I179" s="371" t="str">
        <f t="shared" si="15"/>
        <v/>
      </c>
      <c r="J179" s="371" t="str">
        <f t="shared" si="16"/>
        <v/>
      </c>
      <c r="K179" s="64"/>
      <c r="L179" s="64"/>
      <c r="M179" s="64"/>
      <c r="N179" s="64"/>
      <c r="O179" s="64"/>
      <c r="P179" s="64"/>
      <c r="Q179" s="64"/>
    </row>
    <row r="180" spans="1:17" s="70" customFormat="1">
      <c r="A180" s="139">
        <v>169</v>
      </c>
      <c r="B180" s="140"/>
      <c r="C180" s="140"/>
      <c r="D180" s="142"/>
      <c r="E180" s="16" t="str">
        <f t="shared" si="14"/>
        <v/>
      </c>
      <c r="G180" s="71"/>
      <c r="H180" s="64"/>
      <c r="I180" s="371" t="str">
        <f t="shared" si="15"/>
        <v/>
      </c>
      <c r="J180" s="371" t="str">
        <f t="shared" si="16"/>
        <v/>
      </c>
      <c r="K180" s="64"/>
      <c r="L180" s="64"/>
      <c r="M180" s="64"/>
      <c r="N180" s="64"/>
      <c r="O180" s="64"/>
      <c r="P180" s="64"/>
      <c r="Q180" s="64"/>
    </row>
    <row r="181" spans="1:17" s="70" customFormat="1">
      <c r="A181" s="139">
        <v>170</v>
      </c>
      <c r="B181" s="140"/>
      <c r="C181" s="140"/>
      <c r="D181" s="142"/>
      <c r="E181" s="16" t="str">
        <f t="shared" si="14"/>
        <v/>
      </c>
      <c r="G181" s="71"/>
      <c r="H181" s="64"/>
      <c r="I181" s="371" t="str">
        <f t="shared" si="15"/>
        <v/>
      </c>
      <c r="J181" s="371" t="str">
        <f t="shared" si="16"/>
        <v/>
      </c>
      <c r="K181" s="64"/>
      <c r="L181" s="64"/>
      <c r="M181" s="64"/>
      <c r="N181" s="64"/>
      <c r="O181" s="64"/>
      <c r="P181" s="64"/>
      <c r="Q181" s="64"/>
    </row>
    <row r="182" spans="1:17" s="70" customFormat="1">
      <c r="A182" s="139">
        <v>171</v>
      </c>
      <c r="B182" s="140"/>
      <c r="C182" s="140"/>
      <c r="D182" s="142"/>
      <c r="E182" s="16" t="str">
        <f t="shared" si="14"/>
        <v/>
      </c>
      <c r="G182" s="71"/>
      <c r="H182" s="64"/>
      <c r="I182" s="371" t="str">
        <f t="shared" si="15"/>
        <v/>
      </c>
      <c r="J182" s="371" t="str">
        <f t="shared" si="16"/>
        <v/>
      </c>
      <c r="K182" s="64"/>
      <c r="L182" s="64"/>
      <c r="M182" s="64"/>
      <c r="N182" s="64"/>
      <c r="O182" s="64"/>
      <c r="P182" s="64"/>
      <c r="Q182" s="64"/>
    </row>
    <row r="183" spans="1:17" s="70" customFormat="1">
      <c r="A183" s="139">
        <v>172</v>
      </c>
      <c r="B183" s="140"/>
      <c r="C183" s="140"/>
      <c r="D183" s="142"/>
      <c r="E183" s="16" t="str">
        <f t="shared" si="14"/>
        <v/>
      </c>
      <c r="G183" s="71"/>
      <c r="H183" s="64"/>
      <c r="I183" s="371" t="str">
        <f t="shared" si="15"/>
        <v/>
      </c>
      <c r="J183" s="371" t="str">
        <f t="shared" si="16"/>
        <v/>
      </c>
      <c r="K183" s="64"/>
      <c r="L183" s="64"/>
      <c r="M183" s="64"/>
      <c r="N183" s="64"/>
      <c r="O183" s="64"/>
      <c r="P183" s="64"/>
      <c r="Q183" s="64"/>
    </row>
    <row r="184" spans="1:17" s="70" customFormat="1">
      <c r="A184" s="139">
        <v>173</v>
      </c>
      <c r="B184" s="140"/>
      <c r="C184" s="140"/>
      <c r="D184" s="142"/>
      <c r="E184" s="16" t="str">
        <f t="shared" si="14"/>
        <v/>
      </c>
      <c r="G184" s="71"/>
      <c r="H184" s="64"/>
      <c r="I184" s="371" t="str">
        <f t="shared" si="15"/>
        <v/>
      </c>
      <c r="J184" s="371" t="str">
        <f t="shared" si="16"/>
        <v/>
      </c>
      <c r="K184" s="64"/>
      <c r="L184" s="64"/>
      <c r="M184" s="64"/>
      <c r="N184" s="64"/>
      <c r="O184" s="64"/>
      <c r="P184" s="64"/>
      <c r="Q184" s="64"/>
    </row>
    <row r="185" spans="1:17" s="70" customFormat="1">
      <c r="A185" s="139">
        <v>174</v>
      </c>
      <c r="B185" s="140"/>
      <c r="C185" s="140"/>
      <c r="D185" s="142"/>
      <c r="E185" s="16" t="str">
        <f t="shared" si="14"/>
        <v/>
      </c>
      <c r="G185" s="71"/>
      <c r="H185" s="64"/>
      <c r="I185" s="371" t="str">
        <f t="shared" si="15"/>
        <v/>
      </c>
      <c r="J185" s="371" t="str">
        <f t="shared" si="16"/>
        <v/>
      </c>
      <c r="K185" s="64"/>
      <c r="L185" s="64"/>
      <c r="M185" s="64"/>
      <c r="N185" s="64"/>
      <c r="O185" s="64"/>
      <c r="P185" s="64"/>
      <c r="Q185" s="64"/>
    </row>
    <row r="186" spans="1:17" s="70" customFormat="1">
      <c r="A186" s="139">
        <v>175</v>
      </c>
      <c r="B186" s="140"/>
      <c r="C186" s="140"/>
      <c r="D186" s="142"/>
      <c r="E186" s="16" t="str">
        <f t="shared" si="14"/>
        <v/>
      </c>
      <c r="G186" s="71"/>
      <c r="H186" s="64"/>
      <c r="I186" s="371" t="str">
        <f t="shared" si="15"/>
        <v/>
      </c>
      <c r="J186" s="371" t="str">
        <f t="shared" si="16"/>
        <v/>
      </c>
      <c r="K186" s="64"/>
      <c r="L186" s="64"/>
      <c r="M186" s="64"/>
      <c r="N186" s="64"/>
      <c r="O186" s="64"/>
      <c r="P186" s="64"/>
      <c r="Q186" s="64"/>
    </row>
    <row r="187" spans="1:17" s="70" customFormat="1">
      <c r="A187" s="139">
        <v>176</v>
      </c>
      <c r="B187" s="140"/>
      <c r="C187" s="140"/>
      <c r="D187" s="142"/>
      <c r="E187" s="16" t="str">
        <f t="shared" si="14"/>
        <v/>
      </c>
      <c r="G187" s="71"/>
      <c r="H187" s="64"/>
      <c r="I187" s="371" t="str">
        <f t="shared" si="15"/>
        <v/>
      </c>
      <c r="J187" s="371" t="str">
        <f t="shared" si="16"/>
        <v/>
      </c>
      <c r="K187" s="64"/>
      <c r="L187" s="64"/>
      <c r="M187" s="64"/>
      <c r="N187" s="64"/>
      <c r="O187" s="64"/>
      <c r="P187" s="64"/>
      <c r="Q187" s="64"/>
    </row>
    <row r="188" spans="1:17" s="70" customFormat="1">
      <c r="A188" s="139">
        <v>177</v>
      </c>
      <c r="B188" s="140"/>
      <c r="C188" s="140"/>
      <c r="D188" s="142"/>
      <c r="E188" s="16" t="str">
        <f t="shared" si="14"/>
        <v/>
      </c>
      <c r="G188" s="71"/>
      <c r="H188" s="64"/>
      <c r="I188" s="371" t="str">
        <f t="shared" si="15"/>
        <v/>
      </c>
      <c r="J188" s="371" t="str">
        <f t="shared" si="16"/>
        <v/>
      </c>
      <c r="K188" s="64"/>
      <c r="L188" s="64"/>
      <c r="M188" s="64"/>
      <c r="N188" s="64"/>
      <c r="O188" s="64"/>
      <c r="P188" s="64"/>
      <c r="Q188" s="64"/>
    </row>
    <row r="189" spans="1:17" s="70" customFormat="1">
      <c r="A189" s="139">
        <v>178</v>
      </c>
      <c r="B189" s="140"/>
      <c r="C189" s="140"/>
      <c r="D189" s="142"/>
      <c r="E189" s="16" t="str">
        <f t="shared" si="14"/>
        <v/>
      </c>
      <c r="G189" s="71"/>
      <c r="H189" s="64"/>
      <c r="I189" s="371" t="str">
        <f t="shared" si="15"/>
        <v/>
      </c>
      <c r="J189" s="371" t="str">
        <f t="shared" si="16"/>
        <v/>
      </c>
      <c r="K189" s="64"/>
      <c r="L189" s="64"/>
      <c r="M189" s="64"/>
      <c r="N189" s="64"/>
      <c r="O189" s="64"/>
      <c r="P189" s="64"/>
      <c r="Q189" s="64"/>
    </row>
    <row r="190" spans="1:17" s="70" customFormat="1">
      <c r="A190" s="139">
        <v>179</v>
      </c>
      <c r="B190" s="140"/>
      <c r="C190" s="140"/>
      <c r="D190" s="142"/>
      <c r="E190" s="16" t="str">
        <f t="shared" si="14"/>
        <v/>
      </c>
      <c r="G190" s="71"/>
      <c r="H190" s="64"/>
      <c r="I190" s="371" t="str">
        <f t="shared" si="15"/>
        <v/>
      </c>
      <c r="J190" s="371" t="str">
        <f t="shared" si="16"/>
        <v/>
      </c>
      <c r="K190" s="64"/>
      <c r="L190" s="64"/>
      <c r="M190" s="64"/>
      <c r="N190" s="64"/>
      <c r="O190" s="64"/>
      <c r="P190" s="64"/>
      <c r="Q190" s="64"/>
    </row>
    <row r="191" spans="1:17" s="70" customFormat="1">
      <c r="A191" s="139">
        <v>180</v>
      </c>
      <c r="B191" s="140"/>
      <c r="C191" s="140"/>
      <c r="D191" s="142"/>
      <c r="E191" s="16" t="str">
        <f t="shared" si="14"/>
        <v/>
      </c>
      <c r="G191" s="71"/>
      <c r="H191" s="64"/>
      <c r="I191" s="371" t="str">
        <f t="shared" si="15"/>
        <v/>
      </c>
      <c r="J191" s="371" t="str">
        <f t="shared" si="16"/>
        <v/>
      </c>
      <c r="K191" s="64"/>
      <c r="L191" s="64"/>
      <c r="M191" s="64"/>
      <c r="N191" s="64"/>
      <c r="O191" s="64"/>
      <c r="P191" s="64"/>
      <c r="Q191" s="64"/>
    </row>
    <row r="192" spans="1:17" s="70" customFormat="1">
      <c r="A192" s="139">
        <v>181</v>
      </c>
      <c r="B192" s="140"/>
      <c r="C192" s="140"/>
      <c r="D192" s="142"/>
      <c r="E192" s="16" t="str">
        <f t="shared" si="14"/>
        <v/>
      </c>
      <c r="G192" s="71"/>
      <c r="H192" s="64"/>
      <c r="I192" s="371" t="str">
        <f t="shared" si="15"/>
        <v/>
      </c>
      <c r="J192" s="371" t="str">
        <f t="shared" si="16"/>
        <v/>
      </c>
      <c r="K192" s="64"/>
      <c r="L192" s="64"/>
      <c r="M192" s="64"/>
      <c r="N192" s="64"/>
      <c r="O192" s="64"/>
      <c r="P192" s="64"/>
      <c r="Q192" s="64"/>
    </row>
    <row r="193" spans="1:17" s="70" customFormat="1">
      <c r="A193" s="139">
        <v>182</v>
      </c>
      <c r="B193" s="140"/>
      <c r="C193" s="140"/>
      <c r="D193" s="142"/>
      <c r="E193" s="16" t="str">
        <f t="shared" si="14"/>
        <v/>
      </c>
      <c r="G193" s="71"/>
      <c r="H193" s="64"/>
      <c r="I193" s="371" t="str">
        <f t="shared" si="15"/>
        <v/>
      </c>
      <c r="J193" s="371" t="str">
        <f t="shared" si="16"/>
        <v/>
      </c>
      <c r="K193" s="64"/>
      <c r="L193" s="64"/>
      <c r="M193" s="64"/>
      <c r="N193" s="64"/>
      <c r="O193" s="64"/>
      <c r="P193" s="64"/>
      <c r="Q193" s="64"/>
    </row>
    <row r="194" spans="1:17" s="70" customFormat="1">
      <c r="A194" s="139">
        <v>183</v>
      </c>
      <c r="B194" s="140"/>
      <c r="C194" s="140"/>
      <c r="D194" s="142"/>
      <c r="E194" s="16" t="str">
        <f t="shared" si="14"/>
        <v/>
      </c>
      <c r="G194" s="71"/>
      <c r="H194" s="64"/>
      <c r="I194" s="371" t="str">
        <f t="shared" si="15"/>
        <v/>
      </c>
      <c r="J194" s="371" t="str">
        <f t="shared" si="16"/>
        <v/>
      </c>
      <c r="K194" s="64"/>
      <c r="L194" s="64"/>
      <c r="M194" s="64"/>
      <c r="N194" s="64"/>
      <c r="O194" s="64"/>
      <c r="P194" s="64"/>
      <c r="Q194" s="64"/>
    </row>
    <row r="195" spans="1:17" s="70" customFormat="1">
      <c r="A195" s="139">
        <v>184</v>
      </c>
      <c r="B195" s="140"/>
      <c r="C195" s="140"/>
      <c r="D195" s="142"/>
      <c r="E195" s="16" t="str">
        <f t="shared" si="14"/>
        <v/>
      </c>
      <c r="G195" s="71"/>
      <c r="H195" s="64"/>
      <c r="I195" s="371" t="str">
        <f t="shared" si="15"/>
        <v/>
      </c>
      <c r="J195" s="371" t="str">
        <f t="shared" si="16"/>
        <v/>
      </c>
      <c r="K195" s="64"/>
      <c r="L195" s="64"/>
      <c r="M195" s="64"/>
      <c r="N195" s="64"/>
      <c r="O195" s="64"/>
      <c r="P195" s="64"/>
      <c r="Q195" s="64"/>
    </row>
    <row r="196" spans="1:17" s="70" customFormat="1">
      <c r="A196" s="139">
        <v>185</v>
      </c>
      <c r="B196" s="140"/>
      <c r="C196" s="140"/>
      <c r="D196" s="142"/>
      <c r="E196" s="16" t="str">
        <f t="shared" si="14"/>
        <v/>
      </c>
      <c r="G196" s="71"/>
      <c r="H196" s="64"/>
      <c r="I196" s="371" t="str">
        <f t="shared" si="15"/>
        <v/>
      </c>
      <c r="J196" s="371" t="str">
        <f t="shared" si="16"/>
        <v/>
      </c>
      <c r="K196" s="64"/>
      <c r="L196" s="64"/>
      <c r="M196" s="64"/>
      <c r="N196" s="64"/>
      <c r="O196" s="64"/>
      <c r="P196" s="64"/>
      <c r="Q196" s="64"/>
    </row>
    <row r="197" spans="1:17" s="70" customFormat="1">
      <c r="A197" s="139">
        <v>186</v>
      </c>
      <c r="B197" s="140"/>
      <c r="C197" s="140"/>
      <c r="D197" s="142"/>
      <c r="E197" s="16" t="str">
        <f t="shared" si="14"/>
        <v/>
      </c>
      <c r="G197" s="71"/>
      <c r="H197" s="64"/>
      <c r="I197" s="371" t="str">
        <f t="shared" si="15"/>
        <v/>
      </c>
      <c r="J197" s="371" t="str">
        <f t="shared" si="16"/>
        <v/>
      </c>
      <c r="K197" s="64"/>
      <c r="L197" s="64"/>
      <c r="M197" s="64"/>
      <c r="N197" s="64"/>
      <c r="O197" s="64"/>
      <c r="P197" s="64"/>
      <c r="Q197" s="64"/>
    </row>
    <row r="198" spans="1:17" s="70" customFormat="1">
      <c r="A198" s="139">
        <v>187</v>
      </c>
      <c r="B198" s="140"/>
      <c r="C198" s="140"/>
      <c r="D198" s="142"/>
      <c r="E198" s="16" t="str">
        <f t="shared" si="14"/>
        <v/>
      </c>
      <c r="G198" s="71"/>
      <c r="H198" s="64"/>
      <c r="I198" s="371" t="str">
        <f t="shared" si="15"/>
        <v/>
      </c>
      <c r="J198" s="371" t="str">
        <f t="shared" si="16"/>
        <v/>
      </c>
      <c r="K198" s="64"/>
      <c r="L198" s="64"/>
      <c r="M198" s="64"/>
      <c r="N198" s="64"/>
      <c r="O198" s="64"/>
      <c r="P198" s="64"/>
      <c r="Q198" s="64"/>
    </row>
    <row r="199" spans="1:17" s="70" customFormat="1">
      <c r="A199" s="139">
        <v>188</v>
      </c>
      <c r="B199" s="140"/>
      <c r="C199" s="140"/>
      <c r="D199" s="142"/>
      <c r="E199" s="16" t="str">
        <f t="shared" si="14"/>
        <v/>
      </c>
      <c r="G199" s="71"/>
      <c r="H199" s="64"/>
      <c r="I199" s="371" t="str">
        <f t="shared" si="15"/>
        <v/>
      </c>
      <c r="J199" s="371" t="str">
        <f t="shared" si="16"/>
        <v/>
      </c>
      <c r="K199" s="64"/>
      <c r="L199" s="64"/>
      <c r="M199" s="64"/>
      <c r="N199" s="64"/>
      <c r="O199" s="64"/>
      <c r="P199" s="64"/>
      <c r="Q199" s="64"/>
    </row>
    <row r="200" spans="1:17" s="70" customFormat="1">
      <c r="A200" s="139">
        <v>189</v>
      </c>
      <c r="B200" s="140"/>
      <c r="C200" s="140"/>
      <c r="D200" s="142"/>
      <c r="E200" s="16" t="str">
        <f t="shared" si="14"/>
        <v/>
      </c>
      <c r="G200" s="71"/>
      <c r="H200" s="64"/>
      <c r="I200" s="371" t="str">
        <f t="shared" si="15"/>
        <v/>
      </c>
      <c r="J200" s="371" t="str">
        <f t="shared" si="16"/>
        <v/>
      </c>
      <c r="K200" s="64"/>
      <c r="L200" s="64"/>
      <c r="M200" s="64"/>
      <c r="N200" s="64"/>
      <c r="O200" s="64"/>
      <c r="P200" s="64"/>
      <c r="Q200" s="64"/>
    </row>
    <row r="201" spans="1:17" s="70" customFormat="1">
      <c r="A201" s="139">
        <v>190</v>
      </c>
      <c r="B201" s="140"/>
      <c r="C201" s="140"/>
      <c r="D201" s="142"/>
      <c r="E201" s="16" t="str">
        <f t="shared" si="14"/>
        <v/>
      </c>
      <c r="G201" s="71"/>
      <c r="H201" s="64"/>
      <c r="I201" s="371" t="str">
        <f t="shared" si="15"/>
        <v/>
      </c>
      <c r="J201" s="371" t="str">
        <f t="shared" si="16"/>
        <v/>
      </c>
      <c r="K201" s="64"/>
      <c r="L201" s="64"/>
      <c r="M201" s="64"/>
      <c r="N201" s="64"/>
      <c r="O201" s="64"/>
      <c r="P201" s="64"/>
      <c r="Q201" s="64"/>
    </row>
    <row r="202" spans="1:17" s="70" customFormat="1">
      <c r="A202" s="139">
        <v>191</v>
      </c>
      <c r="B202" s="140"/>
      <c r="C202" s="140"/>
      <c r="D202" s="142"/>
      <c r="E202" s="16" t="str">
        <f t="shared" si="14"/>
        <v/>
      </c>
      <c r="G202" s="71"/>
      <c r="H202" s="64"/>
      <c r="I202" s="371" t="str">
        <f t="shared" si="15"/>
        <v/>
      </c>
      <c r="J202" s="371" t="str">
        <f t="shared" si="16"/>
        <v/>
      </c>
      <c r="K202" s="64"/>
      <c r="L202" s="64"/>
      <c r="M202" s="64"/>
      <c r="N202" s="64"/>
      <c r="O202" s="64"/>
      <c r="P202" s="64"/>
      <c r="Q202" s="64"/>
    </row>
    <row r="203" spans="1:17" s="70" customFormat="1">
      <c r="A203" s="139">
        <v>192</v>
      </c>
      <c r="B203" s="140"/>
      <c r="C203" s="140"/>
      <c r="D203" s="142"/>
      <c r="E203" s="16" t="str">
        <f t="shared" si="14"/>
        <v/>
      </c>
      <c r="G203" s="71"/>
      <c r="H203" s="64"/>
      <c r="I203" s="371" t="str">
        <f t="shared" si="15"/>
        <v/>
      </c>
      <c r="J203" s="371" t="str">
        <f t="shared" si="16"/>
        <v/>
      </c>
      <c r="K203" s="64"/>
      <c r="L203" s="64"/>
      <c r="M203" s="64"/>
      <c r="N203" s="64"/>
      <c r="O203" s="64"/>
      <c r="P203" s="64"/>
      <c r="Q203" s="64"/>
    </row>
    <row r="204" spans="1:17" s="70" customFormat="1">
      <c r="A204" s="139">
        <v>193</v>
      </c>
      <c r="B204" s="140"/>
      <c r="C204" s="140"/>
      <c r="D204" s="142"/>
      <c r="E204" s="16" t="str">
        <f t="shared" ref="E204:E261" si="17">IF(OR($B204="",,$D204&lt;an_initial,$D204&gt;an_final),"",F204*(HLOOKUP(C204,iii9punctaje,2,FALSE)))</f>
        <v/>
      </c>
      <c r="G204" s="71"/>
      <c r="H204" s="64"/>
      <c r="I204" s="371" t="str">
        <f t="shared" ref="I204:I261" si="18">IF(OR($B204="",,$D204&lt;an_initial,$D204&gt;an_final),"",F204*(HLOOKUP(C204,iii9punctaje,2,FALSE))*COUNTIF(C204,$I$7))</f>
        <v/>
      </c>
      <c r="J204" s="371" t="str">
        <f t="shared" ref="J204:J261" si="19">IF(OR($B204="",,$D204&lt;an_initial,$D204&gt;an_final),"",F204*(HLOOKUP(C204,iii9punctaje,2,FALSE))*COUNTIF(C204,$J$7))</f>
        <v/>
      </c>
      <c r="K204" s="64"/>
      <c r="L204" s="64"/>
      <c r="M204" s="64"/>
      <c r="N204" s="64"/>
      <c r="O204" s="64"/>
      <c r="P204" s="64"/>
      <c r="Q204" s="64"/>
    </row>
    <row r="205" spans="1:17" s="70" customFormat="1">
      <c r="A205" s="139">
        <v>194</v>
      </c>
      <c r="B205" s="140"/>
      <c r="C205" s="140"/>
      <c r="D205" s="142"/>
      <c r="E205" s="16" t="str">
        <f t="shared" si="17"/>
        <v/>
      </c>
      <c r="G205" s="71"/>
      <c r="H205" s="64"/>
      <c r="I205" s="371" t="str">
        <f t="shared" si="18"/>
        <v/>
      </c>
      <c r="J205" s="371" t="str">
        <f t="shared" si="19"/>
        <v/>
      </c>
      <c r="K205" s="64"/>
      <c r="L205" s="64"/>
      <c r="M205" s="64"/>
      <c r="N205" s="64"/>
      <c r="O205" s="64"/>
      <c r="P205" s="64"/>
      <c r="Q205" s="64"/>
    </row>
    <row r="206" spans="1:17" s="70" customFormat="1">
      <c r="A206" s="139">
        <v>195</v>
      </c>
      <c r="B206" s="140"/>
      <c r="C206" s="140"/>
      <c r="D206" s="142"/>
      <c r="E206" s="16" t="str">
        <f t="shared" si="17"/>
        <v/>
      </c>
      <c r="G206" s="71"/>
      <c r="H206" s="64"/>
      <c r="I206" s="371" t="str">
        <f t="shared" si="18"/>
        <v/>
      </c>
      <c r="J206" s="371" t="str">
        <f t="shared" si="19"/>
        <v/>
      </c>
      <c r="K206" s="64"/>
      <c r="L206" s="64"/>
      <c r="M206" s="64"/>
      <c r="N206" s="64"/>
      <c r="O206" s="64"/>
      <c r="P206" s="64"/>
      <c r="Q206" s="64"/>
    </row>
    <row r="207" spans="1:17" s="70" customFormat="1">
      <c r="A207" s="139">
        <v>196</v>
      </c>
      <c r="B207" s="140"/>
      <c r="C207" s="140"/>
      <c r="D207" s="142"/>
      <c r="E207" s="16" t="str">
        <f t="shared" si="17"/>
        <v/>
      </c>
      <c r="G207" s="71"/>
      <c r="H207" s="64"/>
      <c r="I207" s="371" t="str">
        <f t="shared" si="18"/>
        <v/>
      </c>
      <c r="J207" s="371" t="str">
        <f t="shared" si="19"/>
        <v/>
      </c>
      <c r="K207" s="64"/>
      <c r="L207" s="64"/>
      <c r="M207" s="64"/>
      <c r="N207" s="64"/>
      <c r="O207" s="64"/>
      <c r="P207" s="64"/>
      <c r="Q207" s="64"/>
    </row>
    <row r="208" spans="1:17" s="70" customFormat="1">
      <c r="A208" s="139">
        <v>197</v>
      </c>
      <c r="B208" s="140"/>
      <c r="C208" s="140"/>
      <c r="D208" s="142"/>
      <c r="E208" s="16" t="str">
        <f t="shared" si="17"/>
        <v/>
      </c>
      <c r="G208" s="71"/>
      <c r="H208" s="64"/>
      <c r="I208" s="371" t="str">
        <f t="shared" si="18"/>
        <v/>
      </c>
      <c r="J208" s="371" t="str">
        <f t="shared" si="19"/>
        <v/>
      </c>
      <c r="K208" s="64"/>
      <c r="L208" s="64"/>
      <c r="M208" s="64"/>
      <c r="N208" s="64"/>
      <c r="O208" s="64"/>
      <c r="P208" s="64"/>
      <c r="Q208" s="64"/>
    </row>
    <row r="209" spans="1:17" s="70" customFormat="1">
      <c r="A209" s="139">
        <v>198</v>
      </c>
      <c r="B209" s="140"/>
      <c r="C209" s="140"/>
      <c r="D209" s="142"/>
      <c r="E209" s="16" t="str">
        <f t="shared" si="17"/>
        <v/>
      </c>
      <c r="G209" s="71"/>
      <c r="H209" s="64"/>
      <c r="I209" s="371" t="str">
        <f t="shared" si="18"/>
        <v/>
      </c>
      <c r="J209" s="371" t="str">
        <f t="shared" si="19"/>
        <v/>
      </c>
      <c r="K209" s="64"/>
      <c r="L209" s="64"/>
      <c r="M209" s="64"/>
      <c r="N209" s="64"/>
      <c r="O209" s="64"/>
      <c r="P209" s="64"/>
      <c r="Q209" s="64"/>
    </row>
    <row r="210" spans="1:17" s="70" customFormat="1">
      <c r="A210" s="139">
        <v>199</v>
      </c>
      <c r="B210" s="140"/>
      <c r="C210" s="140"/>
      <c r="D210" s="142"/>
      <c r="E210" s="16" t="str">
        <f t="shared" si="17"/>
        <v/>
      </c>
      <c r="G210" s="71"/>
      <c r="H210" s="64"/>
      <c r="I210" s="371" t="str">
        <f t="shared" si="18"/>
        <v/>
      </c>
      <c r="J210" s="371" t="str">
        <f t="shared" si="19"/>
        <v/>
      </c>
      <c r="K210" s="64"/>
      <c r="L210" s="64"/>
      <c r="M210" s="64"/>
      <c r="N210" s="64"/>
      <c r="O210" s="64"/>
      <c r="P210" s="64"/>
      <c r="Q210" s="64"/>
    </row>
    <row r="211" spans="1:17" s="70" customFormat="1">
      <c r="A211" s="139">
        <v>200</v>
      </c>
      <c r="B211" s="140"/>
      <c r="C211" s="140"/>
      <c r="D211" s="142"/>
      <c r="E211" s="16" t="str">
        <f t="shared" si="17"/>
        <v/>
      </c>
      <c r="G211" s="71"/>
      <c r="H211" s="64"/>
      <c r="I211" s="371" t="str">
        <f t="shared" si="18"/>
        <v/>
      </c>
      <c r="J211" s="371" t="str">
        <f t="shared" si="19"/>
        <v/>
      </c>
      <c r="K211" s="64"/>
      <c r="L211" s="64"/>
      <c r="M211" s="64"/>
      <c r="N211" s="64"/>
      <c r="O211" s="64"/>
      <c r="P211" s="64"/>
      <c r="Q211" s="64"/>
    </row>
    <row r="212" spans="1:17" s="70" customFormat="1">
      <c r="A212" s="139">
        <v>201</v>
      </c>
      <c r="B212" s="140"/>
      <c r="C212" s="140"/>
      <c r="D212" s="142"/>
      <c r="E212" s="16" t="str">
        <f t="shared" si="17"/>
        <v/>
      </c>
      <c r="G212" s="71"/>
      <c r="H212" s="64"/>
      <c r="I212" s="371" t="str">
        <f t="shared" si="18"/>
        <v/>
      </c>
      <c r="J212" s="371" t="str">
        <f t="shared" si="19"/>
        <v/>
      </c>
      <c r="K212" s="64"/>
      <c r="L212" s="64"/>
      <c r="M212" s="64"/>
      <c r="N212" s="64"/>
      <c r="O212" s="64"/>
      <c r="P212" s="64"/>
      <c r="Q212" s="64"/>
    </row>
    <row r="213" spans="1:17" s="70" customFormat="1">
      <c r="A213" s="139">
        <v>202</v>
      </c>
      <c r="B213" s="140"/>
      <c r="C213" s="140"/>
      <c r="D213" s="142"/>
      <c r="E213" s="16" t="str">
        <f t="shared" si="17"/>
        <v/>
      </c>
      <c r="G213" s="71"/>
      <c r="H213" s="64"/>
      <c r="I213" s="371" t="str">
        <f t="shared" si="18"/>
        <v/>
      </c>
      <c r="J213" s="371" t="str">
        <f t="shared" si="19"/>
        <v/>
      </c>
      <c r="K213" s="64"/>
      <c r="L213" s="64"/>
      <c r="M213" s="64"/>
      <c r="N213" s="64"/>
      <c r="O213" s="64"/>
      <c r="P213" s="64"/>
      <c r="Q213" s="64"/>
    </row>
    <row r="214" spans="1:17" s="70" customFormat="1">
      <c r="A214" s="139">
        <v>203</v>
      </c>
      <c r="B214" s="140"/>
      <c r="C214" s="140"/>
      <c r="D214" s="142"/>
      <c r="E214" s="16" t="str">
        <f t="shared" si="17"/>
        <v/>
      </c>
      <c r="G214" s="71"/>
      <c r="H214" s="64"/>
      <c r="I214" s="371" t="str">
        <f t="shared" si="18"/>
        <v/>
      </c>
      <c r="J214" s="371" t="str">
        <f t="shared" si="19"/>
        <v/>
      </c>
      <c r="K214" s="64"/>
      <c r="L214" s="64"/>
      <c r="M214" s="64"/>
      <c r="N214" s="64"/>
      <c r="O214" s="64"/>
      <c r="P214" s="64"/>
      <c r="Q214" s="64"/>
    </row>
    <row r="215" spans="1:17" s="70" customFormat="1">
      <c r="A215" s="139">
        <v>204</v>
      </c>
      <c r="B215" s="140"/>
      <c r="C215" s="140"/>
      <c r="D215" s="142"/>
      <c r="E215" s="16" t="str">
        <f t="shared" si="17"/>
        <v/>
      </c>
      <c r="G215" s="71"/>
      <c r="H215" s="64"/>
      <c r="I215" s="371" t="str">
        <f t="shared" si="18"/>
        <v/>
      </c>
      <c r="J215" s="371" t="str">
        <f t="shared" si="19"/>
        <v/>
      </c>
      <c r="K215" s="64"/>
      <c r="L215" s="64"/>
      <c r="M215" s="64"/>
      <c r="N215" s="64"/>
      <c r="O215" s="64"/>
      <c r="P215" s="64"/>
      <c r="Q215" s="64"/>
    </row>
    <row r="216" spans="1:17" s="70" customFormat="1">
      <c r="A216" s="139">
        <v>205</v>
      </c>
      <c r="B216" s="140"/>
      <c r="C216" s="140"/>
      <c r="D216" s="142"/>
      <c r="E216" s="16" t="str">
        <f t="shared" si="17"/>
        <v/>
      </c>
      <c r="G216" s="71"/>
      <c r="H216" s="64"/>
      <c r="I216" s="371" t="str">
        <f t="shared" si="18"/>
        <v/>
      </c>
      <c r="J216" s="371" t="str">
        <f t="shared" si="19"/>
        <v/>
      </c>
      <c r="K216" s="64"/>
      <c r="L216" s="64"/>
      <c r="M216" s="64"/>
      <c r="N216" s="64"/>
      <c r="O216" s="64"/>
      <c r="P216" s="64"/>
      <c r="Q216" s="64"/>
    </row>
    <row r="217" spans="1:17" s="70" customFormat="1">
      <c r="A217" s="139">
        <v>206</v>
      </c>
      <c r="B217" s="140"/>
      <c r="C217" s="140"/>
      <c r="D217" s="142"/>
      <c r="E217" s="16" t="str">
        <f t="shared" si="17"/>
        <v/>
      </c>
      <c r="G217" s="71"/>
      <c r="H217" s="64"/>
      <c r="I217" s="371" t="str">
        <f t="shared" si="18"/>
        <v/>
      </c>
      <c r="J217" s="371" t="str">
        <f t="shared" si="19"/>
        <v/>
      </c>
      <c r="K217" s="64"/>
      <c r="L217" s="64"/>
      <c r="M217" s="64"/>
      <c r="N217" s="64"/>
      <c r="O217" s="64"/>
      <c r="P217" s="64"/>
      <c r="Q217" s="64"/>
    </row>
    <row r="218" spans="1:17" s="70" customFormat="1">
      <c r="A218" s="139">
        <v>207</v>
      </c>
      <c r="B218" s="140"/>
      <c r="C218" s="140"/>
      <c r="D218" s="142"/>
      <c r="E218" s="16" t="str">
        <f t="shared" si="17"/>
        <v/>
      </c>
      <c r="G218" s="71"/>
      <c r="H218" s="64"/>
      <c r="I218" s="371" t="str">
        <f t="shared" si="18"/>
        <v/>
      </c>
      <c r="J218" s="371" t="str">
        <f t="shared" si="19"/>
        <v/>
      </c>
      <c r="K218" s="64"/>
      <c r="L218" s="64"/>
      <c r="M218" s="64"/>
      <c r="N218" s="64"/>
      <c r="O218" s="64"/>
      <c r="P218" s="64"/>
      <c r="Q218" s="64"/>
    </row>
    <row r="219" spans="1:17" s="70" customFormat="1">
      <c r="A219" s="139">
        <v>208</v>
      </c>
      <c r="B219" s="140"/>
      <c r="C219" s="140"/>
      <c r="D219" s="142"/>
      <c r="E219" s="16" t="str">
        <f t="shared" si="17"/>
        <v/>
      </c>
      <c r="G219" s="71"/>
      <c r="H219" s="64"/>
      <c r="I219" s="371" t="str">
        <f t="shared" si="18"/>
        <v/>
      </c>
      <c r="J219" s="371" t="str">
        <f t="shared" si="19"/>
        <v/>
      </c>
      <c r="K219" s="64"/>
      <c r="L219" s="64"/>
      <c r="M219" s="64"/>
      <c r="N219" s="64"/>
      <c r="O219" s="64"/>
      <c r="P219" s="64"/>
      <c r="Q219" s="64"/>
    </row>
    <row r="220" spans="1:17" s="70" customFormat="1">
      <c r="A220" s="139">
        <v>209</v>
      </c>
      <c r="B220" s="140"/>
      <c r="C220" s="140"/>
      <c r="D220" s="142"/>
      <c r="E220" s="16" t="str">
        <f t="shared" si="17"/>
        <v/>
      </c>
      <c r="G220" s="71"/>
      <c r="H220" s="64"/>
      <c r="I220" s="371" t="str">
        <f t="shared" si="18"/>
        <v/>
      </c>
      <c r="J220" s="371" t="str">
        <f t="shared" si="19"/>
        <v/>
      </c>
      <c r="K220" s="64"/>
      <c r="L220" s="64"/>
      <c r="M220" s="64"/>
      <c r="N220" s="64"/>
      <c r="O220" s="64"/>
      <c r="P220" s="64"/>
      <c r="Q220" s="64"/>
    </row>
    <row r="221" spans="1:17" s="70" customFormat="1">
      <c r="A221" s="139">
        <v>210</v>
      </c>
      <c r="B221" s="140"/>
      <c r="C221" s="140"/>
      <c r="D221" s="142"/>
      <c r="E221" s="16" t="str">
        <f t="shared" si="17"/>
        <v/>
      </c>
      <c r="G221" s="71"/>
      <c r="H221" s="64"/>
      <c r="I221" s="371" t="str">
        <f t="shared" si="18"/>
        <v/>
      </c>
      <c r="J221" s="371" t="str">
        <f t="shared" si="19"/>
        <v/>
      </c>
      <c r="K221" s="64"/>
      <c r="L221" s="64"/>
      <c r="M221" s="64"/>
      <c r="N221" s="64"/>
      <c r="O221" s="64"/>
      <c r="P221" s="64"/>
      <c r="Q221" s="64"/>
    </row>
    <row r="222" spans="1:17" s="70" customFormat="1">
      <c r="A222" s="139">
        <v>211</v>
      </c>
      <c r="B222" s="140"/>
      <c r="C222" s="140"/>
      <c r="D222" s="142"/>
      <c r="E222" s="16" t="str">
        <f t="shared" si="17"/>
        <v/>
      </c>
      <c r="G222" s="71"/>
      <c r="H222" s="64"/>
      <c r="I222" s="371" t="str">
        <f t="shared" si="18"/>
        <v/>
      </c>
      <c r="J222" s="371" t="str">
        <f t="shared" si="19"/>
        <v/>
      </c>
      <c r="K222" s="64"/>
      <c r="L222" s="64"/>
      <c r="M222" s="64"/>
      <c r="N222" s="64"/>
      <c r="O222" s="64"/>
      <c r="P222" s="64"/>
      <c r="Q222" s="64"/>
    </row>
    <row r="223" spans="1:17" s="70" customFormat="1">
      <c r="A223" s="139">
        <v>212</v>
      </c>
      <c r="B223" s="140"/>
      <c r="C223" s="140"/>
      <c r="D223" s="142"/>
      <c r="E223" s="16" t="str">
        <f t="shared" si="17"/>
        <v/>
      </c>
      <c r="G223" s="71"/>
      <c r="H223" s="64"/>
      <c r="I223" s="371" t="str">
        <f t="shared" si="18"/>
        <v/>
      </c>
      <c r="J223" s="371" t="str">
        <f t="shared" si="19"/>
        <v/>
      </c>
      <c r="K223" s="64"/>
      <c r="L223" s="64"/>
      <c r="M223" s="64"/>
      <c r="N223" s="64"/>
      <c r="O223" s="64"/>
      <c r="P223" s="64"/>
      <c r="Q223" s="64"/>
    </row>
    <row r="224" spans="1:17" s="70" customFormat="1">
      <c r="A224" s="139">
        <v>213</v>
      </c>
      <c r="B224" s="140"/>
      <c r="C224" s="140"/>
      <c r="D224" s="142"/>
      <c r="E224" s="16" t="str">
        <f t="shared" si="17"/>
        <v/>
      </c>
      <c r="G224" s="71"/>
      <c r="H224" s="64"/>
      <c r="I224" s="371" t="str">
        <f t="shared" si="18"/>
        <v/>
      </c>
      <c r="J224" s="371" t="str">
        <f t="shared" si="19"/>
        <v/>
      </c>
      <c r="K224" s="64"/>
      <c r="L224" s="64"/>
      <c r="M224" s="64"/>
      <c r="N224" s="64"/>
      <c r="O224" s="64"/>
      <c r="P224" s="64"/>
      <c r="Q224" s="64"/>
    </row>
    <row r="225" spans="1:17" s="70" customFormat="1">
      <c r="A225" s="139">
        <v>214</v>
      </c>
      <c r="B225" s="140"/>
      <c r="C225" s="140"/>
      <c r="D225" s="142"/>
      <c r="E225" s="16" t="str">
        <f t="shared" si="17"/>
        <v/>
      </c>
      <c r="G225" s="71"/>
      <c r="H225" s="64"/>
      <c r="I225" s="371" t="str">
        <f t="shared" si="18"/>
        <v/>
      </c>
      <c r="J225" s="371" t="str">
        <f t="shared" si="19"/>
        <v/>
      </c>
      <c r="K225" s="64"/>
      <c r="L225" s="64"/>
      <c r="M225" s="64"/>
      <c r="N225" s="64"/>
      <c r="O225" s="64"/>
      <c r="P225" s="64"/>
      <c r="Q225" s="64"/>
    </row>
    <row r="226" spans="1:17" s="70" customFormat="1">
      <c r="A226" s="139">
        <v>215</v>
      </c>
      <c r="B226" s="140"/>
      <c r="C226" s="140"/>
      <c r="D226" s="142"/>
      <c r="E226" s="16" t="str">
        <f t="shared" si="17"/>
        <v/>
      </c>
      <c r="G226" s="71"/>
      <c r="H226" s="64"/>
      <c r="I226" s="371" t="str">
        <f t="shared" si="18"/>
        <v/>
      </c>
      <c r="J226" s="371" t="str">
        <f t="shared" si="19"/>
        <v/>
      </c>
      <c r="K226" s="64"/>
      <c r="L226" s="64"/>
      <c r="M226" s="64"/>
      <c r="N226" s="64"/>
      <c r="O226" s="64"/>
      <c r="P226" s="64"/>
      <c r="Q226" s="64"/>
    </row>
    <row r="227" spans="1:17" s="70" customFormat="1">
      <c r="A227" s="139">
        <v>216</v>
      </c>
      <c r="B227" s="140"/>
      <c r="C227" s="140"/>
      <c r="D227" s="142"/>
      <c r="E227" s="16" t="str">
        <f t="shared" si="17"/>
        <v/>
      </c>
      <c r="G227" s="71"/>
      <c r="H227" s="64"/>
      <c r="I227" s="371" t="str">
        <f t="shared" si="18"/>
        <v/>
      </c>
      <c r="J227" s="371" t="str">
        <f t="shared" si="19"/>
        <v/>
      </c>
      <c r="K227" s="64"/>
      <c r="L227" s="64"/>
      <c r="M227" s="64"/>
      <c r="N227" s="64"/>
      <c r="O227" s="64"/>
      <c r="P227" s="64"/>
      <c r="Q227" s="64"/>
    </row>
    <row r="228" spans="1:17" s="70" customFormat="1">
      <c r="A228" s="139">
        <v>217</v>
      </c>
      <c r="B228" s="140"/>
      <c r="C228" s="140"/>
      <c r="D228" s="142"/>
      <c r="E228" s="16" t="str">
        <f t="shared" si="17"/>
        <v/>
      </c>
      <c r="G228" s="71"/>
      <c r="H228" s="64"/>
      <c r="I228" s="371" t="str">
        <f t="shared" si="18"/>
        <v/>
      </c>
      <c r="J228" s="371" t="str">
        <f t="shared" si="19"/>
        <v/>
      </c>
      <c r="K228" s="64"/>
      <c r="L228" s="64"/>
      <c r="M228" s="64"/>
      <c r="N228" s="64"/>
      <c r="O228" s="64"/>
      <c r="P228" s="64"/>
      <c r="Q228" s="64"/>
    </row>
    <row r="229" spans="1:17" s="70" customFormat="1">
      <c r="A229" s="139">
        <v>218</v>
      </c>
      <c r="B229" s="140"/>
      <c r="C229" s="140"/>
      <c r="D229" s="142"/>
      <c r="E229" s="16" t="str">
        <f t="shared" si="17"/>
        <v/>
      </c>
      <c r="G229" s="71"/>
      <c r="H229" s="64"/>
      <c r="I229" s="371" t="str">
        <f t="shared" si="18"/>
        <v/>
      </c>
      <c r="J229" s="371" t="str">
        <f t="shared" si="19"/>
        <v/>
      </c>
      <c r="K229" s="64"/>
      <c r="L229" s="64"/>
      <c r="M229" s="64"/>
      <c r="N229" s="64"/>
      <c r="O229" s="64"/>
      <c r="P229" s="64"/>
      <c r="Q229" s="64"/>
    </row>
    <row r="230" spans="1:17" s="70" customFormat="1">
      <c r="A230" s="139">
        <v>219</v>
      </c>
      <c r="B230" s="140"/>
      <c r="C230" s="140"/>
      <c r="D230" s="142"/>
      <c r="E230" s="16" t="str">
        <f t="shared" si="17"/>
        <v/>
      </c>
      <c r="G230" s="71"/>
      <c r="H230" s="64"/>
      <c r="I230" s="371" t="str">
        <f t="shared" si="18"/>
        <v/>
      </c>
      <c r="J230" s="371" t="str">
        <f t="shared" si="19"/>
        <v/>
      </c>
      <c r="K230" s="64"/>
      <c r="L230" s="64"/>
      <c r="M230" s="64"/>
      <c r="N230" s="64"/>
      <c r="O230" s="64"/>
      <c r="P230" s="64"/>
      <c r="Q230" s="64"/>
    </row>
    <row r="231" spans="1:17" s="70" customFormat="1">
      <c r="A231" s="139">
        <v>220</v>
      </c>
      <c r="B231" s="140"/>
      <c r="C231" s="140"/>
      <c r="D231" s="142"/>
      <c r="E231" s="16" t="str">
        <f t="shared" si="17"/>
        <v/>
      </c>
      <c r="G231" s="71"/>
      <c r="H231" s="64"/>
      <c r="I231" s="371" t="str">
        <f t="shared" si="18"/>
        <v/>
      </c>
      <c r="J231" s="371" t="str">
        <f t="shared" si="19"/>
        <v/>
      </c>
      <c r="K231" s="64"/>
      <c r="L231" s="64"/>
      <c r="M231" s="64"/>
      <c r="N231" s="64"/>
      <c r="O231" s="64"/>
      <c r="P231" s="64"/>
      <c r="Q231" s="64"/>
    </row>
    <row r="232" spans="1:17" s="70" customFormat="1">
      <c r="A232" s="139">
        <v>221</v>
      </c>
      <c r="B232" s="140"/>
      <c r="C232" s="140"/>
      <c r="D232" s="142"/>
      <c r="E232" s="16" t="str">
        <f t="shared" si="17"/>
        <v/>
      </c>
      <c r="G232" s="71"/>
      <c r="H232" s="64"/>
      <c r="I232" s="371" t="str">
        <f t="shared" si="18"/>
        <v/>
      </c>
      <c r="J232" s="371" t="str">
        <f t="shared" si="19"/>
        <v/>
      </c>
      <c r="K232" s="64"/>
      <c r="L232" s="64"/>
      <c r="M232" s="64"/>
      <c r="N232" s="64"/>
      <c r="O232" s="64"/>
      <c r="P232" s="64"/>
      <c r="Q232" s="64"/>
    </row>
    <row r="233" spans="1:17" s="70" customFormat="1">
      <c r="A233" s="139">
        <v>222</v>
      </c>
      <c r="B233" s="140"/>
      <c r="C233" s="140"/>
      <c r="D233" s="142"/>
      <c r="E233" s="16" t="str">
        <f t="shared" si="17"/>
        <v/>
      </c>
      <c r="G233" s="71"/>
      <c r="H233" s="64"/>
      <c r="I233" s="371" t="str">
        <f t="shared" si="18"/>
        <v/>
      </c>
      <c r="J233" s="371" t="str">
        <f t="shared" si="19"/>
        <v/>
      </c>
      <c r="K233" s="64"/>
      <c r="L233" s="64"/>
      <c r="M233" s="64"/>
      <c r="N233" s="64"/>
      <c r="O233" s="64"/>
      <c r="P233" s="64"/>
      <c r="Q233" s="64"/>
    </row>
    <row r="234" spans="1:17" s="70" customFormat="1">
      <c r="A234" s="139">
        <v>223</v>
      </c>
      <c r="B234" s="140"/>
      <c r="C234" s="140"/>
      <c r="D234" s="142"/>
      <c r="E234" s="16" t="str">
        <f t="shared" si="17"/>
        <v/>
      </c>
      <c r="G234" s="71"/>
      <c r="H234" s="64"/>
      <c r="I234" s="371" t="str">
        <f t="shared" si="18"/>
        <v/>
      </c>
      <c r="J234" s="371" t="str">
        <f t="shared" si="19"/>
        <v/>
      </c>
      <c r="K234" s="64"/>
      <c r="L234" s="64"/>
      <c r="M234" s="64"/>
      <c r="N234" s="64"/>
      <c r="O234" s="64"/>
      <c r="P234" s="64"/>
      <c r="Q234" s="64"/>
    </row>
    <row r="235" spans="1:17" s="70" customFormat="1">
      <c r="A235" s="139">
        <v>224</v>
      </c>
      <c r="B235" s="140"/>
      <c r="C235" s="140"/>
      <c r="D235" s="142"/>
      <c r="E235" s="16" t="str">
        <f t="shared" si="17"/>
        <v/>
      </c>
      <c r="G235" s="71"/>
      <c r="H235" s="64"/>
      <c r="I235" s="371" t="str">
        <f t="shared" si="18"/>
        <v/>
      </c>
      <c r="J235" s="371" t="str">
        <f t="shared" si="19"/>
        <v/>
      </c>
      <c r="K235" s="64"/>
      <c r="L235" s="64"/>
      <c r="M235" s="64"/>
      <c r="N235" s="64"/>
      <c r="O235" s="64"/>
      <c r="P235" s="64"/>
      <c r="Q235" s="64"/>
    </row>
    <row r="236" spans="1:17" s="70" customFormat="1">
      <c r="A236" s="139">
        <v>225</v>
      </c>
      <c r="B236" s="140"/>
      <c r="C236" s="140"/>
      <c r="D236" s="142"/>
      <c r="E236" s="16" t="str">
        <f t="shared" si="17"/>
        <v/>
      </c>
      <c r="G236" s="71"/>
      <c r="H236" s="64"/>
      <c r="I236" s="371" t="str">
        <f t="shared" si="18"/>
        <v/>
      </c>
      <c r="J236" s="371" t="str">
        <f t="shared" si="19"/>
        <v/>
      </c>
      <c r="K236" s="64"/>
      <c r="L236" s="64"/>
      <c r="M236" s="64"/>
      <c r="N236" s="64"/>
      <c r="O236" s="64"/>
      <c r="P236" s="64"/>
      <c r="Q236" s="64"/>
    </row>
    <row r="237" spans="1:17" s="70" customFormat="1">
      <c r="A237" s="139">
        <v>226</v>
      </c>
      <c r="B237" s="140"/>
      <c r="C237" s="140"/>
      <c r="D237" s="142"/>
      <c r="E237" s="16" t="str">
        <f t="shared" si="17"/>
        <v/>
      </c>
      <c r="G237" s="71"/>
      <c r="H237" s="64"/>
      <c r="I237" s="371" t="str">
        <f t="shared" si="18"/>
        <v/>
      </c>
      <c r="J237" s="371" t="str">
        <f t="shared" si="19"/>
        <v/>
      </c>
      <c r="K237" s="64"/>
      <c r="L237" s="64"/>
      <c r="M237" s="64"/>
      <c r="N237" s="64"/>
      <c r="O237" s="64"/>
      <c r="P237" s="64"/>
      <c r="Q237" s="64"/>
    </row>
    <row r="238" spans="1:17" s="70" customFormat="1">
      <c r="A238" s="139">
        <v>227</v>
      </c>
      <c r="B238" s="140"/>
      <c r="C238" s="140"/>
      <c r="D238" s="142"/>
      <c r="E238" s="16" t="str">
        <f t="shared" si="17"/>
        <v/>
      </c>
      <c r="G238" s="71"/>
      <c r="H238" s="64"/>
      <c r="I238" s="371" t="str">
        <f t="shared" si="18"/>
        <v/>
      </c>
      <c r="J238" s="371" t="str">
        <f t="shared" si="19"/>
        <v/>
      </c>
      <c r="K238" s="64"/>
      <c r="L238" s="64"/>
      <c r="M238" s="64"/>
      <c r="N238" s="64"/>
      <c r="O238" s="64"/>
      <c r="P238" s="64"/>
      <c r="Q238" s="64"/>
    </row>
    <row r="239" spans="1:17" s="70" customFormat="1">
      <c r="A239" s="139">
        <v>228</v>
      </c>
      <c r="B239" s="140"/>
      <c r="C239" s="140"/>
      <c r="D239" s="142"/>
      <c r="E239" s="16" t="str">
        <f t="shared" si="17"/>
        <v/>
      </c>
      <c r="G239" s="71"/>
      <c r="H239" s="64"/>
      <c r="I239" s="371" t="str">
        <f t="shared" si="18"/>
        <v/>
      </c>
      <c r="J239" s="371" t="str">
        <f t="shared" si="19"/>
        <v/>
      </c>
      <c r="K239" s="64"/>
      <c r="L239" s="64"/>
      <c r="M239" s="64"/>
      <c r="N239" s="64"/>
      <c r="O239" s="64"/>
      <c r="P239" s="64"/>
      <c r="Q239" s="64"/>
    </row>
    <row r="240" spans="1:17" s="70" customFormat="1">
      <c r="A240" s="139">
        <v>229</v>
      </c>
      <c r="B240" s="140"/>
      <c r="C240" s="140"/>
      <c r="D240" s="142"/>
      <c r="E240" s="16" t="str">
        <f t="shared" si="17"/>
        <v/>
      </c>
      <c r="G240" s="71"/>
      <c r="H240" s="64"/>
      <c r="I240" s="371" t="str">
        <f t="shared" si="18"/>
        <v/>
      </c>
      <c r="J240" s="371" t="str">
        <f t="shared" si="19"/>
        <v/>
      </c>
      <c r="K240" s="64"/>
      <c r="L240" s="64"/>
      <c r="M240" s="64"/>
      <c r="N240" s="64"/>
      <c r="O240" s="64"/>
      <c r="P240" s="64"/>
      <c r="Q240" s="64"/>
    </row>
    <row r="241" spans="1:17" s="70" customFormat="1">
      <c r="A241" s="139">
        <v>230</v>
      </c>
      <c r="B241" s="140"/>
      <c r="C241" s="140"/>
      <c r="D241" s="142"/>
      <c r="E241" s="16" t="str">
        <f t="shared" si="17"/>
        <v/>
      </c>
      <c r="G241" s="71"/>
      <c r="H241" s="64"/>
      <c r="I241" s="371" t="str">
        <f t="shared" si="18"/>
        <v/>
      </c>
      <c r="J241" s="371" t="str">
        <f t="shared" si="19"/>
        <v/>
      </c>
      <c r="K241" s="64"/>
      <c r="L241" s="64"/>
      <c r="M241" s="64"/>
      <c r="N241" s="64"/>
      <c r="O241" s="64"/>
      <c r="P241" s="64"/>
      <c r="Q241" s="64"/>
    </row>
    <row r="242" spans="1:17" s="70" customFormat="1">
      <c r="A242" s="139">
        <v>231</v>
      </c>
      <c r="B242" s="140"/>
      <c r="C242" s="140"/>
      <c r="D242" s="142"/>
      <c r="E242" s="16" t="str">
        <f t="shared" si="17"/>
        <v/>
      </c>
      <c r="G242" s="71"/>
      <c r="H242" s="64"/>
      <c r="I242" s="371" t="str">
        <f t="shared" si="18"/>
        <v/>
      </c>
      <c r="J242" s="371" t="str">
        <f t="shared" si="19"/>
        <v/>
      </c>
      <c r="K242" s="64"/>
      <c r="L242" s="64"/>
      <c r="M242" s="64"/>
      <c r="N242" s="64"/>
      <c r="O242" s="64"/>
      <c r="P242" s="64"/>
      <c r="Q242" s="64"/>
    </row>
    <row r="243" spans="1:17" s="70" customFormat="1">
      <c r="A243" s="139">
        <v>232</v>
      </c>
      <c r="B243" s="140"/>
      <c r="C243" s="140"/>
      <c r="D243" s="142"/>
      <c r="E243" s="16" t="str">
        <f t="shared" si="17"/>
        <v/>
      </c>
      <c r="G243" s="71"/>
      <c r="H243" s="64"/>
      <c r="I243" s="371" t="str">
        <f t="shared" si="18"/>
        <v/>
      </c>
      <c r="J243" s="371" t="str">
        <f t="shared" si="19"/>
        <v/>
      </c>
      <c r="K243" s="64"/>
      <c r="L243" s="64"/>
      <c r="M243" s="64"/>
      <c r="N243" s="64"/>
      <c r="O243" s="64"/>
      <c r="P243" s="64"/>
      <c r="Q243" s="64"/>
    </row>
    <row r="244" spans="1:17" s="70" customFormat="1">
      <c r="A244" s="139">
        <v>233</v>
      </c>
      <c r="B244" s="140"/>
      <c r="C244" s="140"/>
      <c r="D244" s="142"/>
      <c r="E244" s="16" t="str">
        <f t="shared" si="17"/>
        <v/>
      </c>
      <c r="G244" s="71"/>
      <c r="H244" s="64"/>
      <c r="I244" s="371" t="str">
        <f t="shared" si="18"/>
        <v/>
      </c>
      <c r="J244" s="371" t="str">
        <f t="shared" si="19"/>
        <v/>
      </c>
      <c r="K244" s="64"/>
      <c r="L244" s="64"/>
      <c r="M244" s="64"/>
      <c r="N244" s="64"/>
      <c r="O244" s="64"/>
      <c r="P244" s="64"/>
      <c r="Q244" s="64"/>
    </row>
    <row r="245" spans="1:17" s="70" customFormat="1">
      <c r="A245" s="139">
        <v>234</v>
      </c>
      <c r="B245" s="140"/>
      <c r="C245" s="140"/>
      <c r="D245" s="142"/>
      <c r="E245" s="16" t="str">
        <f t="shared" si="17"/>
        <v/>
      </c>
      <c r="G245" s="71"/>
      <c r="H245" s="64"/>
      <c r="I245" s="371" t="str">
        <f t="shared" si="18"/>
        <v/>
      </c>
      <c r="J245" s="371" t="str">
        <f t="shared" si="19"/>
        <v/>
      </c>
      <c r="K245" s="64"/>
      <c r="L245" s="64"/>
      <c r="M245" s="64"/>
      <c r="N245" s="64"/>
      <c r="O245" s="64"/>
      <c r="P245" s="64"/>
      <c r="Q245" s="64"/>
    </row>
    <row r="246" spans="1:17" s="70" customFormat="1">
      <c r="A246" s="139">
        <v>235</v>
      </c>
      <c r="B246" s="140"/>
      <c r="C246" s="140"/>
      <c r="D246" s="142"/>
      <c r="E246" s="16" t="str">
        <f t="shared" si="17"/>
        <v/>
      </c>
      <c r="G246" s="71"/>
      <c r="H246" s="64"/>
      <c r="I246" s="371" t="str">
        <f t="shared" si="18"/>
        <v/>
      </c>
      <c r="J246" s="371" t="str">
        <f t="shared" si="19"/>
        <v/>
      </c>
      <c r="K246" s="64"/>
      <c r="L246" s="64"/>
      <c r="M246" s="64"/>
      <c r="N246" s="64"/>
      <c r="O246" s="64"/>
      <c r="P246" s="64"/>
      <c r="Q246" s="64"/>
    </row>
    <row r="247" spans="1:17" s="70" customFormat="1">
      <c r="A247" s="139">
        <v>236</v>
      </c>
      <c r="B247" s="140"/>
      <c r="C247" s="140"/>
      <c r="D247" s="142"/>
      <c r="E247" s="16" t="str">
        <f t="shared" si="17"/>
        <v/>
      </c>
      <c r="G247" s="71"/>
      <c r="H247" s="64"/>
      <c r="I247" s="371" t="str">
        <f t="shared" si="18"/>
        <v/>
      </c>
      <c r="J247" s="371" t="str">
        <f t="shared" si="19"/>
        <v/>
      </c>
      <c r="K247" s="64"/>
      <c r="L247" s="64"/>
      <c r="M247" s="64"/>
      <c r="N247" s="64"/>
      <c r="O247" s="64"/>
      <c r="P247" s="64"/>
      <c r="Q247" s="64"/>
    </row>
    <row r="248" spans="1:17" s="70" customFormat="1">
      <c r="A248" s="139">
        <v>237</v>
      </c>
      <c r="B248" s="140"/>
      <c r="C248" s="140"/>
      <c r="D248" s="142"/>
      <c r="E248" s="16" t="str">
        <f t="shared" si="17"/>
        <v/>
      </c>
      <c r="G248" s="71"/>
      <c r="H248" s="64"/>
      <c r="I248" s="371" t="str">
        <f t="shared" si="18"/>
        <v/>
      </c>
      <c r="J248" s="371" t="str">
        <f t="shared" si="19"/>
        <v/>
      </c>
      <c r="K248" s="64"/>
      <c r="L248" s="64"/>
      <c r="M248" s="64"/>
      <c r="N248" s="64"/>
      <c r="O248" s="64"/>
      <c r="P248" s="64"/>
      <c r="Q248" s="64"/>
    </row>
    <row r="249" spans="1:17" s="70" customFormat="1">
      <c r="A249" s="139">
        <v>238</v>
      </c>
      <c r="B249" s="140"/>
      <c r="C249" s="140"/>
      <c r="D249" s="142"/>
      <c r="E249" s="16" t="str">
        <f t="shared" si="17"/>
        <v/>
      </c>
      <c r="G249" s="71"/>
      <c r="H249" s="64"/>
      <c r="I249" s="371" t="str">
        <f t="shared" si="18"/>
        <v/>
      </c>
      <c r="J249" s="371" t="str">
        <f t="shared" si="19"/>
        <v/>
      </c>
      <c r="K249" s="64"/>
      <c r="L249" s="64"/>
      <c r="M249" s="64"/>
      <c r="N249" s="64"/>
      <c r="O249" s="64"/>
      <c r="P249" s="64"/>
      <c r="Q249" s="64"/>
    </row>
    <row r="250" spans="1:17" s="70" customFormat="1">
      <c r="A250" s="139">
        <v>239</v>
      </c>
      <c r="B250" s="140"/>
      <c r="C250" s="140"/>
      <c r="D250" s="142"/>
      <c r="E250" s="16" t="str">
        <f t="shared" si="17"/>
        <v/>
      </c>
      <c r="G250" s="71"/>
      <c r="H250" s="64"/>
      <c r="I250" s="371" t="str">
        <f t="shared" si="18"/>
        <v/>
      </c>
      <c r="J250" s="371" t="str">
        <f t="shared" si="19"/>
        <v/>
      </c>
      <c r="K250" s="64"/>
      <c r="L250" s="64"/>
      <c r="M250" s="64"/>
      <c r="N250" s="64"/>
      <c r="O250" s="64"/>
      <c r="P250" s="64"/>
      <c r="Q250" s="64"/>
    </row>
    <row r="251" spans="1:17" s="70" customFormat="1">
      <c r="A251" s="139">
        <v>240</v>
      </c>
      <c r="B251" s="140"/>
      <c r="C251" s="140"/>
      <c r="D251" s="142"/>
      <c r="E251" s="16" t="str">
        <f t="shared" si="17"/>
        <v/>
      </c>
      <c r="G251" s="71"/>
      <c r="H251" s="64"/>
      <c r="I251" s="371" t="str">
        <f t="shared" si="18"/>
        <v/>
      </c>
      <c r="J251" s="371" t="str">
        <f t="shared" si="19"/>
        <v/>
      </c>
      <c r="K251" s="64"/>
      <c r="L251" s="64"/>
      <c r="M251" s="64"/>
      <c r="N251" s="64"/>
      <c r="O251" s="64"/>
      <c r="P251" s="64"/>
      <c r="Q251" s="64"/>
    </row>
    <row r="252" spans="1:17" s="70" customFormat="1">
      <c r="A252" s="139">
        <v>241</v>
      </c>
      <c r="B252" s="140"/>
      <c r="C252" s="140"/>
      <c r="D252" s="142"/>
      <c r="E252" s="16" t="str">
        <f t="shared" si="17"/>
        <v/>
      </c>
      <c r="G252" s="71"/>
      <c r="H252" s="64"/>
      <c r="I252" s="371" t="str">
        <f t="shared" si="18"/>
        <v/>
      </c>
      <c r="J252" s="371" t="str">
        <f t="shared" si="19"/>
        <v/>
      </c>
      <c r="K252" s="64"/>
      <c r="L252" s="64"/>
      <c r="M252" s="64"/>
      <c r="N252" s="64"/>
      <c r="O252" s="64"/>
      <c r="P252" s="64"/>
      <c r="Q252" s="64"/>
    </row>
    <row r="253" spans="1:17" s="70" customFormat="1">
      <c r="A253" s="139">
        <v>242</v>
      </c>
      <c r="B253" s="140"/>
      <c r="C253" s="140"/>
      <c r="D253" s="142"/>
      <c r="E253" s="16" t="str">
        <f t="shared" si="17"/>
        <v/>
      </c>
      <c r="G253" s="71"/>
      <c r="H253" s="64"/>
      <c r="I253" s="371" t="str">
        <f t="shared" si="18"/>
        <v/>
      </c>
      <c r="J253" s="371" t="str">
        <f t="shared" si="19"/>
        <v/>
      </c>
      <c r="K253" s="64"/>
      <c r="L253" s="64"/>
      <c r="M253" s="64"/>
      <c r="N253" s="64"/>
      <c r="O253" s="64"/>
      <c r="P253" s="64"/>
      <c r="Q253" s="64"/>
    </row>
    <row r="254" spans="1:17" s="70" customFormat="1">
      <c r="A254" s="139">
        <v>243</v>
      </c>
      <c r="B254" s="140"/>
      <c r="C254" s="140"/>
      <c r="D254" s="142"/>
      <c r="E254" s="16" t="str">
        <f t="shared" si="17"/>
        <v/>
      </c>
      <c r="G254" s="71"/>
      <c r="H254" s="64"/>
      <c r="I254" s="371" t="str">
        <f t="shared" si="18"/>
        <v/>
      </c>
      <c r="J254" s="371" t="str">
        <f t="shared" si="19"/>
        <v/>
      </c>
      <c r="K254" s="64"/>
      <c r="L254" s="64"/>
      <c r="M254" s="64"/>
      <c r="N254" s="64"/>
      <c r="O254" s="64"/>
      <c r="P254" s="64"/>
      <c r="Q254" s="64"/>
    </row>
    <row r="255" spans="1:17" s="70" customFormat="1">
      <c r="A255" s="139">
        <v>244</v>
      </c>
      <c r="B255" s="140"/>
      <c r="C255" s="140"/>
      <c r="D255" s="142"/>
      <c r="E255" s="16" t="str">
        <f t="shared" si="17"/>
        <v/>
      </c>
      <c r="G255" s="71"/>
      <c r="H255" s="64"/>
      <c r="I255" s="371" t="str">
        <f t="shared" si="18"/>
        <v/>
      </c>
      <c r="J255" s="371" t="str">
        <f t="shared" si="19"/>
        <v/>
      </c>
      <c r="K255" s="64"/>
      <c r="L255" s="64"/>
      <c r="M255" s="64"/>
      <c r="N255" s="64"/>
      <c r="O255" s="64"/>
      <c r="P255" s="64"/>
      <c r="Q255" s="64"/>
    </row>
    <row r="256" spans="1:17" s="70" customFormat="1">
      <c r="A256" s="139">
        <v>245</v>
      </c>
      <c r="B256" s="140"/>
      <c r="C256" s="140"/>
      <c r="D256" s="142"/>
      <c r="E256" s="16" t="str">
        <f t="shared" si="17"/>
        <v/>
      </c>
      <c r="G256" s="71"/>
      <c r="H256" s="64"/>
      <c r="I256" s="371" t="str">
        <f t="shared" si="18"/>
        <v/>
      </c>
      <c r="J256" s="371" t="str">
        <f t="shared" si="19"/>
        <v/>
      </c>
      <c r="K256" s="64"/>
      <c r="L256" s="64"/>
      <c r="M256" s="64"/>
      <c r="N256" s="64"/>
      <c r="O256" s="64"/>
      <c r="P256" s="64"/>
      <c r="Q256" s="64"/>
    </row>
    <row r="257" spans="1:17" s="70" customFormat="1">
      <c r="A257" s="139">
        <v>246</v>
      </c>
      <c r="B257" s="140"/>
      <c r="C257" s="140"/>
      <c r="D257" s="142"/>
      <c r="E257" s="16" t="str">
        <f t="shared" si="17"/>
        <v/>
      </c>
      <c r="G257" s="71"/>
      <c r="H257" s="64"/>
      <c r="I257" s="371" t="str">
        <f t="shared" si="18"/>
        <v/>
      </c>
      <c r="J257" s="371" t="str">
        <f t="shared" si="19"/>
        <v/>
      </c>
      <c r="K257" s="64"/>
      <c r="L257" s="64"/>
      <c r="M257" s="64"/>
      <c r="N257" s="64"/>
      <c r="O257" s="64"/>
      <c r="P257" s="64"/>
      <c r="Q257" s="64"/>
    </row>
    <row r="258" spans="1:17" s="70" customFormat="1">
      <c r="A258" s="139">
        <v>247</v>
      </c>
      <c r="B258" s="140"/>
      <c r="C258" s="140"/>
      <c r="D258" s="142"/>
      <c r="E258" s="16" t="str">
        <f t="shared" si="17"/>
        <v/>
      </c>
      <c r="G258" s="71"/>
      <c r="H258" s="64"/>
      <c r="I258" s="371" t="str">
        <f t="shared" si="18"/>
        <v/>
      </c>
      <c r="J258" s="371" t="str">
        <f t="shared" si="19"/>
        <v/>
      </c>
      <c r="K258" s="64"/>
      <c r="L258" s="64"/>
      <c r="M258" s="64"/>
      <c r="N258" s="64"/>
      <c r="O258" s="64"/>
      <c r="P258" s="64"/>
      <c r="Q258" s="64"/>
    </row>
    <row r="259" spans="1:17" s="70" customFormat="1">
      <c r="A259" s="139">
        <v>248</v>
      </c>
      <c r="B259" s="140"/>
      <c r="C259" s="140"/>
      <c r="D259" s="142"/>
      <c r="E259" s="16" t="str">
        <f t="shared" si="17"/>
        <v/>
      </c>
      <c r="G259" s="71"/>
      <c r="H259" s="64"/>
      <c r="I259" s="371" t="str">
        <f t="shared" si="18"/>
        <v/>
      </c>
      <c r="J259" s="371" t="str">
        <f t="shared" si="19"/>
        <v/>
      </c>
      <c r="K259" s="64"/>
      <c r="L259" s="64"/>
      <c r="M259" s="64"/>
      <c r="N259" s="64"/>
      <c r="O259" s="64"/>
      <c r="P259" s="64"/>
      <c r="Q259" s="64"/>
    </row>
    <row r="260" spans="1:17" s="70" customFormat="1">
      <c r="A260" s="139">
        <v>249</v>
      </c>
      <c r="B260" s="140"/>
      <c r="C260" s="140"/>
      <c r="D260" s="142"/>
      <c r="E260" s="16" t="str">
        <f t="shared" si="17"/>
        <v/>
      </c>
      <c r="G260" s="71"/>
      <c r="H260" s="64"/>
      <c r="I260" s="371" t="str">
        <f t="shared" si="18"/>
        <v/>
      </c>
      <c r="J260" s="371" t="str">
        <f t="shared" si="19"/>
        <v/>
      </c>
      <c r="K260" s="64"/>
      <c r="L260" s="64"/>
      <c r="M260" s="64"/>
      <c r="N260" s="64"/>
      <c r="O260" s="64"/>
      <c r="P260" s="64"/>
      <c r="Q260" s="64"/>
    </row>
    <row r="261" spans="1:17" s="70" customFormat="1">
      <c r="A261" s="139">
        <v>250</v>
      </c>
      <c r="B261" s="140"/>
      <c r="C261" s="140"/>
      <c r="D261" s="142"/>
      <c r="E261" s="16" t="str">
        <f t="shared" si="17"/>
        <v/>
      </c>
      <c r="G261" s="71"/>
      <c r="H261" s="64"/>
      <c r="I261" s="371" t="str">
        <f t="shared" si="18"/>
        <v/>
      </c>
      <c r="J261" s="37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tabSelected="1" zoomScaleNormal="100" workbookViewId="0">
      <selection sqref="A1:F15"/>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228</v>
      </c>
      <c r="B1" s="59"/>
      <c r="D1" s="61"/>
      <c r="E1" s="63"/>
      <c r="F1" s="62"/>
    </row>
    <row r="2" spans="1:6" s="60" customFormat="1">
      <c r="A2" s="147" t="str">
        <f>IF(ISBLANK(facultate), IF(ISBLANK(departament),"","Departament " &amp; departament), "Facultatea " &amp; facultate)</f>
        <v>Facultatea Construcții</v>
      </c>
      <c r="B2" s="59"/>
      <c r="D2" s="61"/>
      <c r="E2" s="63"/>
      <c r="F2" s="62"/>
    </row>
    <row r="3" spans="1:6" s="60" customFormat="1">
      <c r="A3" s="147" t="str">
        <f>IF(ISBLANK(departament),"","Departamentul " &amp; departament)</f>
        <v>Departamentul Căi de Comunicație Terestre, Fundații și Cadastru</v>
      </c>
      <c r="B3" s="59"/>
      <c r="D3" s="61"/>
      <c r="E3" s="63"/>
      <c r="F3" s="62"/>
    </row>
    <row r="4" spans="1:6">
      <c r="A4" s="527" t="s">
        <v>583</v>
      </c>
      <c r="B4" s="527"/>
      <c r="C4" s="527"/>
      <c r="D4" s="527"/>
      <c r="E4" s="527"/>
      <c r="F4" s="527"/>
    </row>
    <row r="5" spans="1:6">
      <c r="A5" s="527" t="s">
        <v>638</v>
      </c>
      <c r="B5" s="527"/>
      <c r="C5" s="527"/>
      <c r="D5" s="527"/>
      <c r="E5" s="527"/>
      <c r="F5" s="221"/>
    </row>
    <row r="6" spans="1:6" ht="13.5" customHeight="1">
      <c r="D6" s="64"/>
      <c r="E6" s="294" t="str">
        <f>CONCATENATE(functie," ",nume_candidat)</f>
        <v>Profesor Ciutina Adrian</v>
      </c>
    </row>
    <row r="7" spans="1:6" ht="18.75" customHeight="1">
      <c r="A7" s="525" t="s">
        <v>93</v>
      </c>
      <c r="B7" s="525" t="s">
        <v>639</v>
      </c>
      <c r="C7" s="525" t="s">
        <v>644</v>
      </c>
      <c r="D7" s="535" t="s">
        <v>2</v>
      </c>
      <c r="E7" s="525" t="s">
        <v>289</v>
      </c>
      <c r="F7" s="525" t="s">
        <v>4</v>
      </c>
    </row>
    <row r="8" spans="1:6" ht="18.75" customHeight="1">
      <c r="A8" s="542"/>
      <c r="B8" s="542"/>
      <c r="C8" s="542"/>
      <c r="D8" s="536"/>
      <c r="E8" s="542"/>
      <c r="F8" s="542"/>
    </row>
    <row r="9" spans="1:6" ht="18.75" customHeight="1">
      <c r="A9" s="542"/>
      <c r="B9" s="542"/>
      <c r="C9" s="542"/>
      <c r="D9" s="536"/>
      <c r="E9" s="526"/>
      <c r="F9" s="526"/>
    </row>
    <row r="10" spans="1:6" ht="18.75" customHeight="1">
      <c r="A10" s="526"/>
      <c r="B10" s="526"/>
      <c r="C10" s="526"/>
      <c r="D10" s="537"/>
      <c r="E10" s="295" t="str">
        <f>CONCATENATE("ultimii ",durata_evaluare," ani")</f>
        <v>ultimii 5 ani</v>
      </c>
      <c r="F10" s="295" t="str">
        <f>CONCATENATE("ultimii                                  ",durata_evaluare," ani")</f>
        <v>ultimii                                  5 ani</v>
      </c>
    </row>
    <row r="11" spans="1:6">
      <c r="A11" s="86"/>
      <c r="B11" s="66"/>
      <c r="C11" s="65"/>
      <c r="D11" s="30"/>
      <c r="E11" s="145">
        <f>SUMIF(E12:E1012,"&gt;0")</f>
        <v>120</v>
      </c>
      <c r="F11" s="75">
        <f>SUMIF(F12:F1110,"&gt;0")</f>
        <v>4</v>
      </c>
    </row>
    <row r="12" spans="1:6" ht="31.5">
      <c r="A12" s="37">
        <v>1</v>
      </c>
      <c r="B12" s="159" t="s">
        <v>1222</v>
      </c>
      <c r="C12" s="7" t="s">
        <v>643</v>
      </c>
      <c r="D12" s="215">
        <v>2017</v>
      </c>
      <c r="E12" s="146">
        <f t="shared" ref="E12:E75" si="0">IF(OR(,$D12&lt;an_initial,$D12&gt;an_final),"",F12*(HLOOKUP(C12,iii13punctaje,2,FALSE)))</f>
        <v>30</v>
      </c>
      <c r="F12" s="76">
        <f t="shared" ref="F12:F43" si="1">IF(OR(,,$D12="",$D12&gt;an_final),"",IF($D12&gt;=an_initial,1,""))</f>
        <v>1</v>
      </c>
    </row>
    <row r="13" spans="1:6" ht="31.5">
      <c r="A13" s="37">
        <v>2</v>
      </c>
      <c r="B13" s="159" t="s">
        <v>1222</v>
      </c>
      <c r="C13" s="369" t="s">
        <v>643</v>
      </c>
      <c r="D13" s="495">
        <v>2018</v>
      </c>
      <c r="E13" s="146">
        <f t="shared" si="0"/>
        <v>30</v>
      </c>
      <c r="F13" s="76">
        <f t="shared" si="1"/>
        <v>1</v>
      </c>
    </row>
    <row r="14" spans="1:6" ht="31.5">
      <c r="A14" s="37">
        <v>3</v>
      </c>
      <c r="B14" s="159" t="s">
        <v>1222</v>
      </c>
      <c r="C14" s="369" t="s">
        <v>643</v>
      </c>
      <c r="D14" s="495">
        <v>2019</v>
      </c>
      <c r="E14" s="146">
        <f t="shared" si="0"/>
        <v>30</v>
      </c>
      <c r="F14" s="76">
        <f t="shared" si="1"/>
        <v>1</v>
      </c>
    </row>
    <row r="15" spans="1:6" ht="31.5">
      <c r="A15" s="37">
        <v>4</v>
      </c>
      <c r="B15" s="159" t="s">
        <v>1222</v>
      </c>
      <c r="C15" s="369" t="s">
        <v>643</v>
      </c>
      <c r="D15" s="495">
        <v>2020</v>
      </c>
      <c r="E15" s="146">
        <f t="shared" si="0"/>
        <v>30</v>
      </c>
      <c r="F15" s="76">
        <f t="shared" si="1"/>
        <v>1</v>
      </c>
    </row>
    <row r="16" spans="1:6">
      <c r="A16" s="37">
        <v>5</v>
      </c>
      <c r="B16" s="159"/>
      <c r="C16" s="6"/>
      <c r="D16" s="211"/>
      <c r="E16" s="146" t="str">
        <f t="shared" si="0"/>
        <v/>
      </c>
      <c r="F16" s="76" t="str">
        <f t="shared" si="1"/>
        <v/>
      </c>
    </row>
    <row r="17" spans="1:6">
      <c r="A17" s="37">
        <v>6</v>
      </c>
      <c r="B17" s="159"/>
      <c r="C17" s="6"/>
      <c r="D17" s="211"/>
      <c r="E17" s="146" t="str">
        <f t="shared" si="0"/>
        <v/>
      </c>
      <c r="F17" s="76" t="str">
        <f t="shared" si="1"/>
        <v/>
      </c>
    </row>
    <row r="18" spans="1:6">
      <c r="A18" s="37">
        <v>7</v>
      </c>
      <c r="B18" s="159"/>
      <c r="C18" s="6"/>
      <c r="D18" s="211"/>
      <c r="E18" s="146" t="str">
        <f t="shared" si="0"/>
        <v/>
      </c>
      <c r="F18" s="76" t="str">
        <f t="shared" si="1"/>
        <v/>
      </c>
    </row>
    <row r="19" spans="1:6">
      <c r="A19" s="37">
        <v>8</v>
      </c>
      <c r="B19" s="159"/>
      <c r="C19" s="6"/>
      <c r="D19" s="211"/>
      <c r="E19" s="146" t="str">
        <f t="shared" si="0"/>
        <v/>
      </c>
      <c r="F19" s="76" t="str">
        <f t="shared" si="1"/>
        <v/>
      </c>
    </row>
    <row r="20" spans="1:6">
      <c r="A20" s="37">
        <v>9</v>
      </c>
      <c r="B20" s="159"/>
      <c r="C20" s="6"/>
      <c r="D20" s="211"/>
      <c r="E20" s="146" t="str">
        <f t="shared" si="0"/>
        <v/>
      </c>
      <c r="F20" s="76" t="str">
        <f t="shared" si="1"/>
        <v/>
      </c>
    </row>
    <row r="21" spans="1:6">
      <c r="A21" s="37">
        <v>10</v>
      </c>
      <c r="B21" s="159"/>
      <c r="C21" s="6"/>
      <c r="D21" s="211"/>
      <c r="E21" s="146" t="str">
        <f t="shared" si="0"/>
        <v/>
      </c>
      <c r="F21" s="76" t="str">
        <f t="shared" si="1"/>
        <v/>
      </c>
    </row>
    <row r="22" spans="1:6">
      <c r="A22" s="37">
        <v>11</v>
      </c>
      <c r="B22" s="159"/>
      <c r="C22" s="6"/>
      <c r="D22" s="211"/>
      <c r="E22" s="146" t="str">
        <f t="shared" si="0"/>
        <v/>
      </c>
      <c r="F22" s="76" t="str">
        <f t="shared" si="1"/>
        <v/>
      </c>
    </row>
    <row r="23" spans="1:6">
      <c r="A23" s="37">
        <v>12</v>
      </c>
      <c r="B23" s="159"/>
      <c r="C23" s="6"/>
      <c r="D23" s="211"/>
      <c r="E23" s="146" t="str">
        <f t="shared" si="0"/>
        <v/>
      </c>
      <c r="F23" s="76" t="str">
        <f t="shared" si="1"/>
        <v/>
      </c>
    </row>
    <row r="24" spans="1:6">
      <c r="A24" s="37">
        <v>13</v>
      </c>
      <c r="B24" s="159"/>
      <c r="C24" s="6"/>
      <c r="D24" s="211"/>
      <c r="E24" s="146" t="str">
        <f t="shared" si="0"/>
        <v/>
      </c>
      <c r="F24" s="76" t="str">
        <f t="shared" si="1"/>
        <v/>
      </c>
    </row>
    <row r="25" spans="1:6">
      <c r="A25" s="37">
        <v>14</v>
      </c>
      <c r="B25" s="159"/>
      <c r="C25" s="6"/>
      <c r="D25" s="211"/>
      <c r="E25" s="146" t="str">
        <f t="shared" si="0"/>
        <v/>
      </c>
      <c r="F25" s="76" t="str">
        <f t="shared" si="1"/>
        <v/>
      </c>
    </row>
    <row r="26" spans="1:6">
      <c r="A26" s="37">
        <v>15</v>
      </c>
      <c r="B26" s="159"/>
      <c r="C26" s="6"/>
      <c r="D26" s="211"/>
      <c r="E26" s="146" t="str">
        <f t="shared" si="0"/>
        <v/>
      </c>
      <c r="F26" s="76" t="str">
        <f t="shared" si="1"/>
        <v/>
      </c>
    </row>
    <row r="27" spans="1:6">
      <c r="A27" s="37">
        <v>16</v>
      </c>
      <c r="B27" s="159"/>
      <c r="C27" s="6"/>
      <c r="D27" s="211"/>
      <c r="E27" s="146" t="str">
        <f t="shared" si="0"/>
        <v/>
      </c>
      <c r="F27" s="76" t="str">
        <f t="shared" si="1"/>
        <v/>
      </c>
    </row>
    <row r="28" spans="1:6">
      <c r="A28" s="37">
        <v>17</v>
      </c>
      <c r="B28" s="159"/>
      <c r="C28" s="6"/>
      <c r="D28" s="211"/>
      <c r="E28" s="146" t="str">
        <f t="shared" si="0"/>
        <v/>
      </c>
      <c r="F28" s="76" t="str">
        <f t="shared" si="1"/>
        <v/>
      </c>
    </row>
    <row r="29" spans="1:6">
      <c r="A29" s="37">
        <v>18</v>
      </c>
      <c r="B29" s="159"/>
      <c r="C29" s="6"/>
      <c r="D29" s="211"/>
      <c r="E29" s="146" t="str">
        <f t="shared" si="0"/>
        <v/>
      </c>
      <c r="F29" s="76" t="str">
        <f t="shared" si="1"/>
        <v/>
      </c>
    </row>
    <row r="30" spans="1:6">
      <c r="A30" s="37">
        <v>19</v>
      </c>
      <c r="B30" s="159"/>
      <c r="C30" s="6"/>
      <c r="D30" s="211"/>
      <c r="E30" s="146" t="str">
        <f t="shared" si="0"/>
        <v/>
      </c>
      <c r="F30" s="76" t="str">
        <f t="shared" si="1"/>
        <v/>
      </c>
    </row>
    <row r="31" spans="1:6">
      <c r="A31" s="37">
        <v>20</v>
      </c>
      <c r="B31" s="159"/>
      <c r="C31" s="6"/>
      <c r="D31" s="211"/>
      <c r="E31" s="146" t="str">
        <f t="shared" si="0"/>
        <v/>
      </c>
      <c r="F31" s="76" t="str">
        <f t="shared" si="1"/>
        <v/>
      </c>
    </row>
    <row r="32" spans="1:6">
      <c r="A32" s="37">
        <v>21</v>
      </c>
      <c r="B32" s="159"/>
      <c r="C32" s="6"/>
      <c r="D32" s="211"/>
      <c r="E32" s="146" t="str">
        <f t="shared" si="0"/>
        <v/>
      </c>
      <c r="F32" s="76" t="str">
        <f t="shared" si="1"/>
        <v/>
      </c>
    </row>
    <row r="33" spans="1:6">
      <c r="A33" s="37">
        <v>22</v>
      </c>
      <c r="B33" s="159"/>
      <c r="C33" s="6"/>
      <c r="D33" s="211"/>
      <c r="E33" s="146" t="str">
        <f t="shared" si="0"/>
        <v/>
      </c>
      <c r="F33" s="76" t="str">
        <f t="shared" si="1"/>
        <v/>
      </c>
    </row>
    <row r="34" spans="1:6">
      <c r="A34" s="37">
        <v>23</v>
      </c>
      <c r="B34" s="159"/>
      <c r="C34" s="6"/>
      <c r="D34" s="211"/>
      <c r="E34" s="146" t="str">
        <f t="shared" si="0"/>
        <v/>
      </c>
      <c r="F34" s="76" t="str">
        <f t="shared" si="1"/>
        <v/>
      </c>
    </row>
    <row r="35" spans="1:6">
      <c r="A35" s="37">
        <v>24</v>
      </c>
      <c r="B35" s="159"/>
      <c r="C35" s="6"/>
      <c r="D35" s="211"/>
      <c r="E35" s="146" t="str">
        <f t="shared" si="0"/>
        <v/>
      </c>
      <c r="F35" s="76" t="str">
        <f t="shared" si="1"/>
        <v/>
      </c>
    </row>
    <row r="36" spans="1:6">
      <c r="A36" s="37">
        <v>25</v>
      </c>
      <c r="B36" s="159"/>
      <c r="C36" s="6"/>
      <c r="D36" s="211"/>
      <c r="E36" s="146" t="str">
        <f t="shared" si="0"/>
        <v/>
      </c>
      <c r="F36" s="76" t="str">
        <f t="shared" si="1"/>
        <v/>
      </c>
    </row>
    <row r="37" spans="1:6">
      <c r="A37" s="37">
        <v>26</v>
      </c>
      <c r="B37" s="159"/>
      <c r="C37" s="6"/>
      <c r="D37" s="211"/>
      <c r="E37" s="146" t="str">
        <f t="shared" si="0"/>
        <v/>
      </c>
      <c r="F37" s="76" t="str">
        <f t="shared" si="1"/>
        <v/>
      </c>
    </row>
    <row r="38" spans="1:6">
      <c r="A38" s="37">
        <v>27</v>
      </c>
      <c r="B38" s="159"/>
      <c r="C38" s="6"/>
      <c r="D38" s="211"/>
      <c r="E38" s="146" t="str">
        <f t="shared" si="0"/>
        <v/>
      </c>
      <c r="F38" s="76" t="str">
        <f t="shared" si="1"/>
        <v/>
      </c>
    </row>
    <row r="39" spans="1:6">
      <c r="A39" s="37">
        <v>28</v>
      </c>
      <c r="B39" s="159"/>
      <c r="C39" s="6"/>
      <c r="D39" s="211"/>
      <c r="E39" s="146" t="str">
        <f t="shared" si="0"/>
        <v/>
      </c>
      <c r="F39" s="76" t="str">
        <f t="shared" si="1"/>
        <v/>
      </c>
    </row>
    <row r="40" spans="1:6">
      <c r="A40" s="37">
        <v>29</v>
      </c>
      <c r="B40" s="159"/>
      <c r="C40" s="6"/>
      <c r="D40" s="211"/>
      <c r="E40" s="146" t="str">
        <f t="shared" si="0"/>
        <v/>
      </c>
      <c r="F40" s="76" t="str">
        <f t="shared" si="1"/>
        <v/>
      </c>
    </row>
    <row r="41" spans="1:6">
      <c r="A41" s="37">
        <v>30</v>
      </c>
      <c r="B41" s="159"/>
      <c r="C41" s="6"/>
      <c r="D41" s="211"/>
      <c r="E41" s="146" t="str">
        <f t="shared" si="0"/>
        <v/>
      </c>
      <c r="F41" s="76" t="str">
        <f t="shared" si="1"/>
        <v/>
      </c>
    </row>
    <row r="42" spans="1:6">
      <c r="A42" s="37">
        <v>31</v>
      </c>
      <c r="B42" s="159"/>
      <c r="C42" s="6"/>
      <c r="D42" s="211"/>
      <c r="E42" s="146" t="str">
        <f t="shared" si="0"/>
        <v/>
      </c>
      <c r="F42" s="76" t="str">
        <f t="shared" si="1"/>
        <v/>
      </c>
    </row>
    <row r="43" spans="1:6">
      <c r="A43" s="37">
        <v>32</v>
      </c>
      <c r="B43" s="159"/>
      <c r="C43" s="6"/>
      <c r="D43" s="211"/>
      <c r="E43" s="146" t="str">
        <f t="shared" si="0"/>
        <v/>
      </c>
      <c r="F43" s="76" t="str">
        <f t="shared" si="1"/>
        <v/>
      </c>
    </row>
    <row r="44" spans="1:6">
      <c r="A44" s="37">
        <v>33</v>
      </c>
      <c r="B44" s="159"/>
      <c r="C44" s="6"/>
      <c r="D44" s="211"/>
      <c r="E44" s="146" t="str">
        <f t="shared" si="0"/>
        <v/>
      </c>
      <c r="F44" s="76" t="str">
        <f t="shared" ref="F44:F75" si="2">IF(OR(,,$D44="",$D44&gt;an_final),"",IF($D44&gt;=an_initial,1,""))</f>
        <v/>
      </c>
    </row>
    <row r="45" spans="1:6">
      <c r="A45" s="37">
        <v>34</v>
      </c>
      <c r="B45" s="159"/>
      <c r="C45" s="6"/>
      <c r="D45" s="211"/>
      <c r="E45" s="146" t="str">
        <f t="shared" si="0"/>
        <v/>
      </c>
      <c r="F45" s="76" t="str">
        <f t="shared" si="2"/>
        <v/>
      </c>
    </row>
    <row r="46" spans="1:6">
      <c r="A46" s="37">
        <v>35</v>
      </c>
      <c r="B46" s="159"/>
      <c r="C46" s="6"/>
      <c r="D46" s="211"/>
      <c r="E46" s="146" t="str">
        <f t="shared" si="0"/>
        <v/>
      </c>
      <c r="F46" s="76" t="str">
        <f t="shared" si="2"/>
        <v/>
      </c>
    </row>
    <row r="47" spans="1:6">
      <c r="A47" s="37">
        <v>36</v>
      </c>
      <c r="B47" s="159"/>
      <c r="C47" s="6"/>
      <c r="D47" s="211"/>
      <c r="E47" s="146" t="str">
        <f t="shared" si="0"/>
        <v/>
      </c>
      <c r="F47" s="76" t="str">
        <f t="shared" si="2"/>
        <v/>
      </c>
    </row>
    <row r="48" spans="1:6">
      <c r="A48" s="37">
        <v>37</v>
      </c>
      <c r="B48" s="159"/>
      <c r="C48" s="6"/>
      <c r="D48" s="211"/>
      <c r="E48" s="146" t="str">
        <f t="shared" si="0"/>
        <v/>
      </c>
      <c r="F48" s="76" t="str">
        <f t="shared" si="2"/>
        <v/>
      </c>
    </row>
    <row r="49" spans="1:6">
      <c r="A49" s="37">
        <v>38</v>
      </c>
      <c r="B49" s="159"/>
      <c r="C49" s="6"/>
      <c r="D49" s="211"/>
      <c r="E49" s="146" t="str">
        <f t="shared" si="0"/>
        <v/>
      </c>
      <c r="F49" s="76" t="str">
        <f t="shared" si="2"/>
        <v/>
      </c>
    </row>
    <row r="50" spans="1:6">
      <c r="A50" s="37">
        <v>39</v>
      </c>
      <c r="B50" s="159"/>
      <c r="C50" s="6"/>
      <c r="D50" s="211"/>
      <c r="E50" s="146" t="str">
        <f t="shared" si="0"/>
        <v/>
      </c>
      <c r="F50" s="76" t="str">
        <f t="shared" si="2"/>
        <v/>
      </c>
    </row>
    <row r="51" spans="1:6">
      <c r="A51" s="37">
        <v>40</v>
      </c>
      <c r="B51" s="159"/>
      <c r="C51" s="6"/>
      <c r="D51" s="211"/>
      <c r="E51" s="146" t="str">
        <f t="shared" si="0"/>
        <v/>
      </c>
      <c r="F51" s="76" t="str">
        <f t="shared" si="2"/>
        <v/>
      </c>
    </row>
    <row r="52" spans="1:6">
      <c r="A52" s="37">
        <v>41</v>
      </c>
      <c r="B52" s="159"/>
      <c r="C52" s="6"/>
      <c r="D52" s="211"/>
      <c r="E52" s="146" t="str">
        <f t="shared" si="0"/>
        <v/>
      </c>
      <c r="F52" s="76" t="str">
        <f t="shared" si="2"/>
        <v/>
      </c>
    </row>
    <row r="53" spans="1:6">
      <c r="A53" s="37">
        <v>42</v>
      </c>
      <c r="B53" s="159"/>
      <c r="C53" s="6"/>
      <c r="D53" s="211"/>
      <c r="E53" s="146" t="str">
        <f t="shared" si="0"/>
        <v/>
      </c>
      <c r="F53" s="76" t="str">
        <f t="shared" si="2"/>
        <v/>
      </c>
    </row>
    <row r="54" spans="1:6">
      <c r="A54" s="37">
        <v>43</v>
      </c>
      <c r="B54" s="159"/>
      <c r="C54" s="6"/>
      <c r="D54" s="211"/>
      <c r="E54" s="146" t="str">
        <f t="shared" si="0"/>
        <v/>
      </c>
      <c r="F54" s="76" t="str">
        <f t="shared" si="2"/>
        <v/>
      </c>
    </row>
    <row r="55" spans="1:6">
      <c r="A55" s="37">
        <v>44</v>
      </c>
      <c r="B55" s="159"/>
      <c r="C55" s="6"/>
      <c r="D55" s="211"/>
      <c r="E55" s="146" t="str">
        <f t="shared" si="0"/>
        <v/>
      </c>
      <c r="F55" s="76" t="str">
        <f t="shared" si="2"/>
        <v/>
      </c>
    </row>
    <row r="56" spans="1:6">
      <c r="A56" s="37">
        <v>45</v>
      </c>
      <c r="B56" s="159"/>
      <c r="C56" s="6"/>
      <c r="D56" s="211"/>
      <c r="E56" s="146" t="str">
        <f t="shared" si="0"/>
        <v/>
      </c>
      <c r="F56" s="76" t="str">
        <f t="shared" si="2"/>
        <v/>
      </c>
    </row>
    <row r="57" spans="1:6">
      <c r="A57" s="37">
        <v>46</v>
      </c>
      <c r="B57" s="159"/>
      <c r="C57" s="6"/>
      <c r="D57" s="211"/>
      <c r="E57" s="146" t="str">
        <f t="shared" si="0"/>
        <v/>
      </c>
      <c r="F57" s="76" t="str">
        <f t="shared" si="2"/>
        <v/>
      </c>
    </row>
    <row r="58" spans="1:6">
      <c r="A58" s="37">
        <v>47</v>
      </c>
      <c r="B58" s="159"/>
      <c r="C58" s="6"/>
      <c r="D58" s="211"/>
      <c r="E58" s="146" t="str">
        <f t="shared" si="0"/>
        <v/>
      </c>
      <c r="F58" s="76" t="str">
        <f t="shared" si="2"/>
        <v/>
      </c>
    </row>
    <row r="59" spans="1:6">
      <c r="A59" s="37">
        <v>48</v>
      </c>
      <c r="B59" s="159"/>
      <c r="C59" s="6"/>
      <c r="D59" s="211"/>
      <c r="E59" s="146" t="str">
        <f t="shared" si="0"/>
        <v/>
      </c>
      <c r="F59" s="76" t="str">
        <f t="shared" si="2"/>
        <v/>
      </c>
    </row>
    <row r="60" spans="1:6">
      <c r="A60" s="37">
        <v>49</v>
      </c>
      <c r="B60" s="159"/>
      <c r="C60" s="6"/>
      <c r="D60" s="211"/>
      <c r="E60" s="146" t="str">
        <f t="shared" si="0"/>
        <v/>
      </c>
      <c r="F60" s="76" t="str">
        <f t="shared" si="2"/>
        <v/>
      </c>
    </row>
    <row r="61" spans="1:6">
      <c r="A61" s="37">
        <v>50</v>
      </c>
      <c r="B61" s="159"/>
      <c r="C61" s="6"/>
      <c r="D61" s="211"/>
      <c r="E61" s="146" t="str">
        <f t="shared" si="0"/>
        <v/>
      </c>
      <c r="F61" s="76" t="str">
        <f t="shared" si="2"/>
        <v/>
      </c>
    </row>
    <row r="62" spans="1:6">
      <c r="A62" s="37">
        <v>51</v>
      </c>
      <c r="B62" s="159"/>
      <c r="C62" s="6"/>
      <c r="D62" s="211"/>
      <c r="E62" s="146" t="str">
        <f t="shared" si="0"/>
        <v/>
      </c>
      <c r="F62" s="76" t="str">
        <f t="shared" si="2"/>
        <v/>
      </c>
    </row>
    <row r="63" spans="1:6">
      <c r="A63" s="37">
        <v>52</v>
      </c>
      <c r="B63" s="159"/>
      <c r="C63" s="6"/>
      <c r="D63" s="211"/>
      <c r="E63" s="146" t="str">
        <f t="shared" si="0"/>
        <v/>
      </c>
      <c r="F63" s="76" t="str">
        <f t="shared" si="2"/>
        <v/>
      </c>
    </row>
    <row r="64" spans="1:6">
      <c r="A64" s="37">
        <v>53</v>
      </c>
      <c r="B64" s="159"/>
      <c r="C64" s="6"/>
      <c r="D64" s="211"/>
      <c r="E64" s="146" t="str">
        <f t="shared" si="0"/>
        <v/>
      </c>
      <c r="F64" s="76" t="str">
        <f t="shared" si="2"/>
        <v/>
      </c>
    </row>
    <row r="65" spans="1:6">
      <c r="A65" s="37">
        <v>54</v>
      </c>
      <c r="B65" s="159"/>
      <c r="C65" s="6"/>
      <c r="D65" s="211"/>
      <c r="E65" s="146" t="str">
        <f t="shared" si="0"/>
        <v/>
      </c>
      <c r="F65" s="76" t="str">
        <f t="shared" si="2"/>
        <v/>
      </c>
    </row>
    <row r="66" spans="1:6">
      <c r="A66" s="37">
        <v>55</v>
      </c>
      <c r="B66" s="159"/>
      <c r="C66" s="6"/>
      <c r="D66" s="211"/>
      <c r="E66" s="146" t="str">
        <f t="shared" si="0"/>
        <v/>
      </c>
      <c r="F66" s="76" t="str">
        <f t="shared" si="2"/>
        <v/>
      </c>
    </row>
    <row r="67" spans="1:6">
      <c r="A67" s="37">
        <v>56</v>
      </c>
      <c r="B67" s="159"/>
      <c r="C67" s="6"/>
      <c r="D67" s="211"/>
      <c r="E67" s="146" t="str">
        <f t="shared" si="0"/>
        <v/>
      </c>
      <c r="F67" s="76" t="str">
        <f t="shared" si="2"/>
        <v/>
      </c>
    </row>
    <row r="68" spans="1:6">
      <c r="A68" s="37">
        <v>57</v>
      </c>
      <c r="B68" s="159"/>
      <c r="C68" s="6"/>
      <c r="D68" s="211"/>
      <c r="E68" s="146" t="str">
        <f t="shared" si="0"/>
        <v/>
      </c>
      <c r="F68" s="76" t="str">
        <f t="shared" si="2"/>
        <v/>
      </c>
    </row>
    <row r="69" spans="1:6">
      <c r="A69" s="37">
        <v>58</v>
      </c>
      <c r="B69" s="159"/>
      <c r="C69" s="6"/>
      <c r="D69" s="211"/>
      <c r="E69" s="146" t="str">
        <f t="shared" si="0"/>
        <v/>
      </c>
      <c r="F69" s="76" t="str">
        <f t="shared" si="2"/>
        <v/>
      </c>
    </row>
    <row r="70" spans="1:6">
      <c r="A70" s="37">
        <v>59</v>
      </c>
      <c r="B70" s="159"/>
      <c r="C70" s="6"/>
      <c r="D70" s="211"/>
      <c r="E70" s="146" t="str">
        <f t="shared" si="0"/>
        <v/>
      </c>
      <c r="F70" s="76" t="str">
        <f t="shared" si="2"/>
        <v/>
      </c>
    </row>
    <row r="71" spans="1:6">
      <c r="A71" s="37">
        <v>60</v>
      </c>
      <c r="B71" s="159"/>
      <c r="C71" s="6"/>
      <c r="D71" s="211"/>
      <c r="E71" s="146" t="str">
        <f t="shared" si="0"/>
        <v/>
      </c>
      <c r="F71" s="76" t="str">
        <f t="shared" si="2"/>
        <v/>
      </c>
    </row>
    <row r="72" spans="1:6">
      <c r="A72" s="37">
        <v>61</v>
      </c>
      <c r="B72" s="159"/>
      <c r="C72" s="6"/>
      <c r="D72" s="211"/>
      <c r="E72" s="146" t="str">
        <f t="shared" si="0"/>
        <v/>
      </c>
      <c r="F72" s="76" t="str">
        <f t="shared" si="2"/>
        <v/>
      </c>
    </row>
    <row r="73" spans="1:6">
      <c r="A73" s="37">
        <v>62</v>
      </c>
      <c r="B73" s="159"/>
      <c r="C73" s="6"/>
      <c r="D73" s="211"/>
      <c r="E73" s="146" t="str">
        <f t="shared" si="0"/>
        <v/>
      </c>
      <c r="F73" s="76" t="str">
        <f t="shared" si="2"/>
        <v/>
      </c>
    </row>
    <row r="74" spans="1:6">
      <c r="A74" s="37">
        <v>63</v>
      </c>
      <c r="B74" s="159"/>
      <c r="C74" s="6"/>
      <c r="D74" s="211"/>
      <c r="E74" s="146" t="str">
        <f t="shared" si="0"/>
        <v/>
      </c>
      <c r="F74" s="76" t="str">
        <f t="shared" si="2"/>
        <v/>
      </c>
    </row>
    <row r="75" spans="1:6">
      <c r="A75" s="37">
        <v>64</v>
      </c>
      <c r="B75" s="159"/>
      <c r="C75" s="6"/>
      <c r="D75" s="211"/>
      <c r="E75" s="146" t="str">
        <f t="shared" si="0"/>
        <v/>
      </c>
      <c r="F75" s="76" t="str">
        <f t="shared" si="2"/>
        <v/>
      </c>
    </row>
    <row r="76" spans="1:6">
      <c r="A76" s="37">
        <v>65</v>
      </c>
      <c r="B76" s="159"/>
      <c r="C76" s="6"/>
      <c r="D76" s="211"/>
      <c r="E76" s="146" t="str">
        <f t="shared" ref="E76:E139" si="3">IF(OR(,$D76&lt;an_initial,$D76&gt;an_final),"",F76*(HLOOKUP(C76,iii13punctaje,2,FALSE)))</f>
        <v/>
      </c>
      <c r="F76" s="76" t="str">
        <f t="shared" ref="F76:F110" si="4">IF(OR(,,$D76="",$D76&gt;an_final),"",IF($D76&gt;=an_initial,1,""))</f>
        <v/>
      </c>
    </row>
    <row r="77" spans="1:6">
      <c r="A77" s="37">
        <v>66</v>
      </c>
      <c r="B77" s="159"/>
      <c r="C77" s="6"/>
      <c r="D77" s="211"/>
      <c r="E77" s="146" t="str">
        <f t="shared" si="3"/>
        <v/>
      </c>
      <c r="F77" s="76" t="str">
        <f t="shared" si="4"/>
        <v/>
      </c>
    </row>
    <row r="78" spans="1:6">
      <c r="A78" s="37">
        <v>67</v>
      </c>
      <c r="B78" s="159"/>
      <c r="C78" s="6"/>
      <c r="D78" s="211"/>
      <c r="E78" s="146" t="str">
        <f t="shared" si="3"/>
        <v/>
      </c>
      <c r="F78" s="76" t="str">
        <f t="shared" si="4"/>
        <v/>
      </c>
    </row>
    <row r="79" spans="1:6">
      <c r="A79" s="37">
        <v>68</v>
      </c>
      <c r="B79" s="159"/>
      <c r="C79" s="6"/>
      <c r="D79" s="211"/>
      <c r="E79" s="146" t="str">
        <f t="shared" si="3"/>
        <v/>
      </c>
      <c r="F79" s="76" t="str">
        <f t="shared" si="4"/>
        <v/>
      </c>
    </row>
    <row r="80" spans="1:6">
      <c r="A80" s="37">
        <v>69</v>
      </c>
      <c r="B80" s="159"/>
      <c r="C80" s="6"/>
      <c r="D80" s="211"/>
      <c r="E80" s="146" t="str">
        <f t="shared" si="3"/>
        <v/>
      </c>
      <c r="F80" s="76" t="str">
        <f t="shared" si="4"/>
        <v/>
      </c>
    </row>
    <row r="81" spans="1:6">
      <c r="A81" s="37">
        <v>70</v>
      </c>
      <c r="B81" s="159"/>
      <c r="C81" s="6"/>
      <c r="D81" s="211"/>
      <c r="E81" s="146" t="str">
        <f t="shared" si="3"/>
        <v/>
      </c>
      <c r="F81" s="76" t="str">
        <f t="shared" si="4"/>
        <v/>
      </c>
    </row>
    <row r="82" spans="1:6">
      <c r="A82" s="37">
        <v>71</v>
      </c>
      <c r="B82" s="159"/>
      <c r="C82" s="6"/>
      <c r="D82" s="211"/>
      <c r="E82" s="146" t="str">
        <f t="shared" si="3"/>
        <v/>
      </c>
      <c r="F82" s="76" t="str">
        <f t="shared" si="4"/>
        <v/>
      </c>
    </row>
    <row r="83" spans="1:6">
      <c r="A83" s="37">
        <v>72</v>
      </c>
      <c r="B83" s="159"/>
      <c r="C83" s="6"/>
      <c r="D83" s="211"/>
      <c r="E83" s="146" t="str">
        <f t="shared" si="3"/>
        <v/>
      </c>
      <c r="F83" s="76" t="str">
        <f t="shared" si="4"/>
        <v/>
      </c>
    </row>
    <row r="84" spans="1:6">
      <c r="A84" s="37">
        <v>73</v>
      </c>
      <c r="B84" s="159"/>
      <c r="C84" s="6"/>
      <c r="D84" s="211"/>
      <c r="E84" s="146" t="str">
        <f t="shared" si="3"/>
        <v/>
      </c>
      <c r="F84" s="76" t="str">
        <f t="shared" si="4"/>
        <v/>
      </c>
    </row>
    <row r="85" spans="1:6">
      <c r="A85" s="37">
        <v>74</v>
      </c>
      <c r="B85" s="159"/>
      <c r="C85" s="6"/>
      <c r="D85" s="211"/>
      <c r="E85" s="146" t="str">
        <f t="shared" si="3"/>
        <v/>
      </c>
      <c r="F85" s="76" t="str">
        <f t="shared" si="4"/>
        <v/>
      </c>
    </row>
    <row r="86" spans="1:6">
      <c r="A86" s="37">
        <v>75</v>
      </c>
      <c r="B86" s="159"/>
      <c r="C86" s="6"/>
      <c r="D86" s="211"/>
      <c r="E86" s="146" t="str">
        <f t="shared" si="3"/>
        <v/>
      </c>
      <c r="F86" s="76" t="str">
        <f t="shared" si="4"/>
        <v/>
      </c>
    </row>
    <row r="87" spans="1:6">
      <c r="A87" s="37">
        <v>76</v>
      </c>
      <c r="B87" s="159"/>
      <c r="C87" s="6"/>
      <c r="D87" s="211"/>
      <c r="E87" s="146" t="str">
        <f t="shared" si="3"/>
        <v/>
      </c>
      <c r="F87" s="76" t="str">
        <f t="shared" si="4"/>
        <v/>
      </c>
    </row>
    <row r="88" spans="1:6">
      <c r="A88" s="37">
        <v>77</v>
      </c>
      <c r="B88" s="159"/>
      <c r="C88" s="6"/>
      <c r="D88" s="211"/>
      <c r="E88" s="146" t="str">
        <f t="shared" si="3"/>
        <v/>
      </c>
      <c r="F88" s="76" t="str">
        <f t="shared" si="4"/>
        <v/>
      </c>
    </row>
    <row r="89" spans="1:6">
      <c r="A89" s="37">
        <v>78</v>
      </c>
      <c r="B89" s="159"/>
      <c r="C89" s="6"/>
      <c r="D89" s="211"/>
      <c r="E89" s="146" t="str">
        <f t="shared" si="3"/>
        <v/>
      </c>
      <c r="F89" s="76" t="str">
        <f t="shared" si="4"/>
        <v/>
      </c>
    </row>
    <row r="90" spans="1:6">
      <c r="A90" s="37">
        <v>79</v>
      </c>
      <c r="B90" s="159"/>
      <c r="C90" s="6"/>
      <c r="D90" s="211"/>
      <c r="E90" s="146" t="str">
        <f t="shared" si="3"/>
        <v/>
      </c>
      <c r="F90" s="76" t="str">
        <f t="shared" si="4"/>
        <v/>
      </c>
    </row>
    <row r="91" spans="1:6">
      <c r="A91" s="37">
        <v>80</v>
      </c>
      <c r="B91" s="159"/>
      <c r="C91" s="6"/>
      <c r="D91" s="211"/>
      <c r="E91" s="146" t="str">
        <f t="shared" si="3"/>
        <v/>
      </c>
      <c r="F91" s="76" t="str">
        <f t="shared" si="4"/>
        <v/>
      </c>
    </row>
    <row r="92" spans="1:6">
      <c r="A92" s="37">
        <v>81</v>
      </c>
      <c r="B92" s="159"/>
      <c r="C92" s="6"/>
      <c r="D92" s="211"/>
      <c r="E92" s="146" t="str">
        <f t="shared" si="3"/>
        <v/>
      </c>
      <c r="F92" s="76" t="str">
        <f t="shared" si="4"/>
        <v/>
      </c>
    </row>
    <row r="93" spans="1:6">
      <c r="A93" s="37">
        <v>82</v>
      </c>
      <c r="B93" s="159"/>
      <c r="C93" s="6"/>
      <c r="D93" s="211"/>
      <c r="E93" s="146" t="str">
        <f t="shared" si="3"/>
        <v/>
      </c>
      <c r="F93" s="76" t="str">
        <f t="shared" si="4"/>
        <v/>
      </c>
    </row>
    <row r="94" spans="1:6">
      <c r="A94" s="37">
        <v>83</v>
      </c>
      <c r="B94" s="159"/>
      <c r="C94" s="6"/>
      <c r="D94" s="211"/>
      <c r="E94" s="146" t="str">
        <f t="shared" si="3"/>
        <v/>
      </c>
      <c r="F94" s="76" t="str">
        <f t="shared" si="4"/>
        <v/>
      </c>
    </row>
    <row r="95" spans="1:6">
      <c r="A95" s="37">
        <v>84</v>
      </c>
      <c r="B95" s="159"/>
      <c r="C95" s="6"/>
      <c r="D95" s="211"/>
      <c r="E95" s="146" t="str">
        <f t="shared" si="3"/>
        <v/>
      </c>
      <c r="F95" s="76" t="str">
        <f t="shared" si="4"/>
        <v/>
      </c>
    </row>
    <row r="96" spans="1:6">
      <c r="A96" s="37">
        <v>85</v>
      </c>
      <c r="B96" s="159"/>
      <c r="C96" s="6"/>
      <c r="D96" s="211"/>
      <c r="E96" s="146" t="str">
        <f t="shared" si="3"/>
        <v/>
      </c>
      <c r="F96" s="76" t="str">
        <f t="shared" si="4"/>
        <v/>
      </c>
    </row>
    <row r="97" spans="1:6">
      <c r="A97" s="37">
        <v>86</v>
      </c>
      <c r="B97" s="159"/>
      <c r="C97" s="6"/>
      <c r="D97" s="211"/>
      <c r="E97" s="146" t="str">
        <f t="shared" si="3"/>
        <v/>
      </c>
      <c r="F97" s="76" t="str">
        <f t="shared" si="4"/>
        <v/>
      </c>
    </row>
    <row r="98" spans="1:6">
      <c r="A98" s="37">
        <v>87</v>
      </c>
      <c r="B98" s="159"/>
      <c r="C98" s="6"/>
      <c r="D98" s="211"/>
      <c r="E98" s="146" t="str">
        <f t="shared" si="3"/>
        <v/>
      </c>
      <c r="F98" s="76" t="str">
        <f t="shared" si="4"/>
        <v/>
      </c>
    </row>
    <row r="99" spans="1:6">
      <c r="A99" s="37">
        <v>88</v>
      </c>
      <c r="B99" s="159"/>
      <c r="C99" s="6"/>
      <c r="D99" s="211"/>
      <c r="E99" s="146" t="str">
        <f t="shared" si="3"/>
        <v/>
      </c>
      <c r="F99" s="76" t="str">
        <f t="shared" si="4"/>
        <v/>
      </c>
    </row>
    <row r="100" spans="1:6">
      <c r="A100" s="37">
        <v>89</v>
      </c>
      <c r="B100" s="159"/>
      <c r="C100" s="6"/>
      <c r="D100" s="211"/>
      <c r="E100" s="146" t="str">
        <f t="shared" si="3"/>
        <v/>
      </c>
      <c r="F100" s="76" t="str">
        <f t="shared" si="4"/>
        <v/>
      </c>
    </row>
    <row r="101" spans="1:6">
      <c r="A101" s="37">
        <v>90</v>
      </c>
      <c r="B101" s="159"/>
      <c r="C101" s="6"/>
      <c r="D101" s="211"/>
      <c r="E101" s="146" t="str">
        <f t="shared" si="3"/>
        <v/>
      </c>
      <c r="F101" s="76" t="str">
        <f t="shared" si="4"/>
        <v/>
      </c>
    </row>
    <row r="102" spans="1:6">
      <c r="A102" s="37">
        <v>91</v>
      </c>
      <c r="B102" s="159"/>
      <c r="C102" s="6"/>
      <c r="D102" s="211"/>
      <c r="E102" s="146" t="str">
        <f t="shared" si="3"/>
        <v/>
      </c>
      <c r="F102" s="76" t="str">
        <f t="shared" si="4"/>
        <v/>
      </c>
    </row>
    <row r="103" spans="1:6">
      <c r="A103" s="37">
        <v>92</v>
      </c>
      <c r="B103" s="159"/>
      <c r="C103" s="6"/>
      <c r="D103" s="211"/>
      <c r="E103" s="146" t="str">
        <f t="shared" si="3"/>
        <v/>
      </c>
      <c r="F103" s="76" t="str">
        <f t="shared" si="4"/>
        <v/>
      </c>
    </row>
    <row r="104" spans="1:6">
      <c r="A104" s="37">
        <v>93</v>
      </c>
      <c r="B104" s="159"/>
      <c r="C104" s="6"/>
      <c r="D104" s="211"/>
      <c r="E104" s="146" t="str">
        <f t="shared" si="3"/>
        <v/>
      </c>
      <c r="F104" s="76" t="str">
        <f t="shared" si="4"/>
        <v/>
      </c>
    </row>
    <row r="105" spans="1:6">
      <c r="A105" s="37">
        <v>94</v>
      </c>
      <c r="B105" s="159"/>
      <c r="C105" s="6"/>
      <c r="D105" s="211"/>
      <c r="E105" s="146" t="str">
        <f t="shared" si="3"/>
        <v/>
      </c>
      <c r="F105" s="76" t="str">
        <f t="shared" si="4"/>
        <v/>
      </c>
    </row>
    <row r="106" spans="1:6">
      <c r="A106" s="37">
        <v>95</v>
      </c>
      <c r="B106" s="159"/>
      <c r="C106" s="6"/>
      <c r="D106" s="211"/>
      <c r="E106" s="146" t="str">
        <f t="shared" si="3"/>
        <v/>
      </c>
      <c r="F106" s="76" t="str">
        <f t="shared" si="4"/>
        <v/>
      </c>
    </row>
    <row r="107" spans="1:6">
      <c r="A107" s="37">
        <v>96</v>
      </c>
      <c r="B107" s="159"/>
      <c r="C107" s="6"/>
      <c r="D107" s="211"/>
      <c r="E107" s="146" t="str">
        <f t="shared" si="3"/>
        <v/>
      </c>
      <c r="F107" s="76" t="str">
        <f t="shared" si="4"/>
        <v/>
      </c>
    </row>
    <row r="108" spans="1:6">
      <c r="A108" s="37">
        <v>97</v>
      </c>
      <c r="B108" s="159"/>
      <c r="C108" s="6"/>
      <c r="D108" s="211"/>
      <c r="E108" s="146" t="str">
        <f t="shared" si="3"/>
        <v/>
      </c>
      <c r="F108" s="76" t="str">
        <f t="shared" si="4"/>
        <v/>
      </c>
    </row>
    <row r="109" spans="1:6">
      <c r="A109" s="37">
        <v>98</v>
      </c>
      <c r="B109" s="159"/>
      <c r="C109" s="6"/>
      <c r="D109" s="211"/>
      <c r="E109" s="146" t="str">
        <f t="shared" si="3"/>
        <v/>
      </c>
      <c r="F109" s="76" t="str">
        <f t="shared" si="4"/>
        <v/>
      </c>
    </row>
    <row r="110" spans="1:6">
      <c r="A110" s="139">
        <v>99</v>
      </c>
      <c r="B110" s="180"/>
      <c r="C110" s="6"/>
      <c r="D110" s="211"/>
      <c r="E110" s="146" t="str">
        <f t="shared" si="3"/>
        <v/>
      </c>
      <c r="F110" s="76" t="str">
        <f t="shared" si="4"/>
        <v/>
      </c>
    </row>
    <row r="111" spans="1:6">
      <c r="A111" s="139">
        <v>100</v>
      </c>
      <c r="B111" s="180"/>
      <c r="C111" s="140"/>
      <c r="D111" s="142"/>
      <c r="E111" s="146" t="str">
        <f t="shared" si="3"/>
        <v/>
      </c>
    </row>
    <row r="112" spans="1:6">
      <c r="A112" s="139">
        <v>101</v>
      </c>
      <c r="B112" s="180"/>
      <c r="C112" s="140"/>
      <c r="D112" s="142"/>
      <c r="E112" s="146" t="str">
        <f t="shared" si="3"/>
        <v/>
      </c>
    </row>
    <row r="113" spans="1:15">
      <c r="A113" s="139">
        <v>102</v>
      </c>
      <c r="B113" s="180"/>
      <c r="C113" s="140"/>
      <c r="D113" s="142"/>
      <c r="E113" s="146" t="str">
        <f t="shared" si="3"/>
        <v/>
      </c>
    </row>
    <row r="114" spans="1:15">
      <c r="A114" s="139">
        <v>103</v>
      </c>
      <c r="B114" s="180"/>
      <c r="C114" s="140"/>
      <c r="D114" s="142"/>
      <c r="E114" s="146" t="str">
        <f t="shared" si="3"/>
        <v/>
      </c>
    </row>
    <row r="115" spans="1:15" s="70" customFormat="1">
      <c r="A115" s="139">
        <v>104</v>
      </c>
      <c r="B115" s="180"/>
      <c r="C115" s="140"/>
      <c r="D115" s="142"/>
      <c r="E115" s="146" t="str">
        <f t="shared" si="3"/>
        <v/>
      </c>
      <c r="G115" s="64"/>
      <c r="H115" s="64"/>
      <c r="I115" s="64"/>
      <c r="J115" s="64"/>
      <c r="K115" s="64"/>
      <c r="L115" s="64"/>
      <c r="M115" s="64"/>
      <c r="N115" s="64"/>
      <c r="O115" s="64"/>
    </row>
    <row r="116" spans="1:15" s="70" customFormat="1">
      <c r="A116" s="139">
        <v>105</v>
      </c>
      <c r="B116" s="180"/>
      <c r="C116" s="140"/>
      <c r="D116" s="142"/>
      <c r="E116" s="146" t="str">
        <f t="shared" si="3"/>
        <v/>
      </c>
      <c r="G116" s="64"/>
      <c r="H116" s="64"/>
      <c r="I116" s="64"/>
      <c r="J116" s="64"/>
      <c r="K116" s="64"/>
      <c r="L116" s="64"/>
      <c r="M116" s="64"/>
      <c r="N116" s="64"/>
      <c r="O116" s="64"/>
    </row>
    <row r="117" spans="1:15" s="70" customFormat="1">
      <c r="A117" s="139">
        <v>106</v>
      </c>
      <c r="B117" s="180"/>
      <c r="C117" s="140"/>
      <c r="D117" s="142"/>
      <c r="E117" s="146" t="str">
        <f t="shared" si="3"/>
        <v/>
      </c>
      <c r="G117" s="64"/>
      <c r="H117" s="64"/>
      <c r="I117" s="64"/>
      <c r="J117" s="64"/>
      <c r="K117" s="64"/>
      <c r="L117" s="64"/>
      <c r="M117" s="64"/>
      <c r="N117" s="64"/>
      <c r="O117" s="64"/>
    </row>
    <row r="118" spans="1:15" s="70" customFormat="1">
      <c r="A118" s="139">
        <v>107</v>
      </c>
      <c r="B118" s="180"/>
      <c r="C118" s="140"/>
      <c r="D118" s="142"/>
      <c r="E118" s="146" t="str">
        <f t="shared" si="3"/>
        <v/>
      </c>
      <c r="G118" s="64"/>
      <c r="H118" s="64"/>
      <c r="I118" s="64"/>
      <c r="J118" s="64"/>
      <c r="K118" s="64"/>
      <c r="L118" s="64"/>
      <c r="M118" s="64"/>
      <c r="N118" s="64"/>
      <c r="O118" s="64"/>
    </row>
    <row r="119" spans="1:15" s="70" customFormat="1">
      <c r="A119" s="139">
        <v>108</v>
      </c>
      <c r="B119" s="180"/>
      <c r="C119" s="140"/>
      <c r="D119" s="142"/>
      <c r="E119" s="146" t="str">
        <f t="shared" si="3"/>
        <v/>
      </c>
      <c r="G119" s="64"/>
      <c r="H119" s="64"/>
      <c r="I119" s="64"/>
      <c r="J119" s="64"/>
      <c r="K119" s="64"/>
      <c r="L119" s="64"/>
      <c r="M119" s="64"/>
      <c r="N119" s="64"/>
      <c r="O119" s="64"/>
    </row>
    <row r="120" spans="1:15" s="70" customFormat="1">
      <c r="A120" s="139">
        <v>109</v>
      </c>
      <c r="B120" s="180"/>
      <c r="C120" s="140"/>
      <c r="D120" s="142"/>
      <c r="E120" s="146" t="str">
        <f t="shared" si="3"/>
        <v/>
      </c>
      <c r="G120" s="64"/>
      <c r="H120" s="64"/>
      <c r="I120" s="64"/>
      <c r="J120" s="64"/>
      <c r="K120" s="64"/>
      <c r="L120" s="64"/>
      <c r="M120" s="64"/>
      <c r="N120" s="64"/>
      <c r="O120" s="64"/>
    </row>
    <row r="121" spans="1:15" s="70" customFormat="1">
      <c r="A121" s="139">
        <v>110</v>
      </c>
      <c r="B121" s="180"/>
      <c r="C121" s="140"/>
      <c r="D121" s="142"/>
      <c r="E121" s="146" t="str">
        <f t="shared" si="3"/>
        <v/>
      </c>
      <c r="G121" s="64"/>
      <c r="H121" s="64"/>
      <c r="I121" s="64"/>
      <c r="J121" s="64"/>
      <c r="K121" s="64"/>
      <c r="L121" s="64"/>
      <c r="M121" s="64"/>
      <c r="N121" s="64"/>
      <c r="O121" s="64"/>
    </row>
    <row r="122" spans="1:15" s="70" customFormat="1">
      <c r="A122" s="139">
        <v>111</v>
      </c>
      <c r="B122" s="180"/>
      <c r="C122" s="140"/>
      <c r="D122" s="142"/>
      <c r="E122" s="146" t="str">
        <f t="shared" si="3"/>
        <v/>
      </c>
      <c r="G122" s="64"/>
      <c r="H122" s="64"/>
      <c r="I122" s="64"/>
      <c r="J122" s="64"/>
      <c r="K122" s="64"/>
      <c r="L122" s="64"/>
      <c r="M122" s="64"/>
      <c r="N122" s="64"/>
      <c r="O122" s="64"/>
    </row>
    <row r="123" spans="1:15" s="70" customFormat="1">
      <c r="A123" s="139">
        <v>112</v>
      </c>
      <c r="B123" s="180"/>
      <c r="C123" s="140"/>
      <c r="D123" s="142"/>
      <c r="E123" s="146" t="str">
        <f t="shared" si="3"/>
        <v/>
      </c>
      <c r="G123" s="64"/>
      <c r="H123" s="64"/>
      <c r="I123" s="64"/>
      <c r="J123" s="64"/>
      <c r="K123" s="64"/>
      <c r="L123" s="64"/>
      <c r="M123" s="64"/>
      <c r="N123" s="64"/>
      <c r="O123" s="64"/>
    </row>
    <row r="124" spans="1:15" s="70" customFormat="1">
      <c r="A124" s="139">
        <v>113</v>
      </c>
      <c r="B124" s="180"/>
      <c r="C124" s="140"/>
      <c r="D124" s="142"/>
      <c r="E124" s="146" t="str">
        <f t="shared" si="3"/>
        <v/>
      </c>
      <c r="G124" s="64"/>
      <c r="H124" s="64"/>
      <c r="I124" s="64"/>
      <c r="J124" s="64"/>
      <c r="K124" s="64"/>
      <c r="L124" s="64"/>
      <c r="M124" s="64"/>
      <c r="N124" s="64"/>
      <c r="O124" s="64"/>
    </row>
    <row r="125" spans="1:15" s="70" customFormat="1">
      <c r="A125" s="139">
        <v>114</v>
      </c>
      <c r="B125" s="180"/>
      <c r="C125" s="140"/>
      <c r="D125" s="142"/>
      <c r="E125" s="146" t="str">
        <f t="shared" si="3"/>
        <v/>
      </c>
      <c r="G125" s="64"/>
      <c r="H125" s="64"/>
      <c r="I125" s="64"/>
      <c r="J125" s="64"/>
      <c r="K125" s="64"/>
      <c r="L125" s="64"/>
      <c r="M125" s="64"/>
      <c r="N125" s="64"/>
      <c r="O125" s="64"/>
    </row>
    <row r="126" spans="1:15" s="70" customFormat="1">
      <c r="A126" s="139">
        <v>115</v>
      </c>
      <c r="B126" s="180"/>
      <c r="C126" s="140"/>
      <c r="D126" s="142"/>
      <c r="E126" s="146" t="str">
        <f t="shared" si="3"/>
        <v/>
      </c>
      <c r="G126" s="64"/>
      <c r="H126" s="64"/>
      <c r="I126" s="64"/>
      <c r="J126" s="64"/>
      <c r="K126" s="64"/>
      <c r="L126" s="64"/>
      <c r="M126" s="64"/>
      <c r="N126" s="64"/>
      <c r="O126" s="64"/>
    </row>
    <row r="127" spans="1:15" s="70" customFormat="1">
      <c r="A127" s="139">
        <v>116</v>
      </c>
      <c r="B127" s="180"/>
      <c r="C127" s="140"/>
      <c r="D127" s="142"/>
      <c r="E127" s="146" t="str">
        <f t="shared" si="3"/>
        <v/>
      </c>
      <c r="G127" s="64"/>
      <c r="H127" s="64"/>
      <c r="I127" s="64"/>
      <c r="J127" s="64"/>
      <c r="K127" s="64"/>
      <c r="L127" s="64"/>
      <c r="M127" s="64"/>
      <c r="N127" s="64"/>
      <c r="O127" s="64"/>
    </row>
    <row r="128" spans="1:15" s="70" customFormat="1">
      <c r="A128" s="139">
        <v>117</v>
      </c>
      <c r="B128" s="180"/>
      <c r="C128" s="140"/>
      <c r="D128" s="142"/>
      <c r="E128" s="146" t="str">
        <f t="shared" si="3"/>
        <v/>
      </c>
      <c r="G128" s="64"/>
      <c r="H128" s="64"/>
      <c r="I128" s="64"/>
      <c r="J128" s="64"/>
      <c r="K128" s="64"/>
      <c r="L128" s="64"/>
      <c r="M128" s="64"/>
      <c r="N128" s="64"/>
      <c r="O128" s="64"/>
    </row>
    <row r="129" spans="1:15" s="70" customFormat="1">
      <c r="A129" s="139">
        <v>118</v>
      </c>
      <c r="B129" s="180"/>
      <c r="C129" s="140"/>
      <c r="D129" s="142"/>
      <c r="E129" s="146" t="str">
        <f t="shared" si="3"/>
        <v/>
      </c>
      <c r="G129" s="64"/>
      <c r="H129" s="64"/>
      <c r="I129" s="64"/>
      <c r="J129" s="64"/>
      <c r="K129" s="64"/>
      <c r="L129" s="64"/>
      <c r="M129" s="64"/>
      <c r="N129" s="64"/>
      <c r="O129" s="64"/>
    </row>
    <row r="130" spans="1:15" s="70" customFormat="1">
      <c r="A130" s="139">
        <v>119</v>
      </c>
      <c r="B130" s="180"/>
      <c r="C130" s="140"/>
      <c r="D130" s="142"/>
      <c r="E130" s="146" t="str">
        <f t="shared" si="3"/>
        <v/>
      </c>
      <c r="G130" s="64"/>
      <c r="H130" s="64"/>
      <c r="I130" s="64"/>
      <c r="J130" s="64"/>
      <c r="K130" s="64"/>
      <c r="L130" s="64"/>
      <c r="M130" s="64"/>
      <c r="N130" s="64"/>
      <c r="O130" s="64"/>
    </row>
    <row r="131" spans="1:15" s="70" customFormat="1">
      <c r="A131" s="139">
        <v>120</v>
      </c>
      <c r="B131" s="180"/>
      <c r="C131" s="140"/>
      <c r="D131" s="142"/>
      <c r="E131" s="146" t="str">
        <f t="shared" si="3"/>
        <v/>
      </c>
      <c r="G131" s="64"/>
      <c r="H131" s="64"/>
      <c r="I131" s="64"/>
      <c r="J131" s="64"/>
      <c r="K131" s="64"/>
      <c r="L131" s="64"/>
      <c r="M131" s="64"/>
      <c r="N131" s="64"/>
      <c r="O131" s="64"/>
    </row>
    <row r="132" spans="1:15" s="70" customFormat="1">
      <c r="A132" s="139">
        <v>121</v>
      </c>
      <c r="B132" s="180"/>
      <c r="C132" s="140"/>
      <c r="D132" s="142"/>
      <c r="E132" s="146" t="str">
        <f t="shared" si="3"/>
        <v/>
      </c>
      <c r="G132" s="64"/>
      <c r="H132" s="64"/>
      <c r="I132" s="64"/>
      <c r="J132" s="64"/>
      <c r="K132" s="64"/>
      <c r="L132" s="64"/>
      <c r="M132" s="64"/>
      <c r="N132" s="64"/>
      <c r="O132" s="64"/>
    </row>
    <row r="133" spans="1:15" s="70" customFormat="1">
      <c r="A133" s="139">
        <v>122</v>
      </c>
      <c r="B133" s="180"/>
      <c r="C133" s="140"/>
      <c r="D133" s="142"/>
      <c r="E133" s="146" t="str">
        <f t="shared" si="3"/>
        <v/>
      </c>
      <c r="G133" s="64"/>
      <c r="H133" s="64"/>
      <c r="I133" s="64"/>
      <c r="J133" s="64"/>
      <c r="K133" s="64"/>
      <c r="L133" s="64"/>
      <c r="M133" s="64"/>
      <c r="N133" s="64"/>
      <c r="O133" s="64"/>
    </row>
    <row r="134" spans="1:15" s="70" customFormat="1">
      <c r="A134" s="139">
        <v>123</v>
      </c>
      <c r="B134" s="180"/>
      <c r="C134" s="140"/>
      <c r="D134" s="142"/>
      <c r="E134" s="146" t="str">
        <f t="shared" si="3"/>
        <v/>
      </c>
      <c r="G134" s="64"/>
      <c r="H134" s="64"/>
      <c r="I134" s="64"/>
      <c r="J134" s="64"/>
      <c r="K134" s="64"/>
      <c r="L134" s="64"/>
      <c r="M134" s="64"/>
      <c r="N134" s="64"/>
      <c r="O134" s="64"/>
    </row>
    <row r="135" spans="1:15" s="70" customFormat="1">
      <c r="A135" s="139">
        <v>124</v>
      </c>
      <c r="B135" s="180"/>
      <c r="C135" s="140"/>
      <c r="D135" s="142"/>
      <c r="E135" s="146" t="str">
        <f t="shared" si="3"/>
        <v/>
      </c>
      <c r="G135" s="64"/>
      <c r="H135" s="64"/>
      <c r="I135" s="64"/>
      <c r="J135" s="64"/>
      <c r="K135" s="64"/>
      <c r="L135" s="64"/>
      <c r="M135" s="64"/>
      <c r="N135" s="64"/>
      <c r="O135" s="64"/>
    </row>
    <row r="136" spans="1:15" s="70" customFormat="1">
      <c r="A136" s="139">
        <v>125</v>
      </c>
      <c r="B136" s="180"/>
      <c r="C136" s="140"/>
      <c r="D136" s="142"/>
      <c r="E136" s="146" t="str">
        <f t="shared" si="3"/>
        <v/>
      </c>
      <c r="G136" s="64"/>
      <c r="H136" s="64"/>
      <c r="I136" s="64"/>
      <c r="J136" s="64"/>
      <c r="K136" s="64"/>
      <c r="L136" s="64"/>
      <c r="M136" s="64"/>
      <c r="N136" s="64"/>
      <c r="O136" s="64"/>
    </row>
    <row r="137" spans="1:15" s="70" customFormat="1">
      <c r="A137" s="139">
        <v>126</v>
      </c>
      <c r="B137" s="180"/>
      <c r="C137" s="140"/>
      <c r="D137" s="142"/>
      <c r="E137" s="146" t="str">
        <f t="shared" si="3"/>
        <v/>
      </c>
      <c r="G137" s="64"/>
      <c r="H137" s="64"/>
      <c r="I137" s="64"/>
      <c r="J137" s="64"/>
      <c r="K137" s="64"/>
      <c r="L137" s="64"/>
      <c r="M137" s="64"/>
      <c r="N137" s="64"/>
      <c r="O137" s="64"/>
    </row>
    <row r="138" spans="1:15" s="70" customFormat="1">
      <c r="A138" s="139">
        <v>127</v>
      </c>
      <c r="B138" s="180"/>
      <c r="C138" s="140"/>
      <c r="D138" s="142"/>
      <c r="E138" s="146" t="str">
        <f t="shared" si="3"/>
        <v/>
      </c>
      <c r="G138" s="64"/>
      <c r="H138" s="64"/>
      <c r="I138" s="64"/>
      <c r="J138" s="64"/>
      <c r="K138" s="64"/>
      <c r="L138" s="64"/>
      <c r="M138" s="64"/>
      <c r="N138" s="64"/>
      <c r="O138" s="64"/>
    </row>
    <row r="139" spans="1:15" s="70" customFormat="1">
      <c r="A139" s="139">
        <v>128</v>
      </c>
      <c r="B139" s="180"/>
      <c r="C139" s="140"/>
      <c r="D139" s="142"/>
      <c r="E139" s="146" t="str">
        <f t="shared" si="3"/>
        <v/>
      </c>
      <c r="G139" s="64"/>
      <c r="H139" s="64"/>
      <c r="I139" s="64"/>
      <c r="J139" s="64"/>
      <c r="K139" s="64"/>
      <c r="L139" s="64"/>
      <c r="M139" s="64"/>
      <c r="N139" s="64"/>
      <c r="O139" s="64"/>
    </row>
    <row r="140" spans="1:15" s="70" customFormat="1">
      <c r="A140" s="139">
        <v>129</v>
      </c>
      <c r="B140" s="180"/>
      <c r="C140" s="140"/>
      <c r="D140" s="142"/>
      <c r="E140" s="146" t="str">
        <f t="shared" ref="E140:E203" si="5">IF(OR(,$D140&lt;an_initial,$D140&gt;an_final),"",F140*(HLOOKUP(C140,iii13punctaje,2,FALSE)))</f>
        <v/>
      </c>
      <c r="G140" s="64"/>
      <c r="H140" s="64"/>
      <c r="I140" s="64"/>
      <c r="J140" s="64"/>
      <c r="K140" s="64"/>
      <c r="L140" s="64"/>
      <c r="M140" s="64"/>
      <c r="N140" s="64"/>
      <c r="O140" s="64"/>
    </row>
    <row r="141" spans="1:15" s="70" customFormat="1">
      <c r="A141" s="139">
        <v>130</v>
      </c>
      <c r="B141" s="180"/>
      <c r="C141" s="140"/>
      <c r="D141" s="142"/>
      <c r="E141" s="146" t="str">
        <f t="shared" si="5"/>
        <v/>
      </c>
      <c r="G141" s="64"/>
      <c r="H141" s="64"/>
      <c r="I141" s="64"/>
      <c r="J141" s="64"/>
      <c r="K141" s="64"/>
      <c r="L141" s="64"/>
      <c r="M141" s="64"/>
      <c r="N141" s="64"/>
      <c r="O141" s="64"/>
    </row>
    <row r="142" spans="1:15" s="70" customFormat="1">
      <c r="A142" s="139">
        <v>131</v>
      </c>
      <c r="B142" s="180"/>
      <c r="C142" s="140"/>
      <c r="D142" s="142"/>
      <c r="E142" s="146" t="str">
        <f t="shared" si="5"/>
        <v/>
      </c>
      <c r="G142" s="64"/>
      <c r="H142" s="64"/>
      <c r="I142" s="64"/>
      <c r="J142" s="64"/>
      <c r="K142" s="64"/>
      <c r="L142" s="64"/>
      <c r="M142" s="64"/>
      <c r="N142" s="64"/>
      <c r="O142" s="64"/>
    </row>
    <row r="143" spans="1:15" s="70" customFormat="1">
      <c r="A143" s="139">
        <v>132</v>
      </c>
      <c r="B143" s="180"/>
      <c r="C143" s="140"/>
      <c r="D143" s="142"/>
      <c r="E143" s="146" t="str">
        <f t="shared" si="5"/>
        <v/>
      </c>
      <c r="G143" s="64"/>
      <c r="H143" s="64"/>
      <c r="I143" s="64"/>
      <c r="J143" s="64"/>
      <c r="K143" s="64"/>
      <c r="L143" s="64"/>
      <c r="M143" s="64"/>
      <c r="N143" s="64"/>
      <c r="O143" s="64"/>
    </row>
    <row r="144" spans="1:15" s="70" customFormat="1">
      <c r="A144" s="139">
        <v>133</v>
      </c>
      <c r="B144" s="180"/>
      <c r="C144" s="140"/>
      <c r="D144" s="142"/>
      <c r="E144" s="146" t="str">
        <f t="shared" si="5"/>
        <v/>
      </c>
      <c r="G144" s="64"/>
      <c r="H144" s="64"/>
      <c r="I144" s="64"/>
      <c r="J144" s="64"/>
      <c r="K144" s="64"/>
      <c r="L144" s="64"/>
      <c r="M144" s="64"/>
      <c r="N144" s="64"/>
      <c r="O144" s="64"/>
    </row>
    <row r="145" spans="1:15" s="70" customFormat="1">
      <c r="A145" s="139">
        <v>134</v>
      </c>
      <c r="B145" s="180"/>
      <c r="C145" s="140"/>
      <c r="D145" s="142"/>
      <c r="E145" s="146" t="str">
        <f t="shared" si="5"/>
        <v/>
      </c>
      <c r="G145" s="64"/>
      <c r="H145" s="64"/>
      <c r="I145" s="64"/>
      <c r="J145" s="64"/>
      <c r="K145" s="64"/>
      <c r="L145" s="64"/>
      <c r="M145" s="64"/>
      <c r="N145" s="64"/>
      <c r="O145" s="64"/>
    </row>
    <row r="146" spans="1:15" s="70" customFormat="1">
      <c r="A146" s="139">
        <v>135</v>
      </c>
      <c r="B146" s="180"/>
      <c r="C146" s="140"/>
      <c r="D146" s="142"/>
      <c r="E146" s="146" t="str">
        <f t="shared" si="5"/>
        <v/>
      </c>
      <c r="G146" s="64"/>
      <c r="H146" s="64"/>
      <c r="I146" s="64"/>
      <c r="J146" s="64"/>
      <c r="K146" s="64"/>
      <c r="L146" s="64"/>
      <c r="M146" s="64"/>
      <c r="N146" s="64"/>
      <c r="O146" s="64"/>
    </row>
    <row r="147" spans="1:15" s="70" customFormat="1">
      <c r="A147" s="139">
        <v>136</v>
      </c>
      <c r="B147" s="180"/>
      <c r="C147" s="140"/>
      <c r="D147" s="142"/>
      <c r="E147" s="146" t="str">
        <f t="shared" si="5"/>
        <v/>
      </c>
      <c r="G147" s="64"/>
      <c r="H147" s="64"/>
      <c r="I147" s="64"/>
      <c r="J147" s="64"/>
      <c r="K147" s="64"/>
      <c r="L147" s="64"/>
      <c r="M147" s="64"/>
      <c r="N147" s="64"/>
      <c r="O147" s="64"/>
    </row>
    <row r="148" spans="1:15" s="70" customFormat="1">
      <c r="A148" s="139">
        <v>137</v>
      </c>
      <c r="B148" s="180"/>
      <c r="C148" s="140"/>
      <c r="D148" s="142"/>
      <c r="E148" s="146" t="str">
        <f t="shared" si="5"/>
        <v/>
      </c>
      <c r="G148" s="64"/>
      <c r="H148" s="64"/>
      <c r="I148" s="64"/>
      <c r="J148" s="64"/>
      <c r="K148" s="64"/>
      <c r="L148" s="64"/>
      <c r="M148" s="64"/>
      <c r="N148" s="64"/>
      <c r="O148" s="64"/>
    </row>
    <row r="149" spans="1:15" s="70" customFormat="1">
      <c r="A149" s="139">
        <v>138</v>
      </c>
      <c r="B149" s="180"/>
      <c r="C149" s="140"/>
      <c r="D149" s="142"/>
      <c r="E149" s="146" t="str">
        <f t="shared" si="5"/>
        <v/>
      </c>
      <c r="G149" s="64"/>
      <c r="H149" s="64"/>
      <c r="I149" s="64"/>
      <c r="J149" s="64"/>
      <c r="K149" s="64"/>
      <c r="L149" s="64"/>
      <c r="M149" s="64"/>
      <c r="N149" s="64"/>
      <c r="O149" s="64"/>
    </row>
    <row r="150" spans="1:15" s="70" customFormat="1">
      <c r="A150" s="139">
        <v>139</v>
      </c>
      <c r="B150" s="180"/>
      <c r="C150" s="140"/>
      <c r="D150" s="142"/>
      <c r="E150" s="146" t="str">
        <f t="shared" si="5"/>
        <v/>
      </c>
      <c r="G150" s="64"/>
      <c r="H150" s="64"/>
      <c r="I150" s="64"/>
      <c r="J150" s="64"/>
      <c r="K150" s="64"/>
      <c r="L150" s="64"/>
      <c r="M150" s="64"/>
      <c r="N150" s="64"/>
      <c r="O150" s="64"/>
    </row>
    <row r="151" spans="1:15" s="70" customFormat="1">
      <c r="A151" s="139">
        <v>140</v>
      </c>
      <c r="B151" s="180"/>
      <c r="C151" s="140"/>
      <c r="D151" s="142"/>
      <c r="E151" s="146" t="str">
        <f t="shared" si="5"/>
        <v/>
      </c>
      <c r="G151" s="64"/>
      <c r="H151" s="64"/>
      <c r="I151" s="64"/>
      <c r="J151" s="64"/>
      <c r="K151" s="64"/>
      <c r="L151" s="64"/>
      <c r="M151" s="64"/>
      <c r="N151" s="64"/>
      <c r="O151" s="64"/>
    </row>
    <row r="152" spans="1:15" s="70" customFormat="1">
      <c r="A152" s="139">
        <v>141</v>
      </c>
      <c r="B152" s="180"/>
      <c r="C152" s="140"/>
      <c r="D152" s="142"/>
      <c r="E152" s="146" t="str">
        <f t="shared" si="5"/>
        <v/>
      </c>
      <c r="G152" s="64"/>
      <c r="H152" s="64"/>
      <c r="I152" s="64"/>
      <c r="J152" s="64"/>
      <c r="K152" s="64"/>
      <c r="L152" s="64"/>
      <c r="M152" s="64"/>
      <c r="N152" s="64"/>
      <c r="O152" s="64"/>
    </row>
    <row r="153" spans="1:15" s="70" customFormat="1">
      <c r="A153" s="139">
        <v>142</v>
      </c>
      <c r="B153" s="180"/>
      <c r="C153" s="140"/>
      <c r="D153" s="142"/>
      <c r="E153" s="146" t="str">
        <f t="shared" si="5"/>
        <v/>
      </c>
      <c r="G153" s="64"/>
      <c r="H153" s="64"/>
      <c r="I153" s="64"/>
      <c r="J153" s="64"/>
      <c r="K153" s="64"/>
      <c r="L153" s="64"/>
      <c r="M153" s="64"/>
      <c r="N153" s="64"/>
      <c r="O153" s="64"/>
    </row>
    <row r="154" spans="1:15" s="70" customFormat="1">
      <c r="A154" s="139">
        <v>143</v>
      </c>
      <c r="B154" s="180"/>
      <c r="C154" s="140"/>
      <c r="D154" s="142"/>
      <c r="E154" s="146" t="str">
        <f t="shared" si="5"/>
        <v/>
      </c>
      <c r="G154" s="64"/>
      <c r="H154" s="64"/>
      <c r="I154" s="64"/>
      <c r="J154" s="64"/>
      <c r="K154" s="64"/>
      <c r="L154" s="64"/>
      <c r="M154" s="64"/>
      <c r="N154" s="64"/>
      <c r="O154" s="64"/>
    </row>
    <row r="155" spans="1:15" s="70" customFormat="1">
      <c r="A155" s="139">
        <v>144</v>
      </c>
      <c r="B155" s="180"/>
      <c r="C155" s="140"/>
      <c r="D155" s="142"/>
      <c r="E155" s="146" t="str">
        <f t="shared" si="5"/>
        <v/>
      </c>
      <c r="G155" s="64"/>
      <c r="H155" s="64"/>
      <c r="I155" s="64"/>
      <c r="J155" s="64"/>
      <c r="K155" s="64"/>
      <c r="L155" s="64"/>
      <c r="M155" s="64"/>
      <c r="N155" s="64"/>
      <c r="O155" s="64"/>
    </row>
    <row r="156" spans="1:15" s="70" customFormat="1">
      <c r="A156" s="139">
        <v>145</v>
      </c>
      <c r="B156" s="180"/>
      <c r="C156" s="140"/>
      <c r="D156" s="142"/>
      <c r="E156" s="146" t="str">
        <f t="shared" si="5"/>
        <v/>
      </c>
      <c r="G156" s="64"/>
      <c r="H156" s="64"/>
      <c r="I156" s="64"/>
      <c r="J156" s="64"/>
      <c r="K156" s="64"/>
      <c r="L156" s="64"/>
      <c r="M156" s="64"/>
      <c r="N156" s="64"/>
      <c r="O156" s="64"/>
    </row>
    <row r="157" spans="1:15" s="70" customFormat="1">
      <c r="A157" s="139">
        <v>146</v>
      </c>
      <c r="B157" s="180"/>
      <c r="C157" s="140"/>
      <c r="D157" s="142"/>
      <c r="E157" s="146" t="str">
        <f t="shared" si="5"/>
        <v/>
      </c>
      <c r="G157" s="64"/>
      <c r="H157" s="64"/>
      <c r="I157" s="64"/>
      <c r="J157" s="64"/>
      <c r="K157" s="64"/>
      <c r="L157" s="64"/>
      <c r="M157" s="64"/>
      <c r="N157" s="64"/>
      <c r="O157" s="64"/>
    </row>
    <row r="158" spans="1:15" s="70" customFormat="1">
      <c r="A158" s="139">
        <v>147</v>
      </c>
      <c r="B158" s="180"/>
      <c r="C158" s="140"/>
      <c r="D158" s="142"/>
      <c r="E158" s="146" t="str">
        <f t="shared" si="5"/>
        <v/>
      </c>
      <c r="G158" s="64"/>
      <c r="H158" s="64"/>
      <c r="I158" s="64"/>
      <c r="J158" s="64"/>
      <c r="K158" s="64"/>
      <c r="L158" s="64"/>
      <c r="M158" s="64"/>
      <c r="N158" s="64"/>
      <c r="O158" s="64"/>
    </row>
    <row r="159" spans="1:15" s="70" customFormat="1">
      <c r="A159" s="139">
        <v>148</v>
      </c>
      <c r="B159" s="180"/>
      <c r="C159" s="140"/>
      <c r="D159" s="142"/>
      <c r="E159" s="146" t="str">
        <f t="shared" si="5"/>
        <v/>
      </c>
      <c r="G159" s="64"/>
      <c r="H159" s="64"/>
      <c r="I159" s="64"/>
      <c r="J159" s="64"/>
      <c r="K159" s="64"/>
      <c r="L159" s="64"/>
      <c r="M159" s="64"/>
      <c r="N159" s="64"/>
      <c r="O159" s="64"/>
    </row>
    <row r="160" spans="1:15" s="70" customFormat="1">
      <c r="A160" s="139">
        <v>149</v>
      </c>
      <c r="B160" s="180"/>
      <c r="C160" s="140"/>
      <c r="D160" s="142"/>
      <c r="E160" s="146" t="str">
        <f t="shared" si="5"/>
        <v/>
      </c>
      <c r="G160" s="64"/>
      <c r="H160" s="64"/>
      <c r="I160" s="64"/>
      <c r="J160" s="64"/>
      <c r="K160" s="64"/>
      <c r="L160" s="64"/>
      <c r="M160" s="64"/>
      <c r="N160" s="64"/>
      <c r="O160" s="64"/>
    </row>
    <row r="161" spans="1:15" s="70" customFormat="1">
      <c r="A161" s="139">
        <v>150</v>
      </c>
      <c r="B161" s="180"/>
      <c r="C161" s="140"/>
      <c r="D161" s="142"/>
      <c r="E161" s="146" t="str">
        <f t="shared" si="5"/>
        <v/>
      </c>
      <c r="G161" s="64"/>
      <c r="H161" s="64"/>
      <c r="I161" s="64"/>
      <c r="J161" s="64"/>
      <c r="K161" s="64"/>
      <c r="L161" s="64"/>
      <c r="M161" s="64"/>
      <c r="N161" s="64"/>
      <c r="O161" s="64"/>
    </row>
    <row r="162" spans="1:15" s="70" customFormat="1">
      <c r="A162" s="139">
        <v>151</v>
      </c>
      <c r="B162" s="180"/>
      <c r="C162" s="140"/>
      <c r="D162" s="142"/>
      <c r="E162" s="146" t="str">
        <f t="shared" si="5"/>
        <v/>
      </c>
      <c r="G162" s="64"/>
      <c r="H162" s="64"/>
      <c r="I162" s="64"/>
      <c r="J162" s="64"/>
      <c r="K162" s="64"/>
      <c r="L162" s="64"/>
      <c r="M162" s="64"/>
      <c r="N162" s="64"/>
      <c r="O162" s="64"/>
    </row>
    <row r="163" spans="1:15" s="70" customFormat="1">
      <c r="A163" s="139">
        <v>152</v>
      </c>
      <c r="B163" s="180"/>
      <c r="C163" s="140"/>
      <c r="D163" s="142"/>
      <c r="E163" s="146" t="str">
        <f t="shared" si="5"/>
        <v/>
      </c>
      <c r="G163" s="64"/>
      <c r="H163" s="64"/>
      <c r="I163" s="64"/>
      <c r="J163" s="64"/>
      <c r="K163" s="64"/>
      <c r="L163" s="64"/>
      <c r="M163" s="64"/>
      <c r="N163" s="64"/>
      <c r="O163" s="64"/>
    </row>
    <row r="164" spans="1:15" s="70" customFormat="1">
      <c r="A164" s="139">
        <v>153</v>
      </c>
      <c r="B164" s="180"/>
      <c r="C164" s="140"/>
      <c r="D164" s="142"/>
      <c r="E164" s="146" t="str">
        <f t="shared" si="5"/>
        <v/>
      </c>
      <c r="G164" s="64"/>
      <c r="H164" s="64"/>
      <c r="I164" s="64"/>
      <c r="J164" s="64"/>
      <c r="K164" s="64"/>
      <c r="L164" s="64"/>
      <c r="M164" s="64"/>
      <c r="N164" s="64"/>
      <c r="O164" s="64"/>
    </row>
    <row r="165" spans="1:15" s="70" customFormat="1">
      <c r="A165" s="139">
        <v>154</v>
      </c>
      <c r="B165" s="180"/>
      <c r="C165" s="140"/>
      <c r="D165" s="142"/>
      <c r="E165" s="146" t="str">
        <f t="shared" si="5"/>
        <v/>
      </c>
      <c r="G165" s="64"/>
      <c r="H165" s="64"/>
      <c r="I165" s="64"/>
      <c r="J165" s="64"/>
      <c r="K165" s="64"/>
      <c r="L165" s="64"/>
      <c r="M165" s="64"/>
      <c r="N165" s="64"/>
      <c r="O165" s="64"/>
    </row>
    <row r="166" spans="1:15" s="70" customFormat="1">
      <c r="A166" s="139">
        <v>155</v>
      </c>
      <c r="B166" s="180"/>
      <c r="C166" s="140"/>
      <c r="D166" s="142"/>
      <c r="E166" s="146" t="str">
        <f t="shared" si="5"/>
        <v/>
      </c>
      <c r="G166" s="64"/>
      <c r="H166" s="64"/>
      <c r="I166" s="64"/>
      <c r="J166" s="64"/>
      <c r="K166" s="64"/>
      <c r="L166" s="64"/>
      <c r="M166" s="64"/>
      <c r="N166" s="64"/>
      <c r="O166" s="64"/>
    </row>
    <row r="167" spans="1:15" s="70" customFormat="1">
      <c r="A167" s="139">
        <v>156</v>
      </c>
      <c r="B167" s="180"/>
      <c r="C167" s="140"/>
      <c r="D167" s="142"/>
      <c r="E167" s="146" t="str">
        <f t="shared" si="5"/>
        <v/>
      </c>
      <c r="G167" s="64"/>
      <c r="H167" s="64"/>
      <c r="I167" s="64"/>
      <c r="J167" s="64"/>
      <c r="K167" s="64"/>
      <c r="L167" s="64"/>
      <c r="M167" s="64"/>
      <c r="N167" s="64"/>
      <c r="O167" s="64"/>
    </row>
    <row r="168" spans="1:15" s="70" customFormat="1">
      <c r="A168" s="139">
        <v>157</v>
      </c>
      <c r="B168" s="180"/>
      <c r="C168" s="140"/>
      <c r="D168" s="142"/>
      <c r="E168" s="146" t="str">
        <f t="shared" si="5"/>
        <v/>
      </c>
      <c r="G168" s="64"/>
      <c r="H168" s="64"/>
      <c r="I168" s="64"/>
      <c r="J168" s="64"/>
      <c r="K168" s="64"/>
      <c r="L168" s="64"/>
      <c r="M168" s="64"/>
      <c r="N168" s="64"/>
      <c r="O168" s="64"/>
    </row>
    <row r="169" spans="1:15" s="70" customFormat="1">
      <c r="A169" s="139">
        <v>158</v>
      </c>
      <c r="B169" s="180"/>
      <c r="C169" s="140"/>
      <c r="D169" s="142"/>
      <c r="E169" s="146" t="str">
        <f t="shared" si="5"/>
        <v/>
      </c>
      <c r="G169" s="64"/>
      <c r="H169" s="64"/>
      <c r="I169" s="64"/>
      <c r="J169" s="64"/>
      <c r="K169" s="64"/>
      <c r="L169" s="64"/>
      <c r="M169" s="64"/>
      <c r="N169" s="64"/>
      <c r="O169" s="64"/>
    </row>
    <row r="170" spans="1:15" s="70" customFormat="1">
      <c r="A170" s="139">
        <v>159</v>
      </c>
      <c r="B170" s="180"/>
      <c r="C170" s="140"/>
      <c r="D170" s="142"/>
      <c r="E170" s="146" t="str">
        <f t="shared" si="5"/>
        <v/>
      </c>
      <c r="G170" s="64"/>
      <c r="H170" s="64"/>
      <c r="I170" s="64"/>
      <c r="J170" s="64"/>
      <c r="K170" s="64"/>
      <c r="L170" s="64"/>
      <c r="M170" s="64"/>
      <c r="N170" s="64"/>
      <c r="O170" s="64"/>
    </row>
    <row r="171" spans="1:15" s="70" customFormat="1">
      <c r="A171" s="139">
        <v>160</v>
      </c>
      <c r="B171" s="180"/>
      <c r="C171" s="140"/>
      <c r="D171" s="142"/>
      <c r="E171" s="146" t="str">
        <f t="shared" si="5"/>
        <v/>
      </c>
      <c r="G171" s="64"/>
      <c r="H171" s="64"/>
      <c r="I171" s="64"/>
      <c r="J171" s="64"/>
      <c r="K171" s="64"/>
      <c r="L171" s="64"/>
      <c r="M171" s="64"/>
      <c r="N171" s="64"/>
      <c r="O171" s="64"/>
    </row>
    <row r="172" spans="1:15" s="70" customFormat="1">
      <c r="A172" s="139">
        <v>161</v>
      </c>
      <c r="B172" s="180"/>
      <c r="C172" s="140"/>
      <c r="D172" s="142"/>
      <c r="E172" s="146" t="str">
        <f t="shared" si="5"/>
        <v/>
      </c>
      <c r="G172" s="64"/>
      <c r="H172" s="64"/>
      <c r="I172" s="64"/>
      <c r="J172" s="64"/>
      <c r="K172" s="64"/>
      <c r="L172" s="64"/>
      <c r="M172" s="64"/>
      <c r="N172" s="64"/>
      <c r="O172" s="64"/>
    </row>
    <row r="173" spans="1:15" s="70" customFormat="1">
      <c r="A173" s="139">
        <v>162</v>
      </c>
      <c r="B173" s="180"/>
      <c r="C173" s="140"/>
      <c r="D173" s="142"/>
      <c r="E173" s="146" t="str">
        <f t="shared" si="5"/>
        <v/>
      </c>
      <c r="G173" s="64"/>
      <c r="H173" s="64"/>
      <c r="I173" s="64"/>
      <c r="J173" s="64"/>
      <c r="K173" s="64"/>
      <c r="L173" s="64"/>
      <c r="M173" s="64"/>
      <c r="N173" s="64"/>
      <c r="O173" s="64"/>
    </row>
    <row r="174" spans="1:15" s="70" customFormat="1">
      <c r="A174" s="139">
        <v>163</v>
      </c>
      <c r="B174" s="180"/>
      <c r="C174" s="140"/>
      <c r="D174" s="142"/>
      <c r="E174" s="146" t="str">
        <f t="shared" si="5"/>
        <v/>
      </c>
      <c r="G174" s="64"/>
      <c r="H174" s="64"/>
      <c r="I174" s="64"/>
      <c r="J174" s="64"/>
      <c r="K174" s="64"/>
      <c r="L174" s="64"/>
      <c r="M174" s="64"/>
      <c r="N174" s="64"/>
      <c r="O174" s="64"/>
    </row>
    <row r="175" spans="1:15" s="70" customFormat="1">
      <c r="A175" s="139">
        <v>164</v>
      </c>
      <c r="B175" s="180"/>
      <c r="C175" s="140"/>
      <c r="D175" s="142"/>
      <c r="E175" s="146" t="str">
        <f t="shared" si="5"/>
        <v/>
      </c>
      <c r="G175" s="64"/>
      <c r="H175" s="64"/>
      <c r="I175" s="64"/>
      <c r="J175" s="64"/>
      <c r="K175" s="64"/>
      <c r="L175" s="64"/>
      <c r="M175" s="64"/>
      <c r="N175" s="64"/>
      <c r="O175" s="64"/>
    </row>
    <row r="176" spans="1:15" s="70" customFormat="1">
      <c r="A176" s="139">
        <v>165</v>
      </c>
      <c r="B176" s="180"/>
      <c r="C176" s="140"/>
      <c r="D176" s="142"/>
      <c r="E176" s="146" t="str">
        <f t="shared" si="5"/>
        <v/>
      </c>
      <c r="G176" s="64"/>
      <c r="H176" s="64"/>
      <c r="I176" s="64"/>
      <c r="J176" s="64"/>
      <c r="K176" s="64"/>
      <c r="L176" s="64"/>
      <c r="M176" s="64"/>
      <c r="N176" s="64"/>
      <c r="O176" s="64"/>
    </row>
    <row r="177" spans="1:15" s="70" customFormat="1">
      <c r="A177" s="139">
        <v>166</v>
      </c>
      <c r="B177" s="180"/>
      <c r="C177" s="140"/>
      <c r="D177" s="142"/>
      <c r="E177" s="146" t="str">
        <f t="shared" si="5"/>
        <v/>
      </c>
      <c r="G177" s="64"/>
      <c r="H177" s="64"/>
      <c r="I177" s="64"/>
      <c r="J177" s="64"/>
      <c r="K177" s="64"/>
      <c r="L177" s="64"/>
      <c r="M177" s="64"/>
      <c r="N177" s="64"/>
      <c r="O177" s="64"/>
    </row>
    <row r="178" spans="1:15" s="70" customFormat="1">
      <c r="A178" s="139">
        <v>167</v>
      </c>
      <c r="B178" s="180"/>
      <c r="C178" s="140"/>
      <c r="D178" s="142"/>
      <c r="E178" s="146" t="str">
        <f t="shared" si="5"/>
        <v/>
      </c>
      <c r="G178" s="64"/>
      <c r="H178" s="64"/>
      <c r="I178" s="64"/>
      <c r="J178" s="64"/>
      <c r="K178" s="64"/>
      <c r="L178" s="64"/>
      <c r="M178" s="64"/>
      <c r="N178" s="64"/>
      <c r="O178" s="64"/>
    </row>
    <row r="179" spans="1:15" s="70" customFormat="1">
      <c r="A179" s="139">
        <v>168</v>
      </c>
      <c r="B179" s="180"/>
      <c r="C179" s="140"/>
      <c r="D179" s="142"/>
      <c r="E179" s="146" t="str">
        <f t="shared" si="5"/>
        <v/>
      </c>
      <c r="G179" s="64"/>
      <c r="H179" s="64"/>
      <c r="I179" s="64"/>
      <c r="J179" s="64"/>
      <c r="K179" s="64"/>
      <c r="L179" s="64"/>
      <c r="M179" s="64"/>
      <c r="N179" s="64"/>
      <c r="O179" s="64"/>
    </row>
    <row r="180" spans="1:15" s="70" customFormat="1">
      <c r="A180" s="139">
        <v>169</v>
      </c>
      <c r="B180" s="180"/>
      <c r="C180" s="140"/>
      <c r="D180" s="142"/>
      <c r="E180" s="146" t="str">
        <f t="shared" si="5"/>
        <v/>
      </c>
      <c r="G180" s="64"/>
      <c r="H180" s="64"/>
      <c r="I180" s="64"/>
      <c r="J180" s="64"/>
      <c r="K180" s="64"/>
      <c r="L180" s="64"/>
      <c r="M180" s="64"/>
      <c r="N180" s="64"/>
      <c r="O180" s="64"/>
    </row>
    <row r="181" spans="1:15" s="70" customFormat="1">
      <c r="A181" s="139">
        <v>170</v>
      </c>
      <c r="B181" s="180"/>
      <c r="C181" s="140"/>
      <c r="D181" s="142"/>
      <c r="E181" s="146" t="str">
        <f t="shared" si="5"/>
        <v/>
      </c>
      <c r="G181" s="64"/>
      <c r="H181" s="64"/>
      <c r="I181" s="64"/>
      <c r="J181" s="64"/>
      <c r="K181" s="64"/>
      <c r="L181" s="64"/>
      <c r="M181" s="64"/>
      <c r="N181" s="64"/>
      <c r="O181" s="64"/>
    </row>
    <row r="182" spans="1:15" s="70" customFormat="1">
      <c r="A182" s="139">
        <v>171</v>
      </c>
      <c r="B182" s="180"/>
      <c r="C182" s="140"/>
      <c r="D182" s="142"/>
      <c r="E182" s="146" t="str">
        <f t="shared" si="5"/>
        <v/>
      </c>
      <c r="G182" s="64"/>
      <c r="H182" s="64"/>
      <c r="I182" s="64"/>
      <c r="J182" s="64"/>
      <c r="K182" s="64"/>
      <c r="L182" s="64"/>
      <c r="M182" s="64"/>
      <c r="N182" s="64"/>
      <c r="O182" s="64"/>
    </row>
    <row r="183" spans="1:15" s="70" customFormat="1">
      <c r="A183" s="139">
        <v>172</v>
      </c>
      <c r="B183" s="180"/>
      <c r="C183" s="140"/>
      <c r="D183" s="142"/>
      <c r="E183" s="146" t="str">
        <f t="shared" si="5"/>
        <v/>
      </c>
      <c r="G183" s="64"/>
      <c r="H183" s="64"/>
      <c r="I183" s="64"/>
      <c r="J183" s="64"/>
      <c r="K183" s="64"/>
      <c r="L183" s="64"/>
      <c r="M183" s="64"/>
      <c r="N183" s="64"/>
      <c r="O183" s="64"/>
    </row>
    <row r="184" spans="1:15" s="70" customFormat="1">
      <c r="A184" s="139">
        <v>173</v>
      </c>
      <c r="B184" s="180"/>
      <c r="C184" s="140"/>
      <c r="D184" s="142"/>
      <c r="E184" s="146" t="str">
        <f t="shared" si="5"/>
        <v/>
      </c>
      <c r="G184" s="64"/>
      <c r="H184" s="64"/>
      <c r="I184" s="64"/>
      <c r="J184" s="64"/>
      <c r="K184" s="64"/>
      <c r="L184" s="64"/>
      <c r="M184" s="64"/>
      <c r="N184" s="64"/>
      <c r="O184" s="64"/>
    </row>
    <row r="185" spans="1:15" s="70" customFormat="1">
      <c r="A185" s="139">
        <v>174</v>
      </c>
      <c r="B185" s="180"/>
      <c r="C185" s="140"/>
      <c r="D185" s="142"/>
      <c r="E185" s="146" t="str">
        <f t="shared" si="5"/>
        <v/>
      </c>
      <c r="G185" s="64"/>
      <c r="H185" s="64"/>
      <c r="I185" s="64"/>
      <c r="J185" s="64"/>
      <c r="K185" s="64"/>
      <c r="L185" s="64"/>
      <c r="M185" s="64"/>
      <c r="N185" s="64"/>
      <c r="O185" s="64"/>
    </row>
    <row r="186" spans="1:15" s="70" customFormat="1">
      <c r="A186" s="139">
        <v>175</v>
      </c>
      <c r="B186" s="180"/>
      <c r="C186" s="140"/>
      <c r="D186" s="142"/>
      <c r="E186" s="146" t="str">
        <f t="shared" si="5"/>
        <v/>
      </c>
      <c r="G186" s="64"/>
      <c r="H186" s="64"/>
      <c r="I186" s="64"/>
      <c r="J186" s="64"/>
      <c r="K186" s="64"/>
      <c r="L186" s="64"/>
      <c r="M186" s="64"/>
      <c r="N186" s="64"/>
      <c r="O186" s="64"/>
    </row>
    <row r="187" spans="1:15" s="70" customFormat="1">
      <c r="A187" s="139">
        <v>176</v>
      </c>
      <c r="B187" s="180"/>
      <c r="C187" s="140"/>
      <c r="D187" s="142"/>
      <c r="E187" s="146" t="str">
        <f t="shared" si="5"/>
        <v/>
      </c>
      <c r="G187" s="64"/>
      <c r="H187" s="64"/>
      <c r="I187" s="64"/>
      <c r="J187" s="64"/>
      <c r="K187" s="64"/>
      <c r="L187" s="64"/>
      <c r="M187" s="64"/>
      <c r="N187" s="64"/>
      <c r="O187" s="64"/>
    </row>
    <row r="188" spans="1:15" s="70" customFormat="1">
      <c r="A188" s="139">
        <v>177</v>
      </c>
      <c r="B188" s="180"/>
      <c r="C188" s="140"/>
      <c r="D188" s="142"/>
      <c r="E188" s="146" t="str">
        <f t="shared" si="5"/>
        <v/>
      </c>
      <c r="G188" s="64"/>
      <c r="H188" s="64"/>
      <c r="I188" s="64"/>
      <c r="J188" s="64"/>
      <c r="K188" s="64"/>
      <c r="L188" s="64"/>
      <c r="M188" s="64"/>
      <c r="N188" s="64"/>
      <c r="O188" s="64"/>
    </row>
    <row r="189" spans="1:15" s="70" customFormat="1">
      <c r="A189" s="139">
        <v>178</v>
      </c>
      <c r="B189" s="180"/>
      <c r="C189" s="140"/>
      <c r="D189" s="142"/>
      <c r="E189" s="146" t="str">
        <f t="shared" si="5"/>
        <v/>
      </c>
      <c r="G189" s="64"/>
      <c r="H189" s="64"/>
      <c r="I189" s="64"/>
      <c r="J189" s="64"/>
      <c r="K189" s="64"/>
      <c r="L189" s="64"/>
      <c r="M189" s="64"/>
      <c r="N189" s="64"/>
      <c r="O189" s="64"/>
    </row>
    <row r="190" spans="1:15" s="70" customFormat="1">
      <c r="A190" s="139">
        <v>179</v>
      </c>
      <c r="B190" s="180"/>
      <c r="C190" s="140"/>
      <c r="D190" s="142"/>
      <c r="E190" s="146" t="str">
        <f t="shared" si="5"/>
        <v/>
      </c>
      <c r="G190" s="64"/>
      <c r="H190" s="64"/>
      <c r="I190" s="64"/>
      <c r="J190" s="64"/>
      <c r="K190" s="64"/>
      <c r="L190" s="64"/>
      <c r="M190" s="64"/>
      <c r="N190" s="64"/>
      <c r="O190" s="64"/>
    </row>
    <row r="191" spans="1:15" s="70" customFormat="1">
      <c r="A191" s="139">
        <v>180</v>
      </c>
      <c r="B191" s="180"/>
      <c r="C191" s="140"/>
      <c r="D191" s="142"/>
      <c r="E191" s="146" t="str">
        <f t="shared" si="5"/>
        <v/>
      </c>
      <c r="G191" s="64"/>
      <c r="H191" s="64"/>
      <c r="I191" s="64"/>
      <c r="J191" s="64"/>
      <c r="K191" s="64"/>
      <c r="L191" s="64"/>
      <c r="M191" s="64"/>
      <c r="N191" s="64"/>
      <c r="O191" s="64"/>
    </row>
    <row r="192" spans="1:15" s="70" customFormat="1">
      <c r="A192" s="139">
        <v>181</v>
      </c>
      <c r="B192" s="180"/>
      <c r="C192" s="140"/>
      <c r="D192" s="142"/>
      <c r="E192" s="146" t="str">
        <f t="shared" si="5"/>
        <v/>
      </c>
      <c r="G192" s="64"/>
      <c r="H192" s="64"/>
      <c r="I192" s="64"/>
      <c r="J192" s="64"/>
      <c r="K192" s="64"/>
      <c r="L192" s="64"/>
      <c r="M192" s="64"/>
      <c r="N192" s="64"/>
      <c r="O192" s="64"/>
    </row>
    <row r="193" spans="1:15" s="70" customFormat="1">
      <c r="A193" s="139">
        <v>182</v>
      </c>
      <c r="B193" s="180"/>
      <c r="C193" s="140"/>
      <c r="D193" s="142"/>
      <c r="E193" s="146" t="str">
        <f t="shared" si="5"/>
        <v/>
      </c>
      <c r="G193" s="64"/>
      <c r="H193" s="64"/>
      <c r="I193" s="64"/>
      <c r="J193" s="64"/>
      <c r="K193" s="64"/>
      <c r="L193" s="64"/>
      <c r="M193" s="64"/>
      <c r="N193" s="64"/>
      <c r="O193" s="64"/>
    </row>
    <row r="194" spans="1:15" s="70" customFormat="1">
      <c r="A194" s="139">
        <v>183</v>
      </c>
      <c r="B194" s="180"/>
      <c r="C194" s="140"/>
      <c r="D194" s="142"/>
      <c r="E194" s="146" t="str">
        <f t="shared" si="5"/>
        <v/>
      </c>
      <c r="G194" s="64"/>
      <c r="H194" s="64"/>
      <c r="I194" s="64"/>
      <c r="J194" s="64"/>
      <c r="K194" s="64"/>
      <c r="L194" s="64"/>
      <c r="M194" s="64"/>
      <c r="N194" s="64"/>
      <c r="O194" s="64"/>
    </row>
    <row r="195" spans="1:15" s="70" customFormat="1">
      <c r="A195" s="139">
        <v>184</v>
      </c>
      <c r="B195" s="180"/>
      <c r="C195" s="140"/>
      <c r="D195" s="142"/>
      <c r="E195" s="146" t="str">
        <f t="shared" si="5"/>
        <v/>
      </c>
      <c r="G195" s="64"/>
      <c r="H195" s="64"/>
      <c r="I195" s="64"/>
      <c r="J195" s="64"/>
      <c r="K195" s="64"/>
      <c r="L195" s="64"/>
      <c r="M195" s="64"/>
      <c r="N195" s="64"/>
      <c r="O195" s="64"/>
    </row>
    <row r="196" spans="1:15" s="70" customFormat="1">
      <c r="A196" s="139">
        <v>185</v>
      </c>
      <c r="B196" s="180"/>
      <c r="C196" s="140"/>
      <c r="D196" s="142"/>
      <c r="E196" s="146" t="str">
        <f t="shared" si="5"/>
        <v/>
      </c>
      <c r="G196" s="64"/>
      <c r="H196" s="64"/>
      <c r="I196" s="64"/>
      <c r="J196" s="64"/>
      <c r="K196" s="64"/>
      <c r="L196" s="64"/>
      <c r="M196" s="64"/>
      <c r="N196" s="64"/>
      <c r="O196" s="64"/>
    </row>
    <row r="197" spans="1:15" s="70" customFormat="1">
      <c r="A197" s="139">
        <v>186</v>
      </c>
      <c r="B197" s="180"/>
      <c r="C197" s="140"/>
      <c r="D197" s="142"/>
      <c r="E197" s="146" t="str">
        <f t="shared" si="5"/>
        <v/>
      </c>
      <c r="G197" s="64"/>
      <c r="H197" s="64"/>
      <c r="I197" s="64"/>
      <c r="J197" s="64"/>
      <c r="K197" s="64"/>
      <c r="L197" s="64"/>
      <c r="M197" s="64"/>
      <c r="N197" s="64"/>
      <c r="O197" s="64"/>
    </row>
    <row r="198" spans="1:15" s="70" customFormat="1">
      <c r="A198" s="139">
        <v>187</v>
      </c>
      <c r="B198" s="180"/>
      <c r="C198" s="140"/>
      <c r="D198" s="142"/>
      <c r="E198" s="146" t="str">
        <f t="shared" si="5"/>
        <v/>
      </c>
      <c r="G198" s="64"/>
      <c r="H198" s="64"/>
      <c r="I198" s="64"/>
      <c r="J198" s="64"/>
      <c r="K198" s="64"/>
      <c r="L198" s="64"/>
      <c r="M198" s="64"/>
      <c r="N198" s="64"/>
      <c r="O198" s="64"/>
    </row>
    <row r="199" spans="1:15" s="70" customFormat="1">
      <c r="A199" s="139">
        <v>188</v>
      </c>
      <c r="B199" s="180"/>
      <c r="C199" s="140"/>
      <c r="D199" s="142"/>
      <c r="E199" s="146" t="str">
        <f t="shared" si="5"/>
        <v/>
      </c>
      <c r="G199" s="64"/>
      <c r="H199" s="64"/>
      <c r="I199" s="64"/>
      <c r="J199" s="64"/>
      <c r="K199" s="64"/>
      <c r="L199" s="64"/>
      <c r="M199" s="64"/>
      <c r="N199" s="64"/>
      <c r="O199" s="64"/>
    </row>
    <row r="200" spans="1:15" s="70" customFormat="1">
      <c r="A200" s="139">
        <v>189</v>
      </c>
      <c r="B200" s="180"/>
      <c r="C200" s="140"/>
      <c r="D200" s="142"/>
      <c r="E200" s="146" t="str">
        <f t="shared" si="5"/>
        <v/>
      </c>
      <c r="G200" s="64"/>
      <c r="H200" s="64"/>
      <c r="I200" s="64"/>
      <c r="J200" s="64"/>
      <c r="K200" s="64"/>
      <c r="L200" s="64"/>
      <c r="M200" s="64"/>
      <c r="N200" s="64"/>
      <c r="O200" s="64"/>
    </row>
    <row r="201" spans="1:15" s="70" customFormat="1">
      <c r="A201" s="139">
        <v>190</v>
      </c>
      <c r="B201" s="180"/>
      <c r="C201" s="140"/>
      <c r="D201" s="142"/>
      <c r="E201" s="146" t="str">
        <f t="shared" si="5"/>
        <v/>
      </c>
      <c r="G201" s="64"/>
      <c r="H201" s="64"/>
      <c r="I201" s="64"/>
      <c r="J201" s="64"/>
      <c r="K201" s="64"/>
      <c r="L201" s="64"/>
      <c r="M201" s="64"/>
      <c r="N201" s="64"/>
      <c r="O201" s="64"/>
    </row>
    <row r="202" spans="1:15" s="70" customFormat="1">
      <c r="A202" s="139">
        <v>191</v>
      </c>
      <c r="B202" s="180"/>
      <c r="C202" s="140"/>
      <c r="D202" s="142"/>
      <c r="E202" s="146" t="str">
        <f t="shared" si="5"/>
        <v/>
      </c>
      <c r="G202" s="64"/>
      <c r="H202" s="64"/>
      <c r="I202" s="64"/>
      <c r="J202" s="64"/>
      <c r="K202" s="64"/>
      <c r="L202" s="64"/>
      <c r="M202" s="64"/>
      <c r="N202" s="64"/>
      <c r="O202" s="64"/>
    </row>
    <row r="203" spans="1:15" s="70" customFormat="1">
      <c r="A203" s="139">
        <v>192</v>
      </c>
      <c r="B203" s="180"/>
      <c r="C203" s="140"/>
      <c r="D203" s="142"/>
      <c r="E203" s="146" t="str">
        <f t="shared" si="5"/>
        <v/>
      </c>
      <c r="G203" s="64"/>
      <c r="H203" s="64"/>
      <c r="I203" s="64"/>
      <c r="J203" s="64"/>
      <c r="K203" s="64"/>
      <c r="L203" s="64"/>
      <c r="M203" s="64"/>
      <c r="N203" s="64"/>
      <c r="O203" s="64"/>
    </row>
    <row r="204" spans="1:15" s="70" customFormat="1">
      <c r="A204" s="139">
        <v>193</v>
      </c>
      <c r="B204" s="180"/>
      <c r="C204" s="140"/>
      <c r="D204" s="142"/>
      <c r="E204" s="146" t="str">
        <f t="shared" ref="E204:E261" si="6">IF(OR(,$D204&lt;an_initial,$D204&gt;an_final),"",F204*(HLOOKUP(C204,iii13punctaje,2,FALSE)))</f>
        <v/>
      </c>
      <c r="G204" s="64"/>
      <c r="H204" s="64"/>
      <c r="I204" s="64"/>
      <c r="J204" s="64"/>
      <c r="K204" s="64"/>
      <c r="L204" s="64"/>
      <c r="M204" s="64"/>
      <c r="N204" s="64"/>
      <c r="O204" s="64"/>
    </row>
    <row r="205" spans="1:15" s="70" customFormat="1">
      <c r="A205" s="139">
        <v>194</v>
      </c>
      <c r="B205" s="180"/>
      <c r="C205" s="140"/>
      <c r="D205" s="142"/>
      <c r="E205" s="146" t="str">
        <f t="shared" si="6"/>
        <v/>
      </c>
      <c r="G205" s="64"/>
      <c r="H205" s="64"/>
      <c r="I205" s="64"/>
      <c r="J205" s="64"/>
      <c r="K205" s="64"/>
      <c r="L205" s="64"/>
      <c r="M205" s="64"/>
      <c r="N205" s="64"/>
      <c r="O205" s="64"/>
    </row>
    <row r="206" spans="1:15" s="70" customFormat="1">
      <c r="A206" s="139">
        <v>195</v>
      </c>
      <c r="B206" s="180"/>
      <c r="C206" s="140"/>
      <c r="D206" s="142"/>
      <c r="E206" s="146" t="str">
        <f t="shared" si="6"/>
        <v/>
      </c>
      <c r="G206" s="64"/>
      <c r="H206" s="64"/>
      <c r="I206" s="64"/>
      <c r="J206" s="64"/>
      <c r="K206" s="64"/>
      <c r="L206" s="64"/>
      <c r="M206" s="64"/>
      <c r="N206" s="64"/>
      <c r="O206" s="64"/>
    </row>
    <row r="207" spans="1:15" s="70" customFormat="1">
      <c r="A207" s="139">
        <v>196</v>
      </c>
      <c r="B207" s="180"/>
      <c r="C207" s="140"/>
      <c r="D207" s="142"/>
      <c r="E207" s="146" t="str">
        <f t="shared" si="6"/>
        <v/>
      </c>
      <c r="G207" s="64"/>
      <c r="H207" s="64"/>
      <c r="I207" s="64"/>
      <c r="J207" s="64"/>
      <c r="K207" s="64"/>
      <c r="L207" s="64"/>
      <c r="M207" s="64"/>
      <c r="N207" s="64"/>
      <c r="O207" s="64"/>
    </row>
    <row r="208" spans="1:15" s="70" customFormat="1">
      <c r="A208" s="139">
        <v>197</v>
      </c>
      <c r="B208" s="180"/>
      <c r="C208" s="140"/>
      <c r="D208" s="142"/>
      <c r="E208" s="146" t="str">
        <f t="shared" si="6"/>
        <v/>
      </c>
      <c r="G208" s="64"/>
      <c r="H208" s="64"/>
      <c r="I208" s="64"/>
      <c r="J208" s="64"/>
      <c r="K208" s="64"/>
      <c r="L208" s="64"/>
      <c r="M208" s="64"/>
      <c r="N208" s="64"/>
      <c r="O208" s="64"/>
    </row>
    <row r="209" spans="1:15" s="70" customFormat="1">
      <c r="A209" s="139">
        <v>198</v>
      </c>
      <c r="B209" s="180"/>
      <c r="C209" s="140"/>
      <c r="D209" s="142"/>
      <c r="E209" s="146" t="str">
        <f t="shared" si="6"/>
        <v/>
      </c>
      <c r="G209" s="64"/>
      <c r="H209" s="64"/>
      <c r="I209" s="64"/>
      <c r="J209" s="64"/>
      <c r="K209" s="64"/>
      <c r="L209" s="64"/>
      <c r="M209" s="64"/>
      <c r="N209" s="64"/>
      <c r="O209" s="64"/>
    </row>
    <row r="210" spans="1:15" s="70" customFormat="1">
      <c r="A210" s="139">
        <v>199</v>
      </c>
      <c r="B210" s="180"/>
      <c r="C210" s="140"/>
      <c r="D210" s="142"/>
      <c r="E210" s="146" t="str">
        <f t="shared" si="6"/>
        <v/>
      </c>
      <c r="G210" s="64"/>
      <c r="H210" s="64"/>
      <c r="I210" s="64"/>
      <c r="J210" s="64"/>
      <c r="K210" s="64"/>
      <c r="L210" s="64"/>
      <c r="M210" s="64"/>
      <c r="N210" s="64"/>
      <c r="O210" s="64"/>
    </row>
    <row r="211" spans="1:15" s="70" customFormat="1">
      <c r="A211" s="139">
        <v>200</v>
      </c>
      <c r="B211" s="180"/>
      <c r="C211" s="140"/>
      <c r="D211" s="142"/>
      <c r="E211" s="146" t="str">
        <f t="shared" si="6"/>
        <v/>
      </c>
      <c r="G211" s="64"/>
      <c r="H211" s="64"/>
      <c r="I211" s="64"/>
      <c r="J211" s="64"/>
      <c r="K211" s="64"/>
      <c r="L211" s="64"/>
      <c r="M211" s="64"/>
      <c r="N211" s="64"/>
      <c r="O211" s="64"/>
    </row>
    <row r="212" spans="1:15" s="70" customFormat="1">
      <c r="A212" s="139">
        <v>201</v>
      </c>
      <c r="B212" s="180"/>
      <c r="C212" s="140"/>
      <c r="D212" s="142"/>
      <c r="E212" s="146" t="str">
        <f t="shared" si="6"/>
        <v/>
      </c>
      <c r="G212" s="64"/>
      <c r="H212" s="64"/>
      <c r="I212" s="64"/>
      <c r="J212" s="64"/>
      <c r="K212" s="64"/>
      <c r="L212" s="64"/>
      <c r="M212" s="64"/>
      <c r="N212" s="64"/>
      <c r="O212" s="64"/>
    </row>
    <row r="213" spans="1:15" s="70" customFormat="1">
      <c r="A213" s="139">
        <v>202</v>
      </c>
      <c r="B213" s="180"/>
      <c r="C213" s="140"/>
      <c r="D213" s="142"/>
      <c r="E213" s="146" t="str">
        <f t="shared" si="6"/>
        <v/>
      </c>
      <c r="G213" s="64"/>
      <c r="H213" s="64"/>
      <c r="I213" s="64"/>
      <c r="J213" s="64"/>
      <c r="K213" s="64"/>
      <c r="L213" s="64"/>
      <c r="M213" s="64"/>
      <c r="N213" s="64"/>
      <c r="O213" s="64"/>
    </row>
    <row r="214" spans="1:15" s="70" customFormat="1">
      <c r="A214" s="139">
        <v>203</v>
      </c>
      <c r="B214" s="180"/>
      <c r="C214" s="140"/>
      <c r="D214" s="142"/>
      <c r="E214" s="146" t="str">
        <f t="shared" si="6"/>
        <v/>
      </c>
      <c r="G214" s="64"/>
      <c r="H214" s="64"/>
      <c r="I214" s="64"/>
      <c r="J214" s="64"/>
      <c r="K214" s="64"/>
      <c r="L214" s="64"/>
      <c r="M214" s="64"/>
      <c r="N214" s="64"/>
      <c r="O214" s="64"/>
    </row>
    <row r="215" spans="1:15" s="70" customFormat="1">
      <c r="A215" s="139">
        <v>204</v>
      </c>
      <c r="B215" s="180"/>
      <c r="C215" s="140"/>
      <c r="D215" s="142"/>
      <c r="E215" s="146" t="str">
        <f t="shared" si="6"/>
        <v/>
      </c>
      <c r="G215" s="64"/>
      <c r="H215" s="64"/>
      <c r="I215" s="64"/>
      <c r="J215" s="64"/>
      <c r="K215" s="64"/>
      <c r="L215" s="64"/>
      <c r="M215" s="64"/>
      <c r="N215" s="64"/>
      <c r="O215" s="64"/>
    </row>
    <row r="216" spans="1:15" s="70" customFormat="1">
      <c r="A216" s="139">
        <v>205</v>
      </c>
      <c r="B216" s="180"/>
      <c r="C216" s="140"/>
      <c r="D216" s="142"/>
      <c r="E216" s="146" t="str">
        <f t="shared" si="6"/>
        <v/>
      </c>
      <c r="G216" s="64"/>
      <c r="H216" s="64"/>
      <c r="I216" s="64"/>
      <c r="J216" s="64"/>
      <c r="K216" s="64"/>
      <c r="L216" s="64"/>
      <c r="M216" s="64"/>
      <c r="N216" s="64"/>
      <c r="O216" s="64"/>
    </row>
    <row r="217" spans="1:15" s="70" customFormat="1">
      <c r="A217" s="139">
        <v>206</v>
      </c>
      <c r="B217" s="180"/>
      <c r="C217" s="140"/>
      <c r="D217" s="142"/>
      <c r="E217" s="146" t="str">
        <f t="shared" si="6"/>
        <v/>
      </c>
      <c r="G217" s="64"/>
      <c r="H217" s="64"/>
      <c r="I217" s="64"/>
      <c r="J217" s="64"/>
      <c r="K217" s="64"/>
      <c r="L217" s="64"/>
      <c r="M217" s="64"/>
      <c r="N217" s="64"/>
      <c r="O217" s="64"/>
    </row>
    <row r="218" spans="1:15" s="70" customFormat="1">
      <c r="A218" s="139">
        <v>207</v>
      </c>
      <c r="B218" s="180"/>
      <c r="C218" s="140"/>
      <c r="D218" s="142"/>
      <c r="E218" s="146" t="str">
        <f t="shared" si="6"/>
        <v/>
      </c>
      <c r="G218" s="64"/>
      <c r="H218" s="64"/>
      <c r="I218" s="64"/>
      <c r="J218" s="64"/>
      <c r="K218" s="64"/>
      <c r="L218" s="64"/>
      <c r="M218" s="64"/>
      <c r="N218" s="64"/>
      <c r="O218" s="64"/>
    </row>
    <row r="219" spans="1:15" s="70" customFormat="1">
      <c r="A219" s="139">
        <v>208</v>
      </c>
      <c r="B219" s="180"/>
      <c r="C219" s="140"/>
      <c r="D219" s="142"/>
      <c r="E219" s="146" t="str">
        <f t="shared" si="6"/>
        <v/>
      </c>
      <c r="G219" s="64"/>
      <c r="H219" s="64"/>
      <c r="I219" s="64"/>
      <c r="J219" s="64"/>
      <c r="K219" s="64"/>
      <c r="L219" s="64"/>
      <c r="M219" s="64"/>
      <c r="N219" s="64"/>
      <c r="O219" s="64"/>
    </row>
    <row r="220" spans="1:15" s="70" customFormat="1">
      <c r="A220" s="139">
        <v>209</v>
      </c>
      <c r="B220" s="180"/>
      <c r="C220" s="140"/>
      <c r="D220" s="142"/>
      <c r="E220" s="146" t="str">
        <f t="shared" si="6"/>
        <v/>
      </c>
      <c r="G220" s="64"/>
      <c r="H220" s="64"/>
      <c r="I220" s="64"/>
      <c r="J220" s="64"/>
      <c r="K220" s="64"/>
      <c r="L220" s="64"/>
      <c r="M220" s="64"/>
      <c r="N220" s="64"/>
      <c r="O220" s="64"/>
    </row>
    <row r="221" spans="1:15" s="70" customFormat="1">
      <c r="A221" s="139">
        <v>210</v>
      </c>
      <c r="B221" s="180"/>
      <c r="C221" s="140"/>
      <c r="D221" s="142"/>
      <c r="E221" s="146" t="str">
        <f t="shared" si="6"/>
        <v/>
      </c>
      <c r="G221" s="64"/>
      <c r="H221" s="64"/>
      <c r="I221" s="64"/>
      <c r="J221" s="64"/>
      <c r="K221" s="64"/>
      <c r="L221" s="64"/>
      <c r="M221" s="64"/>
      <c r="N221" s="64"/>
      <c r="O221" s="64"/>
    </row>
    <row r="222" spans="1:15" s="70" customFormat="1">
      <c r="A222" s="139">
        <v>211</v>
      </c>
      <c r="B222" s="180"/>
      <c r="C222" s="140"/>
      <c r="D222" s="142"/>
      <c r="E222" s="146" t="str">
        <f t="shared" si="6"/>
        <v/>
      </c>
      <c r="G222" s="64"/>
      <c r="H222" s="64"/>
      <c r="I222" s="64"/>
      <c r="J222" s="64"/>
      <c r="K222" s="64"/>
      <c r="L222" s="64"/>
      <c r="M222" s="64"/>
      <c r="N222" s="64"/>
      <c r="O222" s="64"/>
    </row>
    <row r="223" spans="1:15" s="70" customFormat="1">
      <c r="A223" s="139">
        <v>212</v>
      </c>
      <c r="B223" s="180"/>
      <c r="C223" s="140"/>
      <c r="D223" s="142"/>
      <c r="E223" s="146" t="str">
        <f t="shared" si="6"/>
        <v/>
      </c>
      <c r="G223" s="64"/>
      <c r="H223" s="64"/>
      <c r="I223" s="64"/>
      <c r="J223" s="64"/>
      <c r="K223" s="64"/>
      <c r="L223" s="64"/>
      <c r="M223" s="64"/>
      <c r="N223" s="64"/>
      <c r="O223" s="64"/>
    </row>
    <row r="224" spans="1:15" s="70" customFormat="1">
      <c r="A224" s="139">
        <v>213</v>
      </c>
      <c r="B224" s="180"/>
      <c r="C224" s="140"/>
      <c r="D224" s="142"/>
      <c r="E224" s="146" t="str">
        <f t="shared" si="6"/>
        <v/>
      </c>
      <c r="G224" s="64"/>
      <c r="H224" s="64"/>
      <c r="I224" s="64"/>
      <c r="J224" s="64"/>
      <c r="K224" s="64"/>
      <c r="L224" s="64"/>
      <c r="M224" s="64"/>
      <c r="N224" s="64"/>
      <c r="O224" s="64"/>
    </row>
    <row r="225" spans="1:15" s="70" customFormat="1">
      <c r="A225" s="139">
        <v>214</v>
      </c>
      <c r="B225" s="180"/>
      <c r="C225" s="140"/>
      <c r="D225" s="142"/>
      <c r="E225" s="146" t="str">
        <f t="shared" si="6"/>
        <v/>
      </c>
      <c r="G225" s="64"/>
      <c r="H225" s="64"/>
      <c r="I225" s="64"/>
      <c r="J225" s="64"/>
      <c r="K225" s="64"/>
      <c r="L225" s="64"/>
      <c r="M225" s="64"/>
      <c r="N225" s="64"/>
      <c r="O225" s="64"/>
    </row>
    <row r="226" spans="1:15" s="70" customFormat="1">
      <c r="A226" s="139">
        <v>215</v>
      </c>
      <c r="B226" s="180"/>
      <c r="C226" s="140"/>
      <c r="D226" s="142"/>
      <c r="E226" s="146" t="str">
        <f t="shared" si="6"/>
        <v/>
      </c>
      <c r="G226" s="64"/>
      <c r="H226" s="64"/>
      <c r="I226" s="64"/>
      <c r="J226" s="64"/>
      <c r="K226" s="64"/>
      <c r="L226" s="64"/>
      <c r="M226" s="64"/>
      <c r="N226" s="64"/>
      <c r="O226" s="64"/>
    </row>
    <row r="227" spans="1:15" s="70" customFormat="1">
      <c r="A227" s="139">
        <v>216</v>
      </c>
      <c r="B227" s="180"/>
      <c r="C227" s="140"/>
      <c r="D227" s="142"/>
      <c r="E227" s="146" t="str">
        <f t="shared" si="6"/>
        <v/>
      </c>
      <c r="G227" s="64"/>
      <c r="H227" s="64"/>
      <c r="I227" s="64"/>
      <c r="J227" s="64"/>
      <c r="K227" s="64"/>
      <c r="L227" s="64"/>
      <c r="M227" s="64"/>
      <c r="N227" s="64"/>
      <c r="O227" s="64"/>
    </row>
    <row r="228" spans="1:15" s="70" customFormat="1">
      <c r="A228" s="139">
        <v>217</v>
      </c>
      <c r="B228" s="180"/>
      <c r="C228" s="140"/>
      <c r="D228" s="142"/>
      <c r="E228" s="146" t="str">
        <f t="shared" si="6"/>
        <v/>
      </c>
      <c r="G228" s="64"/>
      <c r="H228" s="64"/>
      <c r="I228" s="64"/>
      <c r="J228" s="64"/>
      <c r="K228" s="64"/>
      <c r="L228" s="64"/>
      <c r="M228" s="64"/>
      <c r="N228" s="64"/>
      <c r="O228" s="64"/>
    </row>
    <row r="229" spans="1:15" s="70" customFormat="1">
      <c r="A229" s="139">
        <v>218</v>
      </c>
      <c r="B229" s="180"/>
      <c r="C229" s="140"/>
      <c r="D229" s="142"/>
      <c r="E229" s="146" t="str">
        <f t="shared" si="6"/>
        <v/>
      </c>
      <c r="G229" s="64"/>
      <c r="H229" s="64"/>
      <c r="I229" s="64"/>
      <c r="J229" s="64"/>
      <c r="K229" s="64"/>
      <c r="L229" s="64"/>
      <c r="M229" s="64"/>
      <c r="N229" s="64"/>
      <c r="O229" s="64"/>
    </row>
    <row r="230" spans="1:15" s="70" customFormat="1">
      <c r="A230" s="139">
        <v>219</v>
      </c>
      <c r="B230" s="180"/>
      <c r="C230" s="140"/>
      <c r="D230" s="142"/>
      <c r="E230" s="146" t="str">
        <f t="shared" si="6"/>
        <v/>
      </c>
      <c r="G230" s="64"/>
      <c r="H230" s="64"/>
      <c r="I230" s="64"/>
      <c r="J230" s="64"/>
      <c r="K230" s="64"/>
      <c r="L230" s="64"/>
      <c r="M230" s="64"/>
      <c r="N230" s="64"/>
      <c r="O230" s="64"/>
    </row>
    <row r="231" spans="1:15" s="70" customFormat="1">
      <c r="A231" s="139">
        <v>220</v>
      </c>
      <c r="B231" s="180"/>
      <c r="C231" s="140"/>
      <c r="D231" s="142"/>
      <c r="E231" s="146" t="str">
        <f t="shared" si="6"/>
        <v/>
      </c>
      <c r="G231" s="64"/>
      <c r="H231" s="64"/>
      <c r="I231" s="64"/>
      <c r="J231" s="64"/>
      <c r="K231" s="64"/>
      <c r="L231" s="64"/>
      <c r="M231" s="64"/>
      <c r="N231" s="64"/>
      <c r="O231" s="64"/>
    </row>
    <row r="232" spans="1:15" s="70" customFormat="1">
      <c r="A232" s="139">
        <v>221</v>
      </c>
      <c r="B232" s="180"/>
      <c r="C232" s="140"/>
      <c r="D232" s="142"/>
      <c r="E232" s="146" t="str">
        <f t="shared" si="6"/>
        <v/>
      </c>
      <c r="G232" s="64"/>
      <c r="H232" s="64"/>
      <c r="I232" s="64"/>
      <c r="J232" s="64"/>
      <c r="K232" s="64"/>
      <c r="L232" s="64"/>
      <c r="M232" s="64"/>
      <c r="N232" s="64"/>
      <c r="O232" s="64"/>
    </row>
    <row r="233" spans="1:15" s="70" customFormat="1">
      <c r="A233" s="139">
        <v>222</v>
      </c>
      <c r="B233" s="180"/>
      <c r="C233" s="140"/>
      <c r="D233" s="142"/>
      <c r="E233" s="146" t="str">
        <f t="shared" si="6"/>
        <v/>
      </c>
      <c r="G233" s="64"/>
      <c r="H233" s="64"/>
      <c r="I233" s="64"/>
      <c r="J233" s="64"/>
      <c r="K233" s="64"/>
      <c r="L233" s="64"/>
      <c r="M233" s="64"/>
      <c r="N233" s="64"/>
      <c r="O233" s="64"/>
    </row>
    <row r="234" spans="1:15" s="70" customFormat="1">
      <c r="A234" s="139">
        <v>223</v>
      </c>
      <c r="B234" s="180"/>
      <c r="C234" s="140"/>
      <c r="D234" s="142"/>
      <c r="E234" s="146" t="str">
        <f t="shared" si="6"/>
        <v/>
      </c>
      <c r="G234" s="64"/>
      <c r="H234" s="64"/>
      <c r="I234" s="64"/>
      <c r="J234" s="64"/>
      <c r="K234" s="64"/>
      <c r="L234" s="64"/>
      <c r="M234" s="64"/>
      <c r="N234" s="64"/>
      <c r="O234" s="64"/>
    </row>
    <row r="235" spans="1:15" s="70" customFormat="1">
      <c r="A235" s="139">
        <v>224</v>
      </c>
      <c r="B235" s="180"/>
      <c r="C235" s="140"/>
      <c r="D235" s="142"/>
      <c r="E235" s="146" t="str">
        <f t="shared" si="6"/>
        <v/>
      </c>
      <c r="G235" s="64"/>
      <c r="H235" s="64"/>
      <c r="I235" s="64"/>
      <c r="J235" s="64"/>
      <c r="K235" s="64"/>
      <c r="L235" s="64"/>
      <c r="M235" s="64"/>
      <c r="N235" s="64"/>
      <c r="O235" s="64"/>
    </row>
    <row r="236" spans="1:15" s="70" customFormat="1">
      <c r="A236" s="139">
        <v>225</v>
      </c>
      <c r="B236" s="180"/>
      <c r="C236" s="140"/>
      <c r="D236" s="142"/>
      <c r="E236" s="146" t="str">
        <f t="shared" si="6"/>
        <v/>
      </c>
      <c r="G236" s="64"/>
      <c r="H236" s="64"/>
      <c r="I236" s="64"/>
      <c r="J236" s="64"/>
      <c r="K236" s="64"/>
      <c r="L236" s="64"/>
      <c r="M236" s="64"/>
      <c r="N236" s="64"/>
      <c r="O236" s="64"/>
    </row>
    <row r="237" spans="1:15" s="70" customFormat="1">
      <c r="A237" s="139">
        <v>226</v>
      </c>
      <c r="B237" s="180"/>
      <c r="C237" s="140"/>
      <c r="D237" s="142"/>
      <c r="E237" s="146" t="str">
        <f t="shared" si="6"/>
        <v/>
      </c>
      <c r="G237" s="64"/>
      <c r="H237" s="64"/>
      <c r="I237" s="64"/>
      <c r="J237" s="64"/>
      <c r="K237" s="64"/>
      <c r="L237" s="64"/>
      <c r="M237" s="64"/>
      <c r="N237" s="64"/>
      <c r="O237" s="64"/>
    </row>
    <row r="238" spans="1:15" s="70" customFormat="1">
      <c r="A238" s="139">
        <v>227</v>
      </c>
      <c r="B238" s="180"/>
      <c r="C238" s="140"/>
      <c r="D238" s="142"/>
      <c r="E238" s="146" t="str">
        <f t="shared" si="6"/>
        <v/>
      </c>
      <c r="G238" s="64"/>
      <c r="H238" s="64"/>
      <c r="I238" s="64"/>
      <c r="J238" s="64"/>
      <c r="K238" s="64"/>
      <c r="L238" s="64"/>
      <c r="M238" s="64"/>
      <c r="N238" s="64"/>
      <c r="O238" s="64"/>
    </row>
    <row r="239" spans="1:15" s="70" customFormat="1">
      <c r="A239" s="139">
        <v>228</v>
      </c>
      <c r="B239" s="180"/>
      <c r="C239" s="140"/>
      <c r="D239" s="142"/>
      <c r="E239" s="146" t="str">
        <f t="shared" si="6"/>
        <v/>
      </c>
      <c r="G239" s="64"/>
      <c r="H239" s="64"/>
      <c r="I239" s="64"/>
      <c r="J239" s="64"/>
      <c r="K239" s="64"/>
      <c r="L239" s="64"/>
      <c r="M239" s="64"/>
      <c r="N239" s="64"/>
      <c r="O239" s="64"/>
    </row>
    <row r="240" spans="1:15" s="70" customFormat="1">
      <c r="A240" s="139">
        <v>229</v>
      </c>
      <c r="B240" s="180"/>
      <c r="C240" s="140"/>
      <c r="D240" s="142"/>
      <c r="E240" s="146" t="str">
        <f t="shared" si="6"/>
        <v/>
      </c>
      <c r="G240" s="64"/>
      <c r="H240" s="64"/>
      <c r="I240" s="64"/>
      <c r="J240" s="64"/>
      <c r="K240" s="64"/>
      <c r="L240" s="64"/>
      <c r="M240" s="64"/>
      <c r="N240" s="64"/>
      <c r="O240" s="64"/>
    </row>
    <row r="241" spans="1:15" s="70" customFormat="1">
      <c r="A241" s="139">
        <v>230</v>
      </c>
      <c r="B241" s="180"/>
      <c r="C241" s="140"/>
      <c r="D241" s="142"/>
      <c r="E241" s="146" t="str">
        <f t="shared" si="6"/>
        <v/>
      </c>
      <c r="G241" s="64"/>
      <c r="H241" s="64"/>
      <c r="I241" s="64"/>
      <c r="J241" s="64"/>
      <c r="K241" s="64"/>
      <c r="L241" s="64"/>
      <c r="M241" s="64"/>
      <c r="N241" s="64"/>
      <c r="O241" s="64"/>
    </row>
    <row r="242" spans="1:15" s="70" customFormat="1">
      <c r="A242" s="139">
        <v>231</v>
      </c>
      <c r="B242" s="180"/>
      <c r="C242" s="140"/>
      <c r="D242" s="142"/>
      <c r="E242" s="146" t="str">
        <f t="shared" si="6"/>
        <v/>
      </c>
      <c r="G242" s="64"/>
      <c r="H242" s="64"/>
      <c r="I242" s="64"/>
      <c r="J242" s="64"/>
      <c r="K242" s="64"/>
      <c r="L242" s="64"/>
      <c r="M242" s="64"/>
      <c r="N242" s="64"/>
      <c r="O242" s="64"/>
    </row>
    <row r="243" spans="1:15" s="70" customFormat="1">
      <c r="A243" s="139">
        <v>232</v>
      </c>
      <c r="B243" s="180"/>
      <c r="C243" s="140"/>
      <c r="D243" s="142"/>
      <c r="E243" s="146" t="str">
        <f t="shared" si="6"/>
        <v/>
      </c>
      <c r="G243" s="64"/>
      <c r="H243" s="64"/>
      <c r="I243" s="64"/>
      <c r="J243" s="64"/>
      <c r="K243" s="64"/>
      <c r="L243" s="64"/>
      <c r="M243" s="64"/>
      <c r="N243" s="64"/>
      <c r="O243" s="64"/>
    </row>
    <row r="244" spans="1:15" s="70" customFormat="1">
      <c r="A244" s="139">
        <v>233</v>
      </c>
      <c r="B244" s="180"/>
      <c r="C244" s="140"/>
      <c r="D244" s="142"/>
      <c r="E244" s="146" t="str">
        <f t="shared" si="6"/>
        <v/>
      </c>
      <c r="G244" s="64"/>
      <c r="H244" s="64"/>
      <c r="I244" s="64"/>
      <c r="J244" s="64"/>
      <c r="K244" s="64"/>
      <c r="L244" s="64"/>
      <c r="M244" s="64"/>
      <c r="N244" s="64"/>
      <c r="O244" s="64"/>
    </row>
    <row r="245" spans="1:15" s="70" customFormat="1">
      <c r="A245" s="139">
        <v>234</v>
      </c>
      <c r="B245" s="180"/>
      <c r="C245" s="140"/>
      <c r="D245" s="142"/>
      <c r="E245" s="146" t="str">
        <f t="shared" si="6"/>
        <v/>
      </c>
      <c r="G245" s="64"/>
      <c r="H245" s="64"/>
      <c r="I245" s="64"/>
      <c r="J245" s="64"/>
      <c r="K245" s="64"/>
      <c r="L245" s="64"/>
      <c r="M245" s="64"/>
      <c r="N245" s="64"/>
      <c r="O245" s="64"/>
    </row>
    <row r="246" spans="1:15" s="70" customFormat="1">
      <c r="A246" s="139">
        <v>235</v>
      </c>
      <c r="B246" s="180"/>
      <c r="C246" s="140"/>
      <c r="D246" s="142"/>
      <c r="E246" s="146" t="str">
        <f t="shared" si="6"/>
        <v/>
      </c>
      <c r="G246" s="64"/>
      <c r="H246" s="64"/>
      <c r="I246" s="64"/>
      <c r="J246" s="64"/>
      <c r="K246" s="64"/>
      <c r="L246" s="64"/>
      <c r="M246" s="64"/>
      <c r="N246" s="64"/>
      <c r="O246" s="64"/>
    </row>
    <row r="247" spans="1:15" s="70" customFormat="1">
      <c r="A247" s="139">
        <v>236</v>
      </c>
      <c r="B247" s="180"/>
      <c r="C247" s="140"/>
      <c r="D247" s="142"/>
      <c r="E247" s="146" t="str">
        <f t="shared" si="6"/>
        <v/>
      </c>
      <c r="G247" s="64"/>
      <c r="H247" s="64"/>
      <c r="I247" s="64"/>
      <c r="J247" s="64"/>
      <c r="K247" s="64"/>
      <c r="L247" s="64"/>
      <c r="M247" s="64"/>
      <c r="N247" s="64"/>
      <c r="O247" s="64"/>
    </row>
    <row r="248" spans="1:15" s="70" customFormat="1">
      <c r="A248" s="139">
        <v>237</v>
      </c>
      <c r="B248" s="180"/>
      <c r="C248" s="140"/>
      <c r="D248" s="142"/>
      <c r="E248" s="146" t="str">
        <f t="shared" si="6"/>
        <v/>
      </c>
      <c r="G248" s="64"/>
      <c r="H248" s="64"/>
      <c r="I248" s="64"/>
      <c r="J248" s="64"/>
      <c r="K248" s="64"/>
      <c r="L248" s="64"/>
      <c r="M248" s="64"/>
      <c r="N248" s="64"/>
      <c r="O248" s="64"/>
    </row>
    <row r="249" spans="1:15" s="70" customFormat="1">
      <c r="A249" s="139">
        <v>238</v>
      </c>
      <c r="B249" s="180"/>
      <c r="C249" s="140"/>
      <c r="D249" s="142"/>
      <c r="E249" s="146" t="str">
        <f t="shared" si="6"/>
        <v/>
      </c>
      <c r="G249" s="64"/>
      <c r="H249" s="64"/>
      <c r="I249" s="64"/>
      <c r="J249" s="64"/>
      <c r="K249" s="64"/>
      <c r="L249" s="64"/>
      <c r="M249" s="64"/>
      <c r="N249" s="64"/>
      <c r="O249" s="64"/>
    </row>
    <row r="250" spans="1:15" s="70" customFormat="1">
      <c r="A250" s="139">
        <v>239</v>
      </c>
      <c r="B250" s="180"/>
      <c r="C250" s="140"/>
      <c r="D250" s="142"/>
      <c r="E250" s="146" t="str">
        <f t="shared" si="6"/>
        <v/>
      </c>
      <c r="G250" s="64"/>
      <c r="H250" s="64"/>
      <c r="I250" s="64"/>
      <c r="J250" s="64"/>
      <c r="K250" s="64"/>
      <c r="L250" s="64"/>
      <c r="M250" s="64"/>
      <c r="N250" s="64"/>
      <c r="O250" s="64"/>
    </row>
    <row r="251" spans="1:15" s="70" customFormat="1">
      <c r="A251" s="139">
        <v>240</v>
      </c>
      <c r="B251" s="180"/>
      <c r="C251" s="140"/>
      <c r="D251" s="142"/>
      <c r="E251" s="146" t="str">
        <f t="shared" si="6"/>
        <v/>
      </c>
      <c r="G251" s="64"/>
      <c r="H251" s="64"/>
      <c r="I251" s="64"/>
      <c r="J251" s="64"/>
      <c r="K251" s="64"/>
      <c r="L251" s="64"/>
      <c r="M251" s="64"/>
      <c r="N251" s="64"/>
      <c r="O251" s="64"/>
    </row>
    <row r="252" spans="1:15" s="70" customFormat="1">
      <c r="A252" s="139">
        <v>241</v>
      </c>
      <c r="B252" s="180"/>
      <c r="C252" s="140"/>
      <c r="D252" s="142"/>
      <c r="E252" s="146" t="str">
        <f t="shared" si="6"/>
        <v/>
      </c>
      <c r="G252" s="64"/>
      <c r="H252" s="64"/>
      <c r="I252" s="64"/>
      <c r="J252" s="64"/>
      <c r="K252" s="64"/>
      <c r="L252" s="64"/>
      <c r="M252" s="64"/>
      <c r="N252" s="64"/>
      <c r="O252" s="64"/>
    </row>
    <row r="253" spans="1:15" s="70" customFormat="1">
      <c r="A253" s="139">
        <v>242</v>
      </c>
      <c r="B253" s="180"/>
      <c r="C253" s="140"/>
      <c r="D253" s="142"/>
      <c r="E253" s="146" t="str">
        <f t="shared" si="6"/>
        <v/>
      </c>
      <c r="G253" s="64"/>
      <c r="H253" s="64"/>
      <c r="I253" s="64"/>
      <c r="J253" s="64"/>
      <c r="K253" s="64"/>
      <c r="L253" s="64"/>
      <c r="M253" s="64"/>
      <c r="N253" s="64"/>
      <c r="O253" s="64"/>
    </row>
    <row r="254" spans="1:15" s="70" customFormat="1">
      <c r="A254" s="139">
        <v>243</v>
      </c>
      <c r="B254" s="180"/>
      <c r="C254" s="140"/>
      <c r="D254" s="142"/>
      <c r="E254" s="146" t="str">
        <f t="shared" si="6"/>
        <v/>
      </c>
      <c r="G254" s="64"/>
      <c r="H254" s="64"/>
      <c r="I254" s="64"/>
      <c r="J254" s="64"/>
      <c r="K254" s="64"/>
      <c r="L254" s="64"/>
      <c r="M254" s="64"/>
      <c r="N254" s="64"/>
      <c r="O254" s="64"/>
    </row>
    <row r="255" spans="1:15" s="70" customFormat="1">
      <c r="A255" s="139">
        <v>244</v>
      </c>
      <c r="B255" s="180"/>
      <c r="C255" s="140"/>
      <c r="D255" s="142"/>
      <c r="E255" s="146" t="str">
        <f t="shared" si="6"/>
        <v/>
      </c>
      <c r="G255" s="64"/>
      <c r="H255" s="64"/>
      <c r="I255" s="64"/>
      <c r="J255" s="64"/>
      <c r="K255" s="64"/>
      <c r="L255" s="64"/>
      <c r="M255" s="64"/>
      <c r="N255" s="64"/>
      <c r="O255" s="64"/>
    </row>
    <row r="256" spans="1:15" s="70" customFormat="1">
      <c r="A256" s="139">
        <v>245</v>
      </c>
      <c r="B256" s="180"/>
      <c r="C256" s="140"/>
      <c r="D256" s="142"/>
      <c r="E256" s="146" t="str">
        <f t="shared" si="6"/>
        <v/>
      </c>
      <c r="G256" s="64"/>
      <c r="H256" s="64"/>
      <c r="I256" s="64"/>
      <c r="J256" s="64"/>
      <c r="K256" s="64"/>
      <c r="L256" s="64"/>
      <c r="M256" s="64"/>
      <c r="N256" s="64"/>
      <c r="O256" s="64"/>
    </row>
    <row r="257" spans="1:15" s="70" customFormat="1">
      <c r="A257" s="139">
        <v>246</v>
      </c>
      <c r="B257" s="180"/>
      <c r="C257" s="140"/>
      <c r="D257" s="142"/>
      <c r="E257" s="146" t="str">
        <f t="shared" si="6"/>
        <v/>
      </c>
      <c r="G257" s="64"/>
      <c r="H257" s="64"/>
      <c r="I257" s="64"/>
      <c r="J257" s="64"/>
      <c r="K257" s="64"/>
      <c r="L257" s="64"/>
      <c r="M257" s="64"/>
      <c r="N257" s="64"/>
      <c r="O257" s="64"/>
    </row>
    <row r="258" spans="1:15" s="70" customFormat="1">
      <c r="A258" s="139">
        <v>247</v>
      </c>
      <c r="B258" s="180"/>
      <c r="C258" s="140"/>
      <c r="D258" s="142"/>
      <c r="E258" s="146" t="str">
        <f t="shared" si="6"/>
        <v/>
      </c>
      <c r="G258" s="64"/>
      <c r="H258" s="64"/>
      <c r="I258" s="64"/>
      <c r="J258" s="64"/>
      <c r="K258" s="64"/>
      <c r="L258" s="64"/>
      <c r="M258" s="64"/>
      <c r="N258" s="64"/>
      <c r="O258" s="64"/>
    </row>
    <row r="259" spans="1:15" s="70" customFormat="1">
      <c r="A259" s="139">
        <v>248</v>
      </c>
      <c r="B259" s="180"/>
      <c r="C259" s="140"/>
      <c r="D259" s="142"/>
      <c r="E259" s="146" t="str">
        <f t="shared" si="6"/>
        <v/>
      </c>
      <c r="G259" s="64"/>
      <c r="H259" s="64"/>
      <c r="I259" s="64"/>
      <c r="J259" s="64"/>
      <c r="K259" s="64"/>
      <c r="L259" s="64"/>
      <c r="M259" s="64"/>
      <c r="N259" s="64"/>
      <c r="O259" s="64"/>
    </row>
    <row r="260" spans="1:15" s="70" customFormat="1">
      <c r="A260" s="139">
        <v>249</v>
      </c>
      <c r="B260" s="180"/>
      <c r="C260" s="140"/>
      <c r="D260" s="142"/>
      <c r="E260" s="146" t="str">
        <f t="shared" si="6"/>
        <v/>
      </c>
      <c r="G260" s="64"/>
      <c r="H260" s="64"/>
      <c r="I260" s="64"/>
      <c r="J260" s="64"/>
      <c r="K260" s="64"/>
      <c r="L260" s="64"/>
      <c r="M260" s="64"/>
      <c r="N260" s="64"/>
      <c r="O260" s="64"/>
    </row>
    <row r="261" spans="1:15" s="70" customFormat="1">
      <c r="A261" s="139">
        <v>250</v>
      </c>
      <c r="B261" s="180"/>
      <c r="C261" s="140"/>
      <c r="D261" s="142"/>
      <c r="E261" s="146"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274</vt:i4>
      </vt:variant>
    </vt:vector>
  </HeadingPairs>
  <TitlesOfParts>
    <vt:vector size="340" baseType="lpstr">
      <vt:lpstr>Euro</vt:lpstr>
      <vt:lpstr>BDI</vt:lpstr>
      <vt:lpstr>Edit.B</vt:lpstr>
      <vt:lpstr>Edit.A</vt:lpstr>
      <vt:lpstr>Edit.RO</vt:lpstr>
      <vt:lpstr>III.16</vt:lpstr>
      <vt:lpstr>III.15</vt:lpstr>
      <vt:lpstr>III.14</vt:lpstr>
      <vt:lpstr>III.12</vt:lpstr>
      <vt:lpstr>III.11</vt:lpstr>
      <vt:lpstr>III.10</vt:lpstr>
      <vt:lpstr>III.7</vt:lpstr>
      <vt:lpstr>II1.3</vt:lpstr>
      <vt:lpstr>II13</vt:lpstr>
      <vt:lpstr>II11</vt:lpstr>
      <vt:lpstr>II7</vt:lpstr>
      <vt:lpstr>II1.4</vt:lpstr>
      <vt:lpstr>I.9</vt:lpstr>
      <vt:lpstr>I.8</vt:lpstr>
      <vt:lpstr>I.7</vt:lpstr>
      <vt:lpstr>I.6</vt:lpstr>
      <vt:lpstr>I.3</vt:lpstr>
      <vt:lpstr>I.2.3b</vt:lpstr>
      <vt:lpstr>I.2.3a</vt:lpstr>
      <vt:lpstr>I.2.2e</vt:lpstr>
      <vt:lpstr>I.2.2d</vt:lpstr>
      <vt:lpstr>I.2.2c</vt:lpstr>
      <vt:lpstr>I.2.2b</vt:lpstr>
      <vt:lpstr>I.2.2a</vt:lpstr>
      <vt:lpstr>I.2.1e</vt:lpstr>
      <vt:lpstr>I.2.1d</vt:lpstr>
      <vt:lpstr>I.2.1b</vt:lpstr>
      <vt:lpstr>I.2.1a</vt:lpstr>
      <vt:lpstr>Informații completare</vt:lpstr>
      <vt:lpstr>Date candidat</vt:lpstr>
      <vt:lpstr>Date</vt:lpstr>
      <vt:lpstr>GRILA</vt:lpstr>
      <vt:lpstr>Sport-Competiții</vt:lpstr>
      <vt:lpstr>Coef</vt:lpstr>
      <vt:lpstr>I.1</vt:lpstr>
      <vt:lpstr>I.2.1c</vt:lpstr>
      <vt:lpstr>I.2.4</vt:lpstr>
      <vt:lpstr>I.4</vt:lpstr>
      <vt:lpstr>I.5</vt:lpstr>
      <vt:lpstr>II1.1</vt:lpstr>
      <vt:lpstr>II1.1BDI</vt:lpstr>
      <vt:lpstr>II1.2</vt:lpstr>
      <vt:lpstr>II2.1a</vt:lpstr>
      <vt:lpstr>II2.1b</vt:lpstr>
      <vt:lpstr>II3</vt:lpstr>
      <vt:lpstr>II4</vt:lpstr>
      <vt:lpstr>Arh-tipuri</vt:lpstr>
      <vt:lpstr>II6</vt:lpstr>
      <vt:lpstr>II8</vt:lpstr>
      <vt:lpstr>II9</vt:lpstr>
      <vt:lpstr>II10</vt:lpstr>
      <vt:lpstr>II12</vt:lpstr>
      <vt:lpstr>III.1</vt:lpstr>
      <vt:lpstr>III.2</vt:lpstr>
      <vt:lpstr>III.3</vt:lpstr>
      <vt:lpstr>III.4</vt:lpstr>
      <vt:lpstr>III.5</vt:lpstr>
      <vt:lpstr>III.6</vt:lpstr>
      <vt:lpstr>III.8</vt:lpstr>
      <vt:lpstr>III.9</vt:lpstr>
      <vt:lpstr>III.13</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2021-01-03T22:27:22Z</dcterms:modified>
  <cp:category/>
</cp:coreProperties>
</file>